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ylan/Desktop/Excel Challenge/"/>
    </mc:Choice>
  </mc:AlternateContent>
  <xr:revisionPtr revIDLastSave="0" documentId="13_ncr:1_{596C5F92-8A04-C74A-B70F-E773E7CC4F35}" xr6:coauthVersionLast="47" xr6:coauthVersionMax="47" xr10:uidLastSave="{00000000-0000-0000-0000-000000000000}"/>
  <bookViews>
    <workbookView xWindow="0" yWindow="500" windowWidth="28800" windowHeight="16000" firstSheet="1" activeTab="5" xr2:uid="{00000000-000D-0000-FFFF-FFFF00000000}"/>
  </bookViews>
  <sheets>
    <sheet name="Pivot1" sheetId="3" r:id="rId1"/>
    <sheet name="Pivot2" sheetId="4" r:id="rId2"/>
    <sheet name="Pivot3" sheetId="5" r:id="rId3"/>
    <sheet name="Crowdfunding" sheetId="1" r:id="rId4"/>
    <sheet name="Goal Analysis" sheetId="2" r:id="rId5"/>
    <sheet name="Statistical Analysis" sheetId="8" r:id="rId6"/>
  </sheets>
  <definedNames>
    <definedName name="_xlnm._FilterDatabase" localSheetId="3" hidden="1">Crowdfunding!$A$1:$T$1001</definedName>
    <definedName name="_xlnm._FilterDatabase" localSheetId="5" hidden="1">'Statistical Analysis'!$A$1:$L$566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8" l="1"/>
  <c r="L2" i="8"/>
  <c r="K4" i="8"/>
  <c r="K2" i="8"/>
  <c r="J4" i="8" a="1"/>
  <c r="J4" i="8" s="1"/>
  <c r="J2" i="8" l="1" a="1"/>
  <c r="J2" i="8" s="1"/>
  <c r="I4" i="8"/>
  <c r="H4" i="8"/>
  <c r="I2" i="8"/>
  <c r="H2" i="8"/>
  <c r="D13" i="2"/>
  <c r="D12" i="2"/>
  <c r="D11" i="2"/>
  <c r="D10" i="2"/>
  <c r="D9" i="2"/>
  <c r="D8" i="2"/>
  <c r="D7" i="2"/>
  <c r="D6" i="2"/>
  <c r="D5" i="2"/>
  <c r="D4" i="2"/>
  <c r="D3" i="2"/>
  <c r="D2" i="2"/>
  <c r="C13" i="2"/>
  <c r="C12" i="2"/>
  <c r="C11" i="2"/>
  <c r="C10" i="2"/>
  <c r="C9" i="2"/>
  <c r="C8" i="2"/>
  <c r="C7" i="2"/>
  <c r="C6" i="2"/>
  <c r="C5" i="2"/>
  <c r="C4" i="2"/>
  <c r="C3" i="2"/>
  <c r="C2" i="2"/>
  <c r="B13" i="2"/>
  <c r="B12" i="2"/>
  <c r="B11" i="2"/>
  <c r="B10" i="2"/>
  <c r="B9" i="2"/>
  <c r="B8" i="2"/>
  <c r="B7" i="2"/>
  <c r="B6" i="2"/>
  <c r="B5" i="2"/>
  <c r="B4" i="2"/>
  <c r="B3" i="2"/>
  <c r="B2" i="2"/>
  <c r="N20" i="1"/>
  <c r="O20" i="1"/>
  <c r="N21" i="1"/>
  <c r="O21" i="1"/>
  <c r="N22" i="1"/>
  <c r="O22" i="1"/>
  <c r="N23" i="1"/>
  <c r="O23" i="1"/>
  <c r="N24" i="1"/>
  <c r="O24" i="1"/>
  <c r="N25" i="1"/>
  <c r="O25" i="1"/>
  <c r="N26" i="1"/>
  <c r="O26" i="1"/>
  <c r="N27" i="1"/>
  <c r="O27" i="1"/>
  <c r="N28" i="1"/>
  <c r="O28" i="1"/>
  <c r="N29" i="1"/>
  <c r="O29" i="1"/>
  <c r="N30" i="1"/>
  <c r="O30" i="1"/>
  <c r="N31" i="1"/>
  <c r="O31" i="1"/>
  <c r="N32" i="1"/>
  <c r="O32" i="1"/>
  <c r="N33" i="1"/>
  <c r="O33" i="1"/>
  <c r="N34" i="1"/>
  <c r="O34" i="1"/>
  <c r="N35" i="1"/>
  <c r="O35" i="1"/>
  <c r="N36" i="1"/>
  <c r="O36" i="1"/>
  <c r="N37" i="1"/>
  <c r="O37" i="1"/>
  <c r="N38" i="1"/>
  <c r="O38" i="1"/>
  <c r="N39" i="1"/>
  <c r="O39" i="1"/>
  <c r="N40" i="1"/>
  <c r="O40" i="1"/>
  <c r="N41" i="1"/>
  <c r="O41" i="1"/>
  <c r="N42" i="1"/>
  <c r="O42" i="1"/>
  <c r="N43" i="1"/>
  <c r="O43" i="1"/>
  <c r="N44" i="1"/>
  <c r="O44" i="1"/>
  <c r="N45" i="1"/>
  <c r="O45" i="1"/>
  <c r="N46" i="1"/>
  <c r="O46" i="1"/>
  <c r="N47" i="1"/>
  <c r="O47" i="1"/>
  <c r="N48" i="1"/>
  <c r="O48" i="1"/>
  <c r="N49" i="1"/>
  <c r="O49" i="1"/>
  <c r="N50" i="1"/>
  <c r="O50" i="1"/>
  <c r="N51" i="1"/>
  <c r="O51" i="1"/>
  <c r="N52" i="1"/>
  <c r="O52" i="1"/>
  <c r="N53" i="1"/>
  <c r="O53" i="1"/>
  <c r="N54" i="1"/>
  <c r="O54" i="1"/>
  <c r="N55" i="1"/>
  <c r="O55" i="1"/>
  <c r="N56" i="1"/>
  <c r="O56" i="1"/>
  <c r="N57" i="1"/>
  <c r="O57" i="1"/>
  <c r="N58" i="1"/>
  <c r="O58" i="1"/>
  <c r="N59" i="1"/>
  <c r="O59" i="1"/>
  <c r="N60" i="1"/>
  <c r="O60" i="1"/>
  <c r="N61" i="1"/>
  <c r="O61" i="1"/>
  <c r="N62" i="1"/>
  <c r="O62" i="1"/>
  <c r="N63" i="1"/>
  <c r="O63" i="1"/>
  <c r="N64" i="1"/>
  <c r="O64" i="1"/>
  <c r="N65" i="1"/>
  <c r="O65" i="1"/>
  <c r="N66" i="1"/>
  <c r="O66" i="1"/>
  <c r="N67" i="1"/>
  <c r="O67" i="1"/>
  <c r="N68" i="1"/>
  <c r="O68" i="1"/>
  <c r="N69" i="1"/>
  <c r="O69" i="1"/>
  <c r="N70" i="1"/>
  <c r="O70" i="1"/>
  <c r="N71" i="1"/>
  <c r="O71" i="1"/>
  <c r="N72" i="1"/>
  <c r="O72" i="1"/>
  <c r="N73" i="1"/>
  <c r="O73" i="1"/>
  <c r="N74" i="1"/>
  <c r="O74" i="1"/>
  <c r="N75" i="1"/>
  <c r="O75" i="1"/>
  <c r="N76" i="1"/>
  <c r="O76" i="1"/>
  <c r="N77" i="1"/>
  <c r="O77" i="1"/>
  <c r="N78" i="1"/>
  <c r="O78" i="1"/>
  <c r="N79" i="1"/>
  <c r="O79" i="1"/>
  <c r="N80" i="1"/>
  <c r="O80" i="1"/>
  <c r="N81" i="1"/>
  <c r="O81" i="1"/>
  <c r="N82" i="1"/>
  <c r="O82" i="1"/>
  <c r="N83" i="1"/>
  <c r="O83" i="1"/>
  <c r="N84" i="1"/>
  <c r="O84" i="1"/>
  <c r="N85" i="1"/>
  <c r="O85" i="1"/>
  <c r="N86" i="1"/>
  <c r="O86" i="1"/>
  <c r="N87" i="1"/>
  <c r="O87" i="1"/>
  <c r="N88" i="1"/>
  <c r="O88" i="1"/>
  <c r="N89" i="1"/>
  <c r="O89" i="1"/>
  <c r="N90" i="1"/>
  <c r="O90" i="1"/>
  <c r="N91" i="1"/>
  <c r="O91" i="1"/>
  <c r="N92" i="1"/>
  <c r="O92" i="1"/>
  <c r="N93" i="1"/>
  <c r="O93" i="1"/>
  <c r="N94" i="1"/>
  <c r="O94" i="1"/>
  <c r="N95" i="1"/>
  <c r="O95" i="1"/>
  <c r="N96" i="1"/>
  <c r="O96" i="1"/>
  <c r="N97" i="1"/>
  <c r="O97" i="1"/>
  <c r="N98" i="1"/>
  <c r="O98" i="1"/>
  <c r="N99" i="1"/>
  <c r="O99" i="1"/>
  <c r="N100" i="1"/>
  <c r="O100" i="1"/>
  <c r="N101" i="1"/>
  <c r="O101" i="1"/>
  <c r="N102" i="1"/>
  <c r="O102" i="1"/>
  <c r="N103" i="1"/>
  <c r="O103" i="1"/>
  <c r="N104" i="1"/>
  <c r="O104" i="1"/>
  <c r="N105" i="1"/>
  <c r="O105" i="1"/>
  <c r="N106" i="1"/>
  <c r="O106" i="1"/>
  <c r="N107" i="1"/>
  <c r="O107" i="1"/>
  <c r="N108" i="1"/>
  <c r="O108" i="1"/>
  <c r="N109" i="1"/>
  <c r="O109" i="1"/>
  <c r="N110" i="1"/>
  <c r="O110" i="1"/>
  <c r="N111" i="1"/>
  <c r="O111" i="1"/>
  <c r="N112" i="1"/>
  <c r="O112" i="1"/>
  <c r="N113" i="1"/>
  <c r="O113" i="1"/>
  <c r="N114" i="1"/>
  <c r="O114" i="1"/>
  <c r="N115" i="1"/>
  <c r="O115" i="1"/>
  <c r="N116" i="1"/>
  <c r="O116" i="1"/>
  <c r="N117" i="1"/>
  <c r="O117" i="1"/>
  <c r="N118" i="1"/>
  <c r="O118" i="1"/>
  <c r="N119" i="1"/>
  <c r="O119" i="1"/>
  <c r="N120" i="1"/>
  <c r="O120" i="1"/>
  <c r="N121" i="1"/>
  <c r="O121" i="1"/>
  <c r="N122" i="1"/>
  <c r="O122" i="1"/>
  <c r="N123" i="1"/>
  <c r="O123" i="1"/>
  <c r="N124" i="1"/>
  <c r="O124" i="1"/>
  <c r="N125" i="1"/>
  <c r="O125" i="1"/>
  <c r="N126" i="1"/>
  <c r="O126" i="1"/>
  <c r="N127" i="1"/>
  <c r="O127" i="1"/>
  <c r="N128" i="1"/>
  <c r="O128" i="1"/>
  <c r="N129" i="1"/>
  <c r="O129" i="1"/>
  <c r="N130" i="1"/>
  <c r="O130" i="1"/>
  <c r="N131" i="1"/>
  <c r="O131" i="1"/>
  <c r="N132" i="1"/>
  <c r="O132" i="1"/>
  <c r="N133" i="1"/>
  <c r="O133" i="1"/>
  <c r="N134" i="1"/>
  <c r="O134" i="1"/>
  <c r="N135" i="1"/>
  <c r="O135" i="1"/>
  <c r="N136" i="1"/>
  <c r="O136" i="1"/>
  <c r="N137" i="1"/>
  <c r="O137" i="1"/>
  <c r="N138" i="1"/>
  <c r="O138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O146" i="1"/>
  <c r="N147" i="1"/>
  <c r="O147" i="1"/>
  <c r="N148" i="1"/>
  <c r="O148" i="1"/>
  <c r="N149" i="1"/>
  <c r="O149" i="1"/>
  <c r="N150" i="1"/>
  <c r="O150" i="1"/>
  <c r="N151" i="1"/>
  <c r="O151" i="1"/>
  <c r="N152" i="1"/>
  <c r="O152" i="1"/>
  <c r="N153" i="1"/>
  <c r="O153" i="1"/>
  <c r="N154" i="1"/>
  <c r="O154" i="1"/>
  <c r="N155" i="1"/>
  <c r="O155" i="1"/>
  <c r="N156" i="1"/>
  <c r="O156" i="1"/>
  <c r="N157" i="1"/>
  <c r="O157" i="1"/>
  <c r="N158" i="1"/>
  <c r="O158" i="1"/>
  <c r="N159" i="1"/>
  <c r="O159" i="1"/>
  <c r="N160" i="1"/>
  <c r="O160" i="1"/>
  <c r="N161" i="1"/>
  <c r="O161" i="1"/>
  <c r="N162" i="1"/>
  <c r="O162" i="1"/>
  <c r="N163" i="1"/>
  <c r="O163" i="1"/>
  <c r="N164" i="1"/>
  <c r="O164" i="1"/>
  <c r="N165" i="1"/>
  <c r="O165" i="1"/>
  <c r="N166" i="1"/>
  <c r="O166" i="1"/>
  <c r="N167" i="1"/>
  <c r="O167" i="1"/>
  <c r="N168" i="1"/>
  <c r="O168" i="1"/>
  <c r="N169" i="1"/>
  <c r="O169" i="1"/>
  <c r="N170" i="1"/>
  <c r="O170" i="1"/>
  <c r="N171" i="1"/>
  <c r="O171" i="1"/>
  <c r="N172" i="1"/>
  <c r="O172" i="1"/>
  <c r="N173" i="1"/>
  <c r="O173" i="1"/>
  <c r="N174" i="1"/>
  <c r="O174" i="1"/>
  <c r="N175" i="1"/>
  <c r="O175" i="1"/>
  <c r="N176" i="1"/>
  <c r="O176" i="1"/>
  <c r="N177" i="1"/>
  <c r="O177" i="1"/>
  <c r="N178" i="1"/>
  <c r="O178" i="1"/>
  <c r="N179" i="1"/>
  <c r="O179" i="1"/>
  <c r="N180" i="1"/>
  <c r="O180" i="1"/>
  <c r="N181" i="1"/>
  <c r="O181" i="1"/>
  <c r="N182" i="1"/>
  <c r="O182" i="1"/>
  <c r="N183" i="1"/>
  <c r="O183" i="1"/>
  <c r="N184" i="1"/>
  <c r="O184" i="1"/>
  <c r="N185" i="1"/>
  <c r="O185" i="1"/>
  <c r="N186" i="1"/>
  <c r="O186" i="1"/>
  <c r="N187" i="1"/>
  <c r="O187" i="1"/>
  <c r="N188" i="1"/>
  <c r="O188" i="1"/>
  <c r="N189" i="1"/>
  <c r="O189" i="1"/>
  <c r="N190" i="1"/>
  <c r="O190" i="1"/>
  <c r="N191" i="1"/>
  <c r="O191" i="1"/>
  <c r="N192" i="1"/>
  <c r="O192" i="1"/>
  <c r="N193" i="1"/>
  <c r="O193" i="1"/>
  <c r="N194" i="1"/>
  <c r="O194" i="1"/>
  <c r="N195" i="1"/>
  <c r="O195" i="1"/>
  <c r="N196" i="1"/>
  <c r="O196" i="1"/>
  <c r="N197" i="1"/>
  <c r="O197" i="1"/>
  <c r="N198" i="1"/>
  <c r="O198" i="1"/>
  <c r="N199" i="1"/>
  <c r="O199" i="1"/>
  <c r="N200" i="1"/>
  <c r="O200" i="1"/>
  <c r="N201" i="1"/>
  <c r="O201" i="1"/>
  <c r="N202" i="1"/>
  <c r="O202" i="1"/>
  <c r="N203" i="1"/>
  <c r="O203" i="1"/>
  <c r="N204" i="1"/>
  <c r="O204" i="1"/>
  <c r="N205" i="1"/>
  <c r="O205" i="1"/>
  <c r="N206" i="1"/>
  <c r="O206" i="1"/>
  <c r="N207" i="1"/>
  <c r="O207" i="1"/>
  <c r="N208" i="1"/>
  <c r="O208" i="1"/>
  <c r="N209" i="1"/>
  <c r="O209" i="1"/>
  <c r="N210" i="1"/>
  <c r="O210" i="1"/>
  <c r="N211" i="1"/>
  <c r="O211" i="1"/>
  <c r="N212" i="1"/>
  <c r="O212" i="1"/>
  <c r="N213" i="1"/>
  <c r="O213" i="1"/>
  <c r="N214" i="1"/>
  <c r="O214" i="1"/>
  <c r="N215" i="1"/>
  <c r="O215" i="1"/>
  <c r="N216" i="1"/>
  <c r="O216" i="1"/>
  <c r="N217" i="1"/>
  <c r="O217" i="1"/>
  <c r="N218" i="1"/>
  <c r="O218" i="1"/>
  <c r="N219" i="1"/>
  <c r="O219" i="1"/>
  <c r="N220" i="1"/>
  <c r="O220" i="1"/>
  <c r="N221" i="1"/>
  <c r="O221" i="1"/>
  <c r="N222" i="1"/>
  <c r="O222" i="1"/>
  <c r="N223" i="1"/>
  <c r="O223" i="1"/>
  <c r="N224" i="1"/>
  <c r="O224" i="1"/>
  <c r="N225" i="1"/>
  <c r="O225" i="1"/>
  <c r="N226" i="1"/>
  <c r="O226" i="1"/>
  <c r="N227" i="1"/>
  <c r="O227" i="1"/>
  <c r="N228" i="1"/>
  <c r="O228" i="1"/>
  <c r="N229" i="1"/>
  <c r="O229" i="1"/>
  <c r="N230" i="1"/>
  <c r="O230" i="1"/>
  <c r="N231" i="1"/>
  <c r="O231" i="1"/>
  <c r="N232" i="1"/>
  <c r="O232" i="1"/>
  <c r="N233" i="1"/>
  <c r="O233" i="1"/>
  <c r="N234" i="1"/>
  <c r="O234" i="1"/>
  <c r="N235" i="1"/>
  <c r="O235" i="1"/>
  <c r="N236" i="1"/>
  <c r="O236" i="1"/>
  <c r="N237" i="1"/>
  <c r="O237" i="1"/>
  <c r="N238" i="1"/>
  <c r="O238" i="1"/>
  <c r="N239" i="1"/>
  <c r="O239" i="1"/>
  <c r="N240" i="1"/>
  <c r="O240" i="1"/>
  <c r="N241" i="1"/>
  <c r="O241" i="1"/>
  <c r="N242" i="1"/>
  <c r="O242" i="1"/>
  <c r="N243" i="1"/>
  <c r="O243" i="1"/>
  <c r="N244" i="1"/>
  <c r="O244" i="1"/>
  <c r="N245" i="1"/>
  <c r="O245" i="1"/>
  <c r="N246" i="1"/>
  <c r="O246" i="1"/>
  <c r="N247" i="1"/>
  <c r="O247" i="1"/>
  <c r="N248" i="1"/>
  <c r="O248" i="1"/>
  <c r="N249" i="1"/>
  <c r="O249" i="1"/>
  <c r="N250" i="1"/>
  <c r="O250" i="1"/>
  <c r="N251" i="1"/>
  <c r="O251" i="1"/>
  <c r="N252" i="1"/>
  <c r="O252" i="1"/>
  <c r="N253" i="1"/>
  <c r="O253" i="1"/>
  <c r="N254" i="1"/>
  <c r="O254" i="1"/>
  <c r="N255" i="1"/>
  <c r="O255" i="1"/>
  <c r="N256" i="1"/>
  <c r="O256" i="1"/>
  <c r="N257" i="1"/>
  <c r="O257" i="1"/>
  <c r="N258" i="1"/>
  <c r="O258" i="1"/>
  <c r="N259" i="1"/>
  <c r="O259" i="1"/>
  <c r="N260" i="1"/>
  <c r="O260" i="1"/>
  <c r="N261" i="1"/>
  <c r="O261" i="1"/>
  <c r="N262" i="1"/>
  <c r="O262" i="1"/>
  <c r="N263" i="1"/>
  <c r="O263" i="1"/>
  <c r="N264" i="1"/>
  <c r="O264" i="1"/>
  <c r="N265" i="1"/>
  <c r="O265" i="1"/>
  <c r="N266" i="1"/>
  <c r="O266" i="1"/>
  <c r="N267" i="1"/>
  <c r="O267" i="1"/>
  <c r="N268" i="1"/>
  <c r="O268" i="1"/>
  <c r="N269" i="1"/>
  <c r="O269" i="1"/>
  <c r="N270" i="1"/>
  <c r="O270" i="1"/>
  <c r="N271" i="1"/>
  <c r="O271" i="1"/>
  <c r="N272" i="1"/>
  <c r="O272" i="1"/>
  <c r="N273" i="1"/>
  <c r="O273" i="1"/>
  <c r="N274" i="1"/>
  <c r="O274" i="1"/>
  <c r="N275" i="1"/>
  <c r="O275" i="1"/>
  <c r="N276" i="1"/>
  <c r="O276" i="1"/>
  <c r="N277" i="1"/>
  <c r="O277" i="1"/>
  <c r="N278" i="1"/>
  <c r="O278" i="1"/>
  <c r="N279" i="1"/>
  <c r="O279" i="1"/>
  <c r="N280" i="1"/>
  <c r="O280" i="1"/>
  <c r="N281" i="1"/>
  <c r="O281" i="1"/>
  <c r="N282" i="1"/>
  <c r="O282" i="1"/>
  <c r="N283" i="1"/>
  <c r="O283" i="1"/>
  <c r="N284" i="1"/>
  <c r="O284" i="1"/>
  <c r="N285" i="1"/>
  <c r="O285" i="1"/>
  <c r="N286" i="1"/>
  <c r="O286" i="1"/>
  <c r="N287" i="1"/>
  <c r="O287" i="1"/>
  <c r="N288" i="1"/>
  <c r="O288" i="1"/>
  <c r="N289" i="1"/>
  <c r="O289" i="1"/>
  <c r="N290" i="1"/>
  <c r="O290" i="1"/>
  <c r="N291" i="1"/>
  <c r="O291" i="1"/>
  <c r="N292" i="1"/>
  <c r="O292" i="1"/>
  <c r="N293" i="1"/>
  <c r="O293" i="1"/>
  <c r="N294" i="1"/>
  <c r="O294" i="1"/>
  <c r="N295" i="1"/>
  <c r="O295" i="1"/>
  <c r="N296" i="1"/>
  <c r="O296" i="1"/>
  <c r="N297" i="1"/>
  <c r="O297" i="1"/>
  <c r="N298" i="1"/>
  <c r="O298" i="1"/>
  <c r="N299" i="1"/>
  <c r="O299" i="1"/>
  <c r="N300" i="1"/>
  <c r="O300" i="1"/>
  <c r="N301" i="1"/>
  <c r="O301" i="1"/>
  <c r="N302" i="1"/>
  <c r="O302" i="1"/>
  <c r="N303" i="1"/>
  <c r="O303" i="1"/>
  <c r="N304" i="1"/>
  <c r="O304" i="1"/>
  <c r="N305" i="1"/>
  <c r="O305" i="1"/>
  <c r="N306" i="1"/>
  <c r="O306" i="1"/>
  <c r="N307" i="1"/>
  <c r="O307" i="1"/>
  <c r="N308" i="1"/>
  <c r="O308" i="1"/>
  <c r="N309" i="1"/>
  <c r="O309" i="1"/>
  <c r="N310" i="1"/>
  <c r="O310" i="1"/>
  <c r="N311" i="1"/>
  <c r="O311" i="1"/>
  <c r="N312" i="1"/>
  <c r="O312" i="1"/>
  <c r="N313" i="1"/>
  <c r="O313" i="1"/>
  <c r="N314" i="1"/>
  <c r="O314" i="1"/>
  <c r="N315" i="1"/>
  <c r="O315" i="1"/>
  <c r="N316" i="1"/>
  <c r="O316" i="1"/>
  <c r="N317" i="1"/>
  <c r="O317" i="1"/>
  <c r="N318" i="1"/>
  <c r="O318" i="1"/>
  <c r="N319" i="1"/>
  <c r="O319" i="1"/>
  <c r="N320" i="1"/>
  <c r="O320" i="1"/>
  <c r="N321" i="1"/>
  <c r="O321" i="1"/>
  <c r="N322" i="1"/>
  <c r="O322" i="1"/>
  <c r="N323" i="1"/>
  <c r="O323" i="1"/>
  <c r="N324" i="1"/>
  <c r="O324" i="1"/>
  <c r="N325" i="1"/>
  <c r="O325" i="1"/>
  <c r="N326" i="1"/>
  <c r="O326" i="1"/>
  <c r="N327" i="1"/>
  <c r="O327" i="1"/>
  <c r="N328" i="1"/>
  <c r="O328" i="1"/>
  <c r="N329" i="1"/>
  <c r="O329" i="1"/>
  <c r="N330" i="1"/>
  <c r="O330" i="1"/>
  <c r="N331" i="1"/>
  <c r="O331" i="1"/>
  <c r="N332" i="1"/>
  <c r="O332" i="1"/>
  <c r="N333" i="1"/>
  <c r="O333" i="1"/>
  <c r="N334" i="1"/>
  <c r="O334" i="1"/>
  <c r="N335" i="1"/>
  <c r="O335" i="1"/>
  <c r="N336" i="1"/>
  <c r="O336" i="1"/>
  <c r="N337" i="1"/>
  <c r="O337" i="1"/>
  <c r="N338" i="1"/>
  <c r="O338" i="1"/>
  <c r="N339" i="1"/>
  <c r="O339" i="1"/>
  <c r="N340" i="1"/>
  <c r="O340" i="1"/>
  <c r="N341" i="1"/>
  <c r="O341" i="1"/>
  <c r="N342" i="1"/>
  <c r="O342" i="1"/>
  <c r="N343" i="1"/>
  <c r="O343" i="1"/>
  <c r="N344" i="1"/>
  <c r="O344" i="1"/>
  <c r="N345" i="1"/>
  <c r="O345" i="1"/>
  <c r="N346" i="1"/>
  <c r="O346" i="1"/>
  <c r="N347" i="1"/>
  <c r="O347" i="1"/>
  <c r="N348" i="1"/>
  <c r="O348" i="1"/>
  <c r="N349" i="1"/>
  <c r="O349" i="1"/>
  <c r="N350" i="1"/>
  <c r="O350" i="1"/>
  <c r="N351" i="1"/>
  <c r="O351" i="1"/>
  <c r="N352" i="1"/>
  <c r="O352" i="1"/>
  <c r="N353" i="1"/>
  <c r="O353" i="1"/>
  <c r="N354" i="1"/>
  <c r="O354" i="1"/>
  <c r="N355" i="1"/>
  <c r="O355" i="1"/>
  <c r="N356" i="1"/>
  <c r="O356" i="1"/>
  <c r="N357" i="1"/>
  <c r="O357" i="1"/>
  <c r="N358" i="1"/>
  <c r="O358" i="1"/>
  <c r="N359" i="1"/>
  <c r="O359" i="1"/>
  <c r="N360" i="1"/>
  <c r="O360" i="1"/>
  <c r="N361" i="1"/>
  <c r="O361" i="1"/>
  <c r="N362" i="1"/>
  <c r="O362" i="1"/>
  <c r="N363" i="1"/>
  <c r="O363" i="1"/>
  <c r="N364" i="1"/>
  <c r="O364" i="1"/>
  <c r="N365" i="1"/>
  <c r="O365" i="1"/>
  <c r="N366" i="1"/>
  <c r="O366" i="1"/>
  <c r="N367" i="1"/>
  <c r="O367" i="1"/>
  <c r="N368" i="1"/>
  <c r="O368" i="1"/>
  <c r="N369" i="1"/>
  <c r="O369" i="1"/>
  <c r="N370" i="1"/>
  <c r="O370" i="1"/>
  <c r="N371" i="1"/>
  <c r="O371" i="1"/>
  <c r="N372" i="1"/>
  <c r="O372" i="1"/>
  <c r="N373" i="1"/>
  <c r="O373" i="1"/>
  <c r="N374" i="1"/>
  <c r="O374" i="1"/>
  <c r="N375" i="1"/>
  <c r="O375" i="1"/>
  <c r="N376" i="1"/>
  <c r="O376" i="1"/>
  <c r="N377" i="1"/>
  <c r="O377" i="1"/>
  <c r="N378" i="1"/>
  <c r="O378" i="1"/>
  <c r="N379" i="1"/>
  <c r="O379" i="1"/>
  <c r="N380" i="1"/>
  <c r="O380" i="1"/>
  <c r="N381" i="1"/>
  <c r="O381" i="1"/>
  <c r="N382" i="1"/>
  <c r="O382" i="1"/>
  <c r="N383" i="1"/>
  <c r="O383" i="1"/>
  <c r="N384" i="1"/>
  <c r="O384" i="1"/>
  <c r="N385" i="1"/>
  <c r="O385" i="1"/>
  <c r="N386" i="1"/>
  <c r="O386" i="1"/>
  <c r="N387" i="1"/>
  <c r="O387" i="1"/>
  <c r="N388" i="1"/>
  <c r="O388" i="1"/>
  <c r="N389" i="1"/>
  <c r="O389" i="1"/>
  <c r="N390" i="1"/>
  <c r="O390" i="1"/>
  <c r="N391" i="1"/>
  <c r="O391" i="1"/>
  <c r="N392" i="1"/>
  <c r="O392" i="1"/>
  <c r="N393" i="1"/>
  <c r="O393" i="1"/>
  <c r="N394" i="1"/>
  <c r="O394" i="1"/>
  <c r="N395" i="1"/>
  <c r="O395" i="1"/>
  <c r="N396" i="1"/>
  <c r="O396" i="1"/>
  <c r="N397" i="1"/>
  <c r="O397" i="1"/>
  <c r="N398" i="1"/>
  <c r="O398" i="1"/>
  <c r="N399" i="1"/>
  <c r="O399" i="1"/>
  <c r="N400" i="1"/>
  <c r="O400" i="1"/>
  <c r="N401" i="1"/>
  <c r="O401" i="1"/>
  <c r="N402" i="1"/>
  <c r="O402" i="1"/>
  <c r="N403" i="1"/>
  <c r="O403" i="1"/>
  <c r="N404" i="1"/>
  <c r="O404" i="1"/>
  <c r="N405" i="1"/>
  <c r="O405" i="1"/>
  <c r="N406" i="1"/>
  <c r="O406" i="1"/>
  <c r="N407" i="1"/>
  <c r="O407" i="1"/>
  <c r="N408" i="1"/>
  <c r="O408" i="1"/>
  <c r="N409" i="1"/>
  <c r="O409" i="1"/>
  <c r="N410" i="1"/>
  <c r="O410" i="1"/>
  <c r="N411" i="1"/>
  <c r="O411" i="1"/>
  <c r="N412" i="1"/>
  <c r="O412" i="1"/>
  <c r="N413" i="1"/>
  <c r="O413" i="1"/>
  <c r="N414" i="1"/>
  <c r="O414" i="1"/>
  <c r="N415" i="1"/>
  <c r="O415" i="1"/>
  <c r="N416" i="1"/>
  <c r="O416" i="1"/>
  <c r="N417" i="1"/>
  <c r="O417" i="1"/>
  <c r="N418" i="1"/>
  <c r="O418" i="1"/>
  <c r="N419" i="1"/>
  <c r="O419" i="1"/>
  <c r="N420" i="1"/>
  <c r="O420" i="1"/>
  <c r="N421" i="1"/>
  <c r="O421" i="1"/>
  <c r="N422" i="1"/>
  <c r="O422" i="1"/>
  <c r="N423" i="1"/>
  <c r="O423" i="1"/>
  <c r="N424" i="1"/>
  <c r="O424" i="1"/>
  <c r="N425" i="1"/>
  <c r="O425" i="1"/>
  <c r="N426" i="1"/>
  <c r="O426" i="1"/>
  <c r="N427" i="1"/>
  <c r="O427" i="1"/>
  <c r="N428" i="1"/>
  <c r="O428" i="1"/>
  <c r="N429" i="1"/>
  <c r="O429" i="1"/>
  <c r="N430" i="1"/>
  <c r="O430" i="1"/>
  <c r="N431" i="1"/>
  <c r="O431" i="1"/>
  <c r="N432" i="1"/>
  <c r="O432" i="1"/>
  <c r="N433" i="1"/>
  <c r="O433" i="1"/>
  <c r="N434" i="1"/>
  <c r="O434" i="1"/>
  <c r="N435" i="1"/>
  <c r="O435" i="1"/>
  <c r="N436" i="1"/>
  <c r="O436" i="1"/>
  <c r="N437" i="1"/>
  <c r="O437" i="1"/>
  <c r="N438" i="1"/>
  <c r="O438" i="1"/>
  <c r="N439" i="1"/>
  <c r="O439" i="1"/>
  <c r="N440" i="1"/>
  <c r="O440" i="1"/>
  <c r="N441" i="1"/>
  <c r="O441" i="1"/>
  <c r="N442" i="1"/>
  <c r="O442" i="1"/>
  <c r="N443" i="1"/>
  <c r="O443" i="1"/>
  <c r="N444" i="1"/>
  <c r="O444" i="1"/>
  <c r="N445" i="1"/>
  <c r="O445" i="1"/>
  <c r="N446" i="1"/>
  <c r="O446" i="1"/>
  <c r="N447" i="1"/>
  <c r="O447" i="1"/>
  <c r="N448" i="1"/>
  <c r="O448" i="1"/>
  <c r="N449" i="1"/>
  <c r="O449" i="1"/>
  <c r="N450" i="1"/>
  <c r="O450" i="1"/>
  <c r="N451" i="1"/>
  <c r="O451" i="1"/>
  <c r="N452" i="1"/>
  <c r="O452" i="1"/>
  <c r="N453" i="1"/>
  <c r="O453" i="1"/>
  <c r="N454" i="1"/>
  <c r="O454" i="1"/>
  <c r="N455" i="1"/>
  <c r="O455" i="1"/>
  <c r="N456" i="1"/>
  <c r="O456" i="1"/>
  <c r="N457" i="1"/>
  <c r="O457" i="1"/>
  <c r="N458" i="1"/>
  <c r="O458" i="1"/>
  <c r="N459" i="1"/>
  <c r="O459" i="1"/>
  <c r="N460" i="1"/>
  <c r="O460" i="1"/>
  <c r="N461" i="1"/>
  <c r="O461" i="1"/>
  <c r="N462" i="1"/>
  <c r="O462" i="1"/>
  <c r="N463" i="1"/>
  <c r="O463" i="1"/>
  <c r="N464" i="1"/>
  <c r="O464" i="1"/>
  <c r="N465" i="1"/>
  <c r="O465" i="1"/>
  <c r="N466" i="1"/>
  <c r="O466" i="1"/>
  <c r="N467" i="1"/>
  <c r="O467" i="1"/>
  <c r="N468" i="1"/>
  <c r="O468" i="1"/>
  <c r="N469" i="1"/>
  <c r="O469" i="1"/>
  <c r="N470" i="1"/>
  <c r="O470" i="1"/>
  <c r="N471" i="1"/>
  <c r="O471" i="1"/>
  <c r="N472" i="1"/>
  <c r="O472" i="1"/>
  <c r="N473" i="1"/>
  <c r="O473" i="1"/>
  <c r="N474" i="1"/>
  <c r="O474" i="1"/>
  <c r="N475" i="1"/>
  <c r="O475" i="1"/>
  <c r="N476" i="1"/>
  <c r="O476" i="1"/>
  <c r="N477" i="1"/>
  <c r="O477" i="1"/>
  <c r="N478" i="1"/>
  <c r="O478" i="1"/>
  <c r="N479" i="1"/>
  <c r="O479" i="1"/>
  <c r="N480" i="1"/>
  <c r="O480" i="1"/>
  <c r="N481" i="1"/>
  <c r="O481" i="1"/>
  <c r="N482" i="1"/>
  <c r="O482" i="1"/>
  <c r="N483" i="1"/>
  <c r="O483" i="1"/>
  <c r="N484" i="1"/>
  <c r="O484" i="1"/>
  <c r="N485" i="1"/>
  <c r="O485" i="1"/>
  <c r="N486" i="1"/>
  <c r="O486" i="1"/>
  <c r="N487" i="1"/>
  <c r="O487" i="1"/>
  <c r="N488" i="1"/>
  <c r="O488" i="1"/>
  <c r="N489" i="1"/>
  <c r="O489" i="1"/>
  <c r="N490" i="1"/>
  <c r="O490" i="1"/>
  <c r="N491" i="1"/>
  <c r="O491" i="1"/>
  <c r="N492" i="1"/>
  <c r="O492" i="1"/>
  <c r="N493" i="1"/>
  <c r="O493" i="1"/>
  <c r="N494" i="1"/>
  <c r="O494" i="1"/>
  <c r="N495" i="1"/>
  <c r="O495" i="1"/>
  <c r="N496" i="1"/>
  <c r="O496" i="1"/>
  <c r="N497" i="1"/>
  <c r="O497" i="1"/>
  <c r="N498" i="1"/>
  <c r="O498" i="1"/>
  <c r="N499" i="1"/>
  <c r="O499" i="1"/>
  <c r="N500" i="1"/>
  <c r="O500" i="1"/>
  <c r="N501" i="1"/>
  <c r="O501" i="1"/>
  <c r="N502" i="1"/>
  <c r="O502" i="1"/>
  <c r="N503" i="1"/>
  <c r="O503" i="1"/>
  <c r="N504" i="1"/>
  <c r="O504" i="1"/>
  <c r="N505" i="1"/>
  <c r="O505" i="1"/>
  <c r="N506" i="1"/>
  <c r="O506" i="1"/>
  <c r="N507" i="1"/>
  <c r="O507" i="1"/>
  <c r="N508" i="1"/>
  <c r="O508" i="1"/>
  <c r="N509" i="1"/>
  <c r="O509" i="1"/>
  <c r="N510" i="1"/>
  <c r="O510" i="1"/>
  <c r="N511" i="1"/>
  <c r="O511" i="1"/>
  <c r="N512" i="1"/>
  <c r="O512" i="1"/>
  <c r="N513" i="1"/>
  <c r="O513" i="1"/>
  <c r="N514" i="1"/>
  <c r="O514" i="1"/>
  <c r="N515" i="1"/>
  <c r="O515" i="1"/>
  <c r="N516" i="1"/>
  <c r="O516" i="1"/>
  <c r="N517" i="1"/>
  <c r="O517" i="1"/>
  <c r="N518" i="1"/>
  <c r="O518" i="1"/>
  <c r="N519" i="1"/>
  <c r="O519" i="1"/>
  <c r="N520" i="1"/>
  <c r="O520" i="1"/>
  <c r="N521" i="1"/>
  <c r="O521" i="1"/>
  <c r="N522" i="1"/>
  <c r="O522" i="1"/>
  <c r="N523" i="1"/>
  <c r="O523" i="1"/>
  <c r="N524" i="1"/>
  <c r="O524" i="1"/>
  <c r="N525" i="1"/>
  <c r="O525" i="1"/>
  <c r="N526" i="1"/>
  <c r="O526" i="1"/>
  <c r="N527" i="1"/>
  <c r="O527" i="1"/>
  <c r="N528" i="1"/>
  <c r="O528" i="1"/>
  <c r="N529" i="1"/>
  <c r="O529" i="1"/>
  <c r="N530" i="1"/>
  <c r="O530" i="1"/>
  <c r="N531" i="1"/>
  <c r="O531" i="1"/>
  <c r="N532" i="1"/>
  <c r="O532" i="1"/>
  <c r="N533" i="1"/>
  <c r="O533" i="1"/>
  <c r="N534" i="1"/>
  <c r="O534" i="1"/>
  <c r="N535" i="1"/>
  <c r="O535" i="1"/>
  <c r="N536" i="1"/>
  <c r="O536" i="1"/>
  <c r="N537" i="1"/>
  <c r="O537" i="1"/>
  <c r="N538" i="1"/>
  <c r="O538" i="1"/>
  <c r="N539" i="1"/>
  <c r="O539" i="1"/>
  <c r="N540" i="1"/>
  <c r="O540" i="1"/>
  <c r="N541" i="1"/>
  <c r="O541" i="1"/>
  <c r="N542" i="1"/>
  <c r="O542" i="1"/>
  <c r="N543" i="1"/>
  <c r="O543" i="1"/>
  <c r="N544" i="1"/>
  <c r="O544" i="1"/>
  <c r="N545" i="1"/>
  <c r="O545" i="1"/>
  <c r="N546" i="1"/>
  <c r="O546" i="1"/>
  <c r="N547" i="1"/>
  <c r="O547" i="1"/>
  <c r="N548" i="1"/>
  <c r="O548" i="1"/>
  <c r="N549" i="1"/>
  <c r="O549" i="1"/>
  <c r="N550" i="1"/>
  <c r="O550" i="1"/>
  <c r="N551" i="1"/>
  <c r="O551" i="1"/>
  <c r="N552" i="1"/>
  <c r="O552" i="1"/>
  <c r="N553" i="1"/>
  <c r="O553" i="1"/>
  <c r="N554" i="1"/>
  <c r="O554" i="1"/>
  <c r="N555" i="1"/>
  <c r="O555" i="1"/>
  <c r="N556" i="1"/>
  <c r="O556" i="1"/>
  <c r="N557" i="1"/>
  <c r="O557" i="1"/>
  <c r="N558" i="1"/>
  <c r="O558" i="1"/>
  <c r="N559" i="1"/>
  <c r="O559" i="1"/>
  <c r="N560" i="1"/>
  <c r="O560" i="1"/>
  <c r="N561" i="1"/>
  <c r="O561" i="1"/>
  <c r="N562" i="1"/>
  <c r="O562" i="1"/>
  <c r="N563" i="1"/>
  <c r="O563" i="1"/>
  <c r="N564" i="1"/>
  <c r="O564" i="1"/>
  <c r="N565" i="1"/>
  <c r="O565" i="1"/>
  <c r="N566" i="1"/>
  <c r="O566" i="1"/>
  <c r="N567" i="1"/>
  <c r="O567" i="1"/>
  <c r="N568" i="1"/>
  <c r="O568" i="1"/>
  <c r="N569" i="1"/>
  <c r="O569" i="1"/>
  <c r="N570" i="1"/>
  <c r="O570" i="1"/>
  <c r="N571" i="1"/>
  <c r="O571" i="1"/>
  <c r="N572" i="1"/>
  <c r="O572" i="1"/>
  <c r="N573" i="1"/>
  <c r="O573" i="1"/>
  <c r="N574" i="1"/>
  <c r="O574" i="1"/>
  <c r="N575" i="1"/>
  <c r="O575" i="1"/>
  <c r="N576" i="1"/>
  <c r="O576" i="1"/>
  <c r="N577" i="1"/>
  <c r="O577" i="1"/>
  <c r="N578" i="1"/>
  <c r="O578" i="1"/>
  <c r="N579" i="1"/>
  <c r="O579" i="1"/>
  <c r="N580" i="1"/>
  <c r="O580" i="1"/>
  <c r="N581" i="1"/>
  <c r="O581" i="1"/>
  <c r="N582" i="1"/>
  <c r="O582" i="1"/>
  <c r="N583" i="1"/>
  <c r="O583" i="1"/>
  <c r="N584" i="1"/>
  <c r="O584" i="1"/>
  <c r="N585" i="1"/>
  <c r="O585" i="1"/>
  <c r="N586" i="1"/>
  <c r="O586" i="1"/>
  <c r="N587" i="1"/>
  <c r="O587" i="1"/>
  <c r="N588" i="1"/>
  <c r="O588" i="1"/>
  <c r="N589" i="1"/>
  <c r="O589" i="1"/>
  <c r="N590" i="1"/>
  <c r="O590" i="1"/>
  <c r="N591" i="1"/>
  <c r="O591" i="1"/>
  <c r="N592" i="1"/>
  <c r="O592" i="1"/>
  <c r="N593" i="1"/>
  <c r="O593" i="1"/>
  <c r="N594" i="1"/>
  <c r="O594" i="1"/>
  <c r="N595" i="1"/>
  <c r="O595" i="1"/>
  <c r="N596" i="1"/>
  <c r="O596" i="1"/>
  <c r="N597" i="1"/>
  <c r="O597" i="1"/>
  <c r="N598" i="1"/>
  <c r="O598" i="1"/>
  <c r="N599" i="1"/>
  <c r="O599" i="1"/>
  <c r="N600" i="1"/>
  <c r="O600" i="1"/>
  <c r="N601" i="1"/>
  <c r="O601" i="1"/>
  <c r="N602" i="1"/>
  <c r="O602" i="1"/>
  <c r="N603" i="1"/>
  <c r="O603" i="1"/>
  <c r="N604" i="1"/>
  <c r="O604" i="1"/>
  <c r="N605" i="1"/>
  <c r="O605" i="1"/>
  <c r="N606" i="1"/>
  <c r="O606" i="1"/>
  <c r="N607" i="1"/>
  <c r="O607" i="1"/>
  <c r="N608" i="1"/>
  <c r="O608" i="1"/>
  <c r="N609" i="1"/>
  <c r="O609" i="1"/>
  <c r="N610" i="1"/>
  <c r="O610" i="1"/>
  <c r="N611" i="1"/>
  <c r="O611" i="1"/>
  <c r="N612" i="1"/>
  <c r="O612" i="1"/>
  <c r="N613" i="1"/>
  <c r="O613" i="1"/>
  <c r="N614" i="1"/>
  <c r="O614" i="1"/>
  <c r="N615" i="1"/>
  <c r="O615" i="1"/>
  <c r="N616" i="1"/>
  <c r="O616" i="1"/>
  <c r="N617" i="1"/>
  <c r="O617" i="1"/>
  <c r="N618" i="1"/>
  <c r="O618" i="1"/>
  <c r="N619" i="1"/>
  <c r="O619" i="1"/>
  <c r="N620" i="1"/>
  <c r="O620" i="1"/>
  <c r="N621" i="1"/>
  <c r="O621" i="1"/>
  <c r="N622" i="1"/>
  <c r="O622" i="1"/>
  <c r="N623" i="1"/>
  <c r="O623" i="1"/>
  <c r="N624" i="1"/>
  <c r="O624" i="1"/>
  <c r="N625" i="1"/>
  <c r="O625" i="1"/>
  <c r="N626" i="1"/>
  <c r="O626" i="1"/>
  <c r="N627" i="1"/>
  <c r="O627" i="1"/>
  <c r="N628" i="1"/>
  <c r="O628" i="1"/>
  <c r="N629" i="1"/>
  <c r="O629" i="1"/>
  <c r="N630" i="1"/>
  <c r="O630" i="1"/>
  <c r="N631" i="1"/>
  <c r="O631" i="1"/>
  <c r="N632" i="1"/>
  <c r="O632" i="1"/>
  <c r="N633" i="1"/>
  <c r="O633" i="1"/>
  <c r="N634" i="1"/>
  <c r="O634" i="1"/>
  <c r="N635" i="1"/>
  <c r="O635" i="1"/>
  <c r="N636" i="1"/>
  <c r="O636" i="1"/>
  <c r="N637" i="1"/>
  <c r="O637" i="1"/>
  <c r="N638" i="1"/>
  <c r="O638" i="1"/>
  <c r="N639" i="1"/>
  <c r="O639" i="1"/>
  <c r="N640" i="1"/>
  <c r="O640" i="1"/>
  <c r="N641" i="1"/>
  <c r="O641" i="1"/>
  <c r="N642" i="1"/>
  <c r="O642" i="1"/>
  <c r="N643" i="1"/>
  <c r="O643" i="1"/>
  <c r="N644" i="1"/>
  <c r="O644" i="1"/>
  <c r="N645" i="1"/>
  <c r="O645" i="1"/>
  <c r="N646" i="1"/>
  <c r="O646" i="1"/>
  <c r="N647" i="1"/>
  <c r="O647" i="1"/>
  <c r="N648" i="1"/>
  <c r="O648" i="1"/>
  <c r="N649" i="1"/>
  <c r="O649" i="1"/>
  <c r="N650" i="1"/>
  <c r="O650" i="1"/>
  <c r="N651" i="1"/>
  <c r="O651" i="1"/>
  <c r="N652" i="1"/>
  <c r="O652" i="1"/>
  <c r="N653" i="1"/>
  <c r="O653" i="1"/>
  <c r="N654" i="1"/>
  <c r="O654" i="1"/>
  <c r="N655" i="1"/>
  <c r="O655" i="1"/>
  <c r="N656" i="1"/>
  <c r="O656" i="1"/>
  <c r="N657" i="1"/>
  <c r="O657" i="1"/>
  <c r="N658" i="1"/>
  <c r="O658" i="1"/>
  <c r="N659" i="1"/>
  <c r="O659" i="1"/>
  <c r="N660" i="1"/>
  <c r="O660" i="1"/>
  <c r="N661" i="1"/>
  <c r="O661" i="1"/>
  <c r="N662" i="1"/>
  <c r="O662" i="1"/>
  <c r="N663" i="1"/>
  <c r="O663" i="1"/>
  <c r="N664" i="1"/>
  <c r="O664" i="1"/>
  <c r="N665" i="1"/>
  <c r="O665" i="1"/>
  <c r="N666" i="1"/>
  <c r="O666" i="1"/>
  <c r="N667" i="1"/>
  <c r="O667" i="1"/>
  <c r="N668" i="1"/>
  <c r="O668" i="1"/>
  <c r="N669" i="1"/>
  <c r="O669" i="1"/>
  <c r="N670" i="1"/>
  <c r="O670" i="1"/>
  <c r="N671" i="1"/>
  <c r="O671" i="1"/>
  <c r="N672" i="1"/>
  <c r="O672" i="1"/>
  <c r="N673" i="1"/>
  <c r="O673" i="1"/>
  <c r="N674" i="1"/>
  <c r="O674" i="1"/>
  <c r="N675" i="1"/>
  <c r="O675" i="1"/>
  <c r="N676" i="1"/>
  <c r="O676" i="1"/>
  <c r="N677" i="1"/>
  <c r="O677" i="1"/>
  <c r="N678" i="1"/>
  <c r="O678" i="1"/>
  <c r="N679" i="1"/>
  <c r="O679" i="1"/>
  <c r="N680" i="1"/>
  <c r="O680" i="1"/>
  <c r="N681" i="1"/>
  <c r="O681" i="1"/>
  <c r="N682" i="1"/>
  <c r="O682" i="1"/>
  <c r="N683" i="1"/>
  <c r="O683" i="1"/>
  <c r="N684" i="1"/>
  <c r="O684" i="1"/>
  <c r="N685" i="1"/>
  <c r="O685" i="1"/>
  <c r="N686" i="1"/>
  <c r="O686" i="1"/>
  <c r="N687" i="1"/>
  <c r="O687" i="1"/>
  <c r="N688" i="1"/>
  <c r="O688" i="1"/>
  <c r="N689" i="1"/>
  <c r="O689" i="1"/>
  <c r="N690" i="1"/>
  <c r="O690" i="1"/>
  <c r="N691" i="1"/>
  <c r="O691" i="1"/>
  <c r="N692" i="1"/>
  <c r="O692" i="1"/>
  <c r="N693" i="1"/>
  <c r="O693" i="1"/>
  <c r="N694" i="1"/>
  <c r="O694" i="1"/>
  <c r="N695" i="1"/>
  <c r="O695" i="1"/>
  <c r="N696" i="1"/>
  <c r="O696" i="1"/>
  <c r="N697" i="1"/>
  <c r="O697" i="1"/>
  <c r="N698" i="1"/>
  <c r="O698" i="1"/>
  <c r="N699" i="1"/>
  <c r="O699" i="1"/>
  <c r="N700" i="1"/>
  <c r="O700" i="1"/>
  <c r="N701" i="1"/>
  <c r="O701" i="1"/>
  <c r="N702" i="1"/>
  <c r="O702" i="1"/>
  <c r="N703" i="1"/>
  <c r="O703" i="1"/>
  <c r="N704" i="1"/>
  <c r="O704" i="1"/>
  <c r="N705" i="1"/>
  <c r="O705" i="1"/>
  <c r="N706" i="1"/>
  <c r="O706" i="1"/>
  <c r="N707" i="1"/>
  <c r="O707" i="1"/>
  <c r="N708" i="1"/>
  <c r="O708" i="1"/>
  <c r="N709" i="1"/>
  <c r="O709" i="1"/>
  <c r="N710" i="1"/>
  <c r="O710" i="1"/>
  <c r="N711" i="1"/>
  <c r="O711" i="1"/>
  <c r="N712" i="1"/>
  <c r="O712" i="1"/>
  <c r="N713" i="1"/>
  <c r="O713" i="1"/>
  <c r="N714" i="1"/>
  <c r="O714" i="1"/>
  <c r="N715" i="1"/>
  <c r="O715" i="1"/>
  <c r="N716" i="1"/>
  <c r="O716" i="1"/>
  <c r="N717" i="1"/>
  <c r="O717" i="1"/>
  <c r="N718" i="1"/>
  <c r="O718" i="1"/>
  <c r="N719" i="1"/>
  <c r="O719" i="1"/>
  <c r="N720" i="1"/>
  <c r="O720" i="1"/>
  <c r="N721" i="1"/>
  <c r="O721" i="1"/>
  <c r="N722" i="1"/>
  <c r="O722" i="1"/>
  <c r="N723" i="1"/>
  <c r="O723" i="1"/>
  <c r="N724" i="1"/>
  <c r="O724" i="1"/>
  <c r="N725" i="1"/>
  <c r="O725" i="1"/>
  <c r="N726" i="1"/>
  <c r="O726" i="1"/>
  <c r="N727" i="1"/>
  <c r="O727" i="1"/>
  <c r="N728" i="1"/>
  <c r="O728" i="1"/>
  <c r="N729" i="1"/>
  <c r="O729" i="1"/>
  <c r="N730" i="1"/>
  <c r="O730" i="1"/>
  <c r="N731" i="1"/>
  <c r="O731" i="1"/>
  <c r="N732" i="1"/>
  <c r="O732" i="1"/>
  <c r="N733" i="1"/>
  <c r="O733" i="1"/>
  <c r="N734" i="1"/>
  <c r="O734" i="1"/>
  <c r="N735" i="1"/>
  <c r="O735" i="1"/>
  <c r="N736" i="1"/>
  <c r="O736" i="1"/>
  <c r="N737" i="1"/>
  <c r="O737" i="1"/>
  <c r="N738" i="1"/>
  <c r="O738" i="1"/>
  <c r="N739" i="1"/>
  <c r="O739" i="1"/>
  <c r="N740" i="1"/>
  <c r="O740" i="1"/>
  <c r="N741" i="1"/>
  <c r="O741" i="1"/>
  <c r="N742" i="1"/>
  <c r="O742" i="1"/>
  <c r="N743" i="1"/>
  <c r="O743" i="1"/>
  <c r="N744" i="1"/>
  <c r="O744" i="1"/>
  <c r="N745" i="1"/>
  <c r="O745" i="1"/>
  <c r="N746" i="1"/>
  <c r="O746" i="1"/>
  <c r="N747" i="1"/>
  <c r="O747" i="1"/>
  <c r="N748" i="1"/>
  <c r="O748" i="1"/>
  <c r="N749" i="1"/>
  <c r="O749" i="1"/>
  <c r="N750" i="1"/>
  <c r="O750" i="1"/>
  <c r="N751" i="1"/>
  <c r="O751" i="1"/>
  <c r="N752" i="1"/>
  <c r="O752" i="1"/>
  <c r="N753" i="1"/>
  <c r="O753" i="1"/>
  <c r="N754" i="1"/>
  <c r="O754" i="1"/>
  <c r="N755" i="1"/>
  <c r="O755" i="1"/>
  <c r="N756" i="1"/>
  <c r="O756" i="1"/>
  <c r="N757" i="1"/>
  <c r="O757" i="1"/>
  <c r="N758" i="1"/>
  <c r="O758" i="1"/>
  <c r="N759" i="1"/>
  <c r="O759" i="1"/>
  <c r="N760" i="1"/>
  <c r="O760" i="1"/>
  <c r="N761" i="1"/>
  <c r="O761" i="1"/>
  <c r="N762" i="1"/>
  <c r="O762" i="1"/>
  <c r="N763" i="1"/>
  <c r="O763" i="1"/>
  <c r="N764" i="1"/>
  <c r="O764" i="1"/>
  <c r="N765" i="1"/>
  <c r="O765" i="1"/>
  <c r="N766" i="1"/>
  <c r="O766" i="1"/>
  <c r="N767" i="1"/>
  <c r="O767" i="1"/>
  <c r="N768" i="1"/>
  <c r="O768" i="1"/>
  <c r="N769" i="1"/>
  <c r="O769" i="1"/>
  <c r="N770" i="1"/>
  <c r="O770" i="1"/>
  <c r="N771" i="1"/>
  <c r="O771" i="1"/>
  <c r="N772" i="1"/>
  <c r="O772" i="1"/>
  <c r="N773" i="1"/>
  <c r="O773" i="1"/>
  <c r="N774" i="1"/>
  <c r="O774" i="1"/>
  <c r="N775" i="1"/>
  <c r="O775" i="1"/>
  <c r="N776" i="1"/>
  <c r="O776" i="1"/>
  <c r="N777" i="1"/>
  <c r="O777" i="1"/>
  <c r="N778" i="1"/>
  <c r="O778" i="1"/>
  <c r="N779" i="1"/>
  <c r="O779" i="1"/>
  <c r="N780" i="1"/>
  <c r="O780" i="1"/>
  <c r="N781" i="1"/>
  <c r="O781" i="1"/>
  <c r="N782" i="1"/>
  <c r="O782" i="1"/>
  <c r="N783" i="1"/>
  <c r="O783" i="1"/>
  <c r="N784" i="1"/>
  <c r="O784" i="1"/>
  <c r="N785" i="1"/>
  <c r="O785" i="1"/>
  <c r="N786" i="1"/>
  <c r="O786" i="1"/>
  <c r="N787" i="1"/>
  <c r="O787" i="1"/>
  <c r="N788" i="1"/>
  <c r="O788" i="1"/>
  <c r="N789" i="1"/>
  <c r="O789" i="1"/>
  <c r="N790" i="1"/>
  <c r="O790" i="1"/>
  <c r="N791" i="1"/>
  <c r="O791" i="1"/>
  <c r="N792" i="1"/>
  <c r="O792" i="1"/>
  <c r="N793" i="1"/>
  <c r="O793" i="1"/>
  <c r="N794" i="1"/>
  <c r="O794" i="1"/>
  <c r="N795" i="1"/>
  <c r="O795" i="1"/>
  <c r="N796" i="1"/>
  <c r="O796" i="1"/>
  <c r="N797" i="1"/>
  <c r="O797" i="1"/>
  <c r="N798" i="1"/>
  <c r="O798" i="1"/>
  <c r="N799" i="1"/>
  <c r="O799" i="1"/>
  <c r="N800" i="1"/>
  <c r="O800" i="1"/>
  <c r="N801" i="1"/>
  <c r="O801" i="1"/>
  <c r="N802" i="1"/>
  <c r="O802" i="1"/>
  <c r="N803" i="1"/>
  <c r="O803" i="1"/>
  <c r="N804" i="1"/>
  <c r="O804" i="1"/>
  <c r="N805" i="1"/>
  <c r="O805" i="1"/>
  <c r="N806" i="1"/>
  <c r="O806" i="1"/>
  <c r="N807" i="1"/>
  <c r="O807" i="1"/>
  <c r="N808" i="1"/>
  <c r="O808" i="1"/>
  <c r="N809" i="1"/>
  <c r="O809" i="1"/>
  <c r="N810" i="1"/>
  <c r="O810" i="1"/>
  <c r="N811" i="1"/>
  <c r="O811" i="1"/>
  <c r="N812" i="1"/>
  <c r="O812" i="1"/>
  <c r="N813" i="1"/>
  <c r="O813" i="1"/>
  <c r="N814" i="1"/>
  <c r="O814" i="1"/>
  <c r="N815" i="1"/>
  <c r="O815" i="1"/>
  <c r="N816" i="1"/>
  <c r="O816" i="1"/>
  <c r="N817" i="1"/>
  <c r="O817" i="1"/>
  <c r="N818" i="1"/>
  <c r="O818" i="1"/>
  <c r="N819" i="1"/>
  <c r="O819" i="1"/>
  <c r="N820" i="1"/>
  <c r="O820" i="1"/>
  <c r="N821" i="1"/>
  <c r="O821" i="1"/>
  <c r="N822" i="1"/>
  <c r="O822" i="1"/>
  <c r="N823" i="1"/>
  <c r="O823" i="1"/>
  <c r="N824" i="1"/>
  <c r="O824" i="1"/>
  <c r="N825" i="1"/>
  <c r="O825" i="1"/>
  <c r="N826" i="1"/>
  <c r="O826" i="1"/>
  <c r="N827" i="1"/>
  <c r="O827" i="1"/>
  <c r="N828" i="1"/>
  <c r="O828" i="1"/>
  <c r="N829" i="1"/>
  <c r="O829" i="1"/>
  <c r="N830" i="1"/>
  <c r="O830" i="1"/>
  <c r="N831" i="1"/>
  <c r="O831" i="1"/>
  <c r="N832" i="1"/>
  <c r="O832" i="1"/>
  <c r="N833" i="1"/>
  <c r="O833" i="1"/>
  <c r="N834" i="1"/>
  <c r="O834" i="1"/>
  <c r="N835" i="1"/>
  <c r="O835" i="1"/>
  <c r="N836" i="1"/>
  <c r="O836" i="1"/>
  <c r="N837" i="1"/>
  <c r="O837" i="1"/>
  <c r="N838" i="1"/>
  <c r="O838" i="1"/>
  <c r="N839" i="1"/>
  <c r="O839" i="1"/>
  <c r="N840" i="1"/>
  <c r="O840" i="1"/>
  <c r="N841" i="1"/>
  <c r="O841" i="1"/>
  <c r="N842" i="1"/>
  <c r="O842" i="1"/>
  <c r="N843" i="1"/>
  <c r="O843" i="1"/>
  <c r="N844" i="1"/>
  <c r="O844" i="1"/>
  <c r="N845" i="1"/>
  <c r="O845" i="1"/>
  <c r="N846" i="1"/>
  <c r="O846" i="1"/>
  <c r="N847" i="1"/>
  <c r="O847" i="1"/>
  <c r="N848" i="1"/>
  <c r="O848" i="1"/>
  <c r="N849" i="1"/>
  <c r="O849" i="1"/>
  <c r="N850" i="1"/>
  <c r="O850" i="1"/>
  <c r="N851" i="1"/>
  <c r="O851" i="1"/>
  <c r="N852" i="1"/>
  <c r="O852" i="1"/>
  <c r="N853" i="1"/>
  <c r="O853" i="1"/>
  <c r="N854" i="1"/>
  <c r="O854" i="1"/>
  <c r="N855" i="1"/>
  <c r="O855" i="1"/>
  <c r="N856" i="1"/>
  <c r="O856" i="1"/>
  <c r="N857" i="1"/>
  <c r="O857" i="1"/>
  <c r="N858" i="1"/>
  <c r="O858" i="1"/>
  <c r="N859" i="1"/>
  <c r="O859" i="1"/>
  <c r="N860" i="1"/>
  <c r="O860" i="1"/>
  <c r="N861" i="1"/>
  <c r="O861" i="1"/>
  <c r="N862" i="1"/>
  <c r="O862" i="1"/>
  <c r="N863" i="1"/>
  <c r="O863" i="1"/>
  <c r="N864" i="1"/>
  <c r="O864" i="1"/>
  <c r="N865" i="1"/>
  <c r="O865" i="1"/>
  <c r="N866" i="1"/>
  <c r="O866" i="1"/>
  <c r="N867" i="1"/>
  <c r="O867" i="1"/>
  <c r="N868" i="1"/>
  <c r="O868" i="1"/>
  <c r="N869" i="1"/>
  <c r="O869" i="1"/>
  <c r="N870" i="1"/>
  <c r="O870" i="1"/>
  <c r="N871" i="1"/>
  <c r="O871" i="1"/>
  <c r="N872" i="1"/>
  <c r="O872" i="1"/>
  <c r="N873" i="1"/>
  <c r="O873" i="1"/>
  <c r="N874" i="1"/>
  <c r="O874" i="1"/>
  <c r="N875" i="1"/>
  <c r="O875" i="1"/>
  <c r="N876" i="1"/>
  <c r="O876" i="1"/>
  <c r="N877" i="1"/>
  <c r="O877" i="1"/>
  <c r="N878" i="1"/>
  <c r="O878" i="1"/>
  <c r="N879" i="1"/>
  <c r="O879" i="1"/>
  <c r="N880" i="1"/>
  <c r="O880" i="1"/>
  <c r="N881" i="1"/>
  <c r="O881" i="1"/>
  <c r="N882" i="1"/>
  <c r="O882" i="1"/>
  <c r="N883" i="1"/>
  <c r="O883" i="1"/>
  <c r="N884" i="1"/>
  <c r="O884" i="1"/>
  <c r="N885" i="1"/>
  <c r="O885" i="1"/>
  <c r="N886" i="1"/>
  <c r="O886" i="1"/>
  <c r="N887" i="1"/>
  <c r="O887" i="1"/>
  <c r="N888" i="1"/>
  <c r="O888" i="1"/>
  <c r="N889" i="1"/>
  <c r="O889" i="1"/>
  <c r="N890" i="1"/>
  <c r="O890" i="1"/>
  <c r="N891" i="1"/>
  <c r="O891" i="1"/>
  <c r="N892" i="1"/>
  <c r="O892" i="1"/>
  <c r="N893" i="1"/>
  <c r="O893" i="1"/>
  <c r="N894" i="1"/>
  <c r="O894" i="1"/>
  <c r="N895" i="1"/>
  <c r="O895" i="1"/>
  <c r="N896" i="1"/>
  <c r="O896" i="1"/>
  <c r="N897" i="1"/>
  <c r="O897" i="1"/>
  <c r="N898" i="1"/>
  <c r="O898" i="1"/>
  <c r="N899" i="1"/>
  <c r="O899" i="1"/>
  <c r="N900" i="1"/>
  <c r="O900" i="1"/>
  <c r="N901" i="1"/>
  <c r="O901" i="1"/>
  <c r="N902" i="1"/>
  <c r="O902" i="1"/>
  <c r="N903" i="1"/>
  <c r="O903" i="1"/>
  <c r="N904" i="1"/>
  <c r="O904" i="1"/>
  <c r="N905" i="1"/>
  <c r="O905" i="1"/>
  <c r="N906" i="1"/>
  <c r="O906" i="1"/>
  <c r="N907" i="1"/>
  <c r="O907" i="1"/>
  <c r="N908" i="1"/>
  <c r="O908" i="1"/>
  <c r="N909" i="1"/>
  <c r="O909" i="1"/>
  <c r="N910" i="1"/>
  <c r="O910" i="1"/>
  <c r="N911" i="1"/>
  <c r="O911" i="1"/>
  <c r="N912" i="1"/>
  <c r="O912" i="1"/>
  <c r="N913" i="1"/>
  <c r="O913" i="1"/>
  <c r="N914" i="1"/>
  <c r="O914" i="1"/>
  <c r="N915" i="1"/>
  <c r="O915" i="1"/>
  <c r="N916" i="1"/>
  <c r="O916" i="1"/>
  <c r="N917" i="1"/>
  <c r="O917" i="1"/>
  <c r="N918" i="1"/>
  <c r="O918" i="1"/>
  <c r="N919" i="1"/>
  <c r="O919" i="1"/>
  <c r="N920" i="1"/>
  <c r="O920" i="1"/>
  <c r="N921" i="1"/>
  <c r="O921" i="1"/>
  <c r="N922" i="1"/>
  <c r="O922" i="1"/>
  <c r="N923" i="1"/>
  <c r="O923" i="1"/>
  <c r="N924" i="1"/>
  <c r="O924" i="1"/>
  <c r="N925" i="1"/>
  <c r="O925" i="1"/>
  <c r="N926" i="1"/>
  <c r="O926" i="1"/>
  <c r="N927" i="1"/>
  <c r="O927" i="1"/>
  <c r="N928" i="1"/>
  <c r="O928" i="1"/>
  <c r="N929" i="1"/>
  <c r="O929" i="1"/>
  <c r="N930" i="1"/>
  <c r="O930" i="1"/>
  <c r="N931" i="1"/>
  <c r="O931" i="1"/>
  <c r="N932" i="1"/>
  <c r="O932" i="1"/>
  <c r="N933" i="1"/>
  <c r="O933" i="1"/>
  <c r="N934" i="1"/>
  <c r="O934" i="1"/>
  <c r="N935" i="1"/>
  <c r="O935" i="1"/>
  <c r="N936" i="1"/>
  <c r="O936" i="1"/>
  <c r="N937" i="1"/>
  <c r="O937" i="1"/>
  <c r="N938" i="1"/>
  <c r="O938" i="1"/>
  <c r="N939" i="1"/>
  <c r="O939" i="1"/>
  <c r="N940" i="1"/>
  <c r="O940" i="1"/>
  <c r="N941" i="1"/>
  <c r="O941" i="1"/>
  <c r="N942" i="1"/>
  <c r="O942" i="1"/>
  <c r="N943" i="1"/>
  <c r="O943" i="1"/>
  <c r="N944" i="1"/>
  <c r="O944" i="1"/>
  <c r="N945" i="1"/>
  <c r="O945" i="1"/>
  <c r="N946" i="1"/>
  <c r="O946" i="1"/>
  <c r="N947" i="1"/>
  <c r="O947" i="1"/>
  <c r="N948" i="1"/>
  <c r="O948" i="1"/>
  <c r="N949" i="1"/>
  <c r="O949" i="1"/>
  <c r="N950" i="1"/>
  <c r="O950" i="1"/>
  <c r="N951" i="1"/>
  <c r="O951" i="1"/>
  <c r="N952" i="1"/>
  <c r="O952" i="1"/>
  <c r="N953" i="1"/>
  <c r="O953" i="1"/>
  <c r="N954" i="1"/>
  <c r="O954" i="1"/>
  <c r="N955" i="1"/>
  <c r="O955" i="1"/>
  <c r="N956" i="1"/>
  <c r="O956" i="1"/>
  <c r="N957" i="1"/>
  <c r="O957" i="1"/>
  <c r="N958" i="1"/>
  <c r="O958" i="1"/>
  <c r="N959" i="1"/>
  <c r="O959" i="1"/>
  <c r="N960" i="1"/>
  <c r="O960" i="1"/>
  <c r="N961" i="1"/>
  <c r="O961" i="1"/>
  <c r="N962" i="1"/>
  <c r="O962" i="1"/>
  <c r="N963" i="1"/>
  <c r="O963" i="1"/>
  <c r="N964" i="1"/>
  <c r="O964" i="1"/>
  <c r="N965" i="1"/>
  <c r="O965" i="1"/>
  <c r="N966" i="1"/>
  <c r="O966" i="1"/>
  <c r="N967" i="1"/>
  <c r="O967" i="1"/>
  <c r="N968" i="1"/>
  <c r="O968" i="1"/>
  <c r="N969" i="1"/>
  <c r="O969" i="1"/>
  <c r="N970" i="1"/>
  <c r="O970" i="1"/>
  <c r="N971" i="1"/>
  <c r="O971" i="1"/>
  <c r="N972" i="1"/>
  <c r="O972" i="1"/>
  <c r="N973" i="1"/>
  <c r="O973" i="1"/>
  <c r="N974" i="1"/>
  <c r="O974" i="1"/>
  <c r="N975" i="1"/>
  <c r="O975" i="1"/>
  <c r="N976" i="1"/>
  <c r="O976" i="1"/>
  <c r="N977" i="1"/>
  <c r="O977" i="1"/>
  <c r="N978" i="1"/>
  <c r="O978" i="1"/>
  <c r="N979" i="1"/>
  <c r="O979" i="1"/>
  <c r="N980" i="1"/>
  <c r="O980" i="1"/>
  <c r="N981" i="1"/>
  <c r="O981" i="1"/>
  <c r="N982" i="1"/>
  <c r="O982" i="1"/>
  <c r="N983" i="1"/>
  <c r="O983" i="1"/>
  <c r="N984" i="1"/>
  <c r="O984" i="1"/>
  <c r="N985" i="1"/>
  <c r="O985" i="1"/>
  <c r="N986" i="1"/>
  <c r="O986" i="1"/>
  <c r="N987" i="1"/>
  <c r="O987" i="1"/>
  <c r="N988" i="1"/>
  <c r="O988" i="1"/>
  <c r="N989" i="1"/>
  <c r="O989" i="1"/>
  <c r="N990" i="1"/>
  <c r="O990" i="1"/>
  <c r="N991" i="1"/>
  <c r="O991" i="1"/>
  <c r="N992" i="1"/>
  <c r="O992" i="1"/>
  <c r="N993" i="1"/>
  <c r="O993" i="1"/>
  <c r="N994" i="1"/>
  <c r="O994" i="1"/>
  <c r="N995" i="1"/>
  <c r="O995" i="1"/>
  <c r="N996" i="1"/>
  <c r="O996" i="1"/>
  <c r="N997" i="1"/>
  <c r="O997" i="1"/>
  <c r="N998" i="1"/>
  <c r="O998" i="1"/>
  <c r="N999" i="1"/>
  <c r="O999" i="1"/>
  <c r="N1000" i="1"/>
  <c r="O1000" i="1"/>
  <c r="N1001" i="1"/>
  <c r="O100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N13" i="1"/>
  <c r="N14" i="1"/>
  <c r="N15" i="1"/>
  <c r="N16" i="1"/>
  <c r="N17" i="1"/>
  <c r="N18" i="1"/>
  <c r="N19" i="1"/>
  <c r="N3" i="1"/>
  <c r="N4" i="1"/>
  <c r="N5" i="1"/>
  <c r="N6" i="1"/>
  <c r="N7" i="1"/>
  <c r="N8" i="1"/>
  <c r="N9" i="1"/>
  <c r="N10" i="1"/>
  <c r="N11" i="1"/>
  <c r="N12" i="1"/>
  <c r="N2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  <c r="E2" i="2" l="1"/>
  <c r="G2" i="2" s="1"/>
  <c r="E12" i="2"/>
  <c r="G12" i="2" s="1"/>
  <c r="E8" i="2"/>
  <c r="E7" i="2"/>
  <c r="H7" i="2" s="1"/>
  <c r="E4" i="2"/>
  <c r="G4" i="2" s="1"/>
  <c r="E3" i="2"/>
  <c r="F3" i="2" s="1"/>
  <c r="E13" i="2"/>
  <c r="G13" i="2" s="1"/>
  <c r="E11" i="2"/>
  <c r="F11" i="2" s="1"/>
  <c r="E10" i="2"/>
  <c r="H10" i="2" s="1"/>
  <c r="E9" i="2"/>
  <c r="E6" i="2"/>
  <c r="F6" i="2" s="1"/>
  <c r="E5" i="2"/>
  <c r="G5" i="2" s="1"/>
  <c r="H2" i="2" l="1"/>
  <c r="F13" i="2"/>
  <c r="F5" i="2"/>
  <c r="G10" i="2"/>
  <c r="G6" i="2"/>
  <c r="F7" i="2"/>
  <c r="H11" i="2"/>
  <c r="F10" i="2"/>
  <c r="F4" i="2"/>
  <c r="H9" i="2"/>
  <c r="F9" i="2"/>
  <c r="H6" i="2"/>
  <c r="H3" i="2"/>
  <c r="G11" i="2"/>
  <c r="H8" i="2"/>
  <c r="F8" i="2"/>
  <c r="F2" i="2"/>
  <c r="H12" i="2"/>
  <c r="G7" i="2"/>
  <c r="H13" i="2"/>
  <c r="H4" i="2"/>
  <c r="G3" i="2"/>
  <c r="H5" i="2"/>
  <c r="G8" i="2"/>
  <c r="G9" i="2"/>
  <c r="F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<sst xmlns="http://schemas.openxmlformats.org/spreadsheetml/2006/main" count="9062" uniqueCount="2111">
  <si>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</si>
  <si>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</si>
  <si>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</si>
  <si>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</si>
  <si>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</si>
  <si>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</si>
  <si>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</si>
  <si>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</si>
  <si>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</si>
  <si>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</si>
  <si>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</si>
  <si>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</si>
  <si>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</si>
  <si>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</si>
  <si>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</si>
  <si>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</si>
  <si>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</si>
  <si>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</si>
  <si>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</si>
  <si>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</si>
  <si>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</si>
  <si>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</si>
  <si>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</si>
  <si>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</si>
  <si>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</si>
  <si>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</si>
  <si>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</si>
  <si>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</si>
  <si>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</si>
  <si>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</si>
  <si>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</si>
  <si>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</si>
  <si>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</si>
  <si>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</si>
  <si>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</si>
  <si>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</si>
  <si>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</si>
  <si>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</si>
  <si>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</si>
  <si>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</si>
  <si>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</si>
  <si>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</si>
  <si>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</si>
  <si>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</si>
  <si>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</si>
  <si>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</si>
  <si>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</si>
  <si>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</si>
  <si>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</si>
  <si>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</si>
  <si>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</si>
  <si>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</si>
  <si>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</si>
  <si>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</si>
  <si>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</si>
  <si>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</si>
  <si>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</si>
  <si>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</si>
  <si>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</si>
  <si>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</si>
  <si>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</si>
  <si>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</si>
  <si>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</si>
  <si>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</si>
  <si>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</si>
  <si>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</si>
  <si>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</si>
  <si>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</si>
  <si>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</si>
  <si>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</si>
  <si>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</si>
  <si>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</si>
  <si>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</si>
  <si>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</si>
  <si>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</si>
  <si>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</si>
  <si>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</si>
  <si>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</si>
  <si>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</si>
  <si>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</si>
  <si>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</si>
  <si>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</si>
  <si>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</si>
  <si>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</si>
  <si>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</si>
  <si>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</si>
  <si>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</si>
  <si>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</si>
  <si>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</si>
  <si>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</si>
  <si>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</si>
  <si>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</si>
  <si>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</si>
  <si>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</si>
  <si>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</si>
  <si>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</si>
  <si>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</si>
  <si>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</si>
  <si>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</si>
  <si>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</si>
  <si>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</si>
  <si>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</si>
  <si>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</si>
  <si>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</si>
  <si>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</si>
  <si>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</si>
  <si>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</si>
  <si>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</si>
  <si>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</si>
  <si>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</si>
  <si>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</si>
  <si>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</si>
  <si>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</si>
  <si>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</si>
  <si>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</si>
  <si>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</si>
  <si>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</si>
  <si>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</si>
  <si>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</si>
  <si>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</si>
  <si>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</si>
  <si>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</si>
  <si>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</si>
  <si>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</si>
  <si>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</si>
  <si>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</si>
  <si>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</si>
  <si>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</si>
  <si>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</si>
  <si>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</si>
  <si>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</si>
  <si>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</si>
  <si>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</si>
  <si>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</si>
  <si>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</si>
  <si>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</si>
  <si>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</si>
  <si>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</si>
  <si>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</si>
  <si>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</si>
  <si>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</si>
  <si>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</si>
  <si>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</si>
  <si>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</si>
  <si>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</si>
  <si>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</si>
  <si>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</si>
  <si>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</si>
  <si>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</si>
  <si>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</si>
  <si>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</si>
  <si>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</si>
  <si>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</si>
  <si>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</si>
  <si>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</si>
  <si>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</si>
  <si>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</si>
  <si>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</si>
  <si>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</si>
  <si>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</si>
  <si>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</si>
  <si>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</si>
  <si>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</si>
  <si>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</si>
  <si>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</si>
  <si>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</si>
  <si>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</si>
  <si>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</si>
  <si>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</si>
  <si>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</si>
  <si>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</si>
  <si>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</si>
  <si>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</si>
  <si>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</si>
  <si>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</si>
  <si>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</si>
  <si>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</si>
  <si>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</si>
  <si>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</si>
  <si>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</si>
  <si>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</si>
  <si>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</si>
  <si>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</si>
  <si>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</si>
  <si>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</si>
  <si>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</si>
  <si>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</si>
  <si>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</si>
  <si>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</si>
  <si>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</si>
  <si>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</si>
  <si>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</si>
  <si>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</si>
  <si>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</si>
  <si>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</si>
  <si>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</si>
  <si>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</si>
  <si>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</si>
  <si>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</si>
  <si>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</si>
  <si>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</si>
  <si>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</si>
  <si>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</si>
  <si>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</si>
  <si>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</si>
  <si>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</si>
  <si>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</si>
  <si>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</si>
  <si>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</si>
  <si>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</si>
  <si>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</si>
  <si>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</si>
  <si>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</si>
  <si>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</si>
  <si>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</si>
  <si>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</si>
  <si>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</si>
  <si>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</si>
  <si>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</si>
  <si>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</si>
  <si>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</si>
  <si>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</si>
  <si>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</si>
  <si>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</si>
  <si>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</si>
  <si>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</si>
  <si>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</si>
  <si>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</si>
  <si>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</si>
  <si>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</si>
  <si>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</si>
  <si>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</si>
  <si>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</si>
  <si>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</si>
  <si>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</si>
  <si>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</si>
  <si>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</si>
  <si>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</si>
  <si>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</si>
  <si>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</si>
  <si>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</si>
  <si>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</si>
  <si>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</si>
  <si>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</si>
  <si>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</si>
  <si>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</si>
  <si>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</si>
  <si>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</si>
  <si>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</si>
  <si>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</si>
  <si>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</si>
  <si>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</si>
  <si>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</si>
  <si>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</si>
  <si>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</si>
  <si>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</si>
  <si>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</si>
  <si>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</si>
  <si>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</si>
  <si>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</si>
  <si>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</si>
  <si>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</si>
  <si>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</si>
  <si>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</si>
  <si>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</si>
  <si>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</si>
  <si>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</si>
  <si>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</si>
  <si>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</si>
  <si>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</si>
  <si>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</si>
  <si>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</si>
  <si>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</si>
  <si>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</si>
  <si>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</si>
  <si>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</si>
  <si>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</si>
  <si>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</si>
  <si>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</si>
  <si>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</si>
  <si>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</si>
  <si>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</si>
  <si>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</si>
  <si>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</si>
  <si>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</si>
  <si>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</si>
  <si>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</si>
  <si>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</si>
  <si>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</si>
  <si>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</si>
  <si>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</si>
  <si>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</si>
  <si>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</si>
  <si>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</si>
  <si>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</si>
  <si>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</si>
  <si>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</si>
  <si>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</si>
  <si>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</si>
  <si>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</si>
  <si>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</si>
  <si>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</si>
  <si>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</si>
  <si>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</si>
  <si>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</si>
  <si>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</si>
  <si>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</si>
  <si>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</si>
  <si>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</si>
  <si>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</si>
  <si>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</si>
  <si>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</si>
  <si>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</si>
  <si>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</si>
  <si>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</si>
  <si>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</si>
  <si>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</si>
  <si>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</si>
  <si>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</si>
  <si>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</si>
  <si>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</si>
  <si>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</si>
  <si>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</si>
  <si>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</si>
  <si>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</si>
  <si>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</si>
  <si>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</si>
  <si>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</si>
  <si>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</si>
  <si>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</si>
  <si>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</si>
  <si>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</si>
  <si>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</si>
  <si>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</si>
  <si>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</si>
  <si>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</si>
  <si>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</si>
  <si>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</si>
  <si>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</si>
  <si>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</si>
  <si>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</si>
  <si>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</si>
  <si>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</si>
  <si>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</si>
  <si>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</si>
  <si>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</si>
  <si>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</si>
  <si>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</si>
  <si>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</si>
  <si>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</si>
  <si>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</si>
  <si>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</si>
  <si>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</si>
  <si>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</si>
  <si>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</si>
  <si>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</si>
  <si>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</si>
  <si>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</si>
  <si>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</si>
  <si>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</si>
  <si>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</si>
  <si>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</si>
  <si>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</si>
  <si>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</si>
  <si>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</si>
  <si>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</si>
  <si>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</si>
  <si>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</si>
  <si>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</si>
  <si>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</si>
  <si>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</si>
  <si>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</si>
  <si>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</si>
  <si>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</si>
  <si>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</si>
  <si>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</si>
  <si>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</si>
  <si>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</si>
  <si>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</si>
  <si>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</si>
  <si>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</si>
  <si>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</si>
  <si>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</si>
  <si>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</si>
  <si>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</si>
  <si>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</si>
  <si>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</si>
  <si>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</si>
  <si>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</si>
  <si>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</si>
  <si>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</si>
  <si>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</si>
  <si>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</si>
  <si>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</si>
  <si>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</si>
  <si>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</si>
  <si>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</si>
  <si>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</si>
  <si>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</si>
  <si>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</si>
  <si>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</si>
  <si>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</si>
  <si>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</si>
  <si>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</si>
  <si>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</si>
  <si>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</si>
  <si>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</si>
  <si>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</si>
  <si>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</si>
  <si>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</si>
  <si>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</si>
  <si>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</si>
  <si>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</si>
  <si>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</si>
  <si>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</si>
  <si>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</si>
  <si>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</si>
  <si>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</si>
  <si>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</si>
  <si>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</si>
  <si>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</si>
  <si>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</si>
  <si>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</si>
  <si>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</si>
  <si>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</si>
  <si>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</si>
  <si>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</si>
  <si>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</si>
  <si>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</si>
  <si>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</si>
  <si>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</si>
  <si>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</si>
  <si>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</si>
  <si>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</si>
  <si>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</si>
  <si>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</si>
  <si>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</si>
  <si>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</si>
  <si>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</si>
  <si>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</si>
  <si>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</si>
  <si>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</si>
  <si>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</si>
  <si>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</si>
  <si>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</si>
  <si>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</si>
  <si>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</si>
  <si>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</si>
  <si>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</si>
  <si>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</si>
  <si>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</si>
  <si>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</si>
  <si>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</si>
  <si>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</si>
  <si>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</si>
  <si>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</si>
  <si>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</si>
  <si>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</si>
  <si>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</si>
  <si>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</si>
  <si>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</si>
  <si>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</si>
  <si>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</si>
  <si>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</si>
  <si>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</si>
  <si>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</si>
  <si>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</si>
  <si>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</si>
  <si>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</si>
  <si>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</si>
  <si>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</si>
  <si>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</si>
  <si>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</si>
  <si>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</si>
  <si>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</si>
  <si>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</si>
  <si>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</si>
  <si>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</si>
  <si>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</si>
  <si>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</si>
  <si>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</si>
  <si>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</si>
  <si>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</si>
  <si>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</si>
  <si>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</si>
  <si>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</si>
  <si>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</si>
  <si>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</si>
  <si>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</si>
  <si>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</si>
  <si>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</si>
  <si>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</si>
  <si>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</si>
  <si>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</si>
  <si>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</si>
  <si>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</si>
  <si>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</si>
  <si>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</si>
  <si>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</si>
  <si>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</si>
  <si>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</si>
  <si>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</si>
  <si>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</si>
  <si>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</si>
  <si>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</si>
  <si>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</si>
  <si>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</si>
  <si>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</si>
  <si>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</si>
  <si>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</si>
  <si>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</si>
  <si>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</si>
  <si>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</si>
  <si>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</si>
  <si>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</si>
  <si>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</si>
  <si>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</si>
  <si>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</si>
  <si>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</si>
  <si>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</si>
  <si>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</si>
  <si>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</si>
  <si>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</si>
  <si>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</si>
  <si>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</si>
  <si>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</si>
  <si>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</si>
  <si>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</si>
  <si>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</si>
  <si>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</si>
  <si>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</si>
  <si>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</si>
  <si>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</si>
  <si>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</si>
  <si>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</si>
  <si>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</si>
  <si>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</si>
  <si>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</si>
  <si>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</si>
  <si>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</si>
  <si>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</si>
  <si>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</si>
  <si>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</si>
  <si>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</si>
  <si>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</si>
  <si>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</si>
  <si>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</si>
  <si>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</si>
  <si>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</si>
  <si>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</si>
  <si>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</si>
  <si>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</si>
  <si>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</si>
  <si>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</si>
  <si>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</si>
  <si>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</si>
  <si>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</si>
  <si>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</si>
  <si>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</si>
  <si>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</si>
  <si>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</si>
  <si>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</si>
  <si>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</si>
  <si>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</si>
  <si>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</si>
  <si>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</si>
  <si>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</si>
  <si>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</si>
  <si>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</si>
  <si>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</si>
  <si>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</si>
  <si>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</si>
  <si>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</si>
  <si>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</si>
  <si>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</si>
  <si>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</si>
  <si>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</si>
  <si>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</si>
  <si>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</si>
  <si>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</si>
  <si>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</si>
  <si>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</si>
  <si>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</si>
  <si>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</si>
  <si>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</si>
  <si>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</si>
  <si>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</si>
  <si>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</si>
  <si>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</si>
  <si>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</si>
  <si>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</si>
  <si>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</si>
  <si>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</si>
  <si>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</si>
  <si>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</si>
  <si>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</si>
  <si>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</si>
  <si>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</si>
  <si>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</si>
  <si>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</si>
  <si>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</si>
  <si>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</si>
  <si>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</si>
  <si>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</si>
  <si>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</si>
  <si>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</si>
  <si>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</si>
  <si>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</si>
  <si>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</si>
  <si>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</si>
  <si>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</si>
  <si>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</si>
  <si>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</si>
  <si>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</si>
  <si>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</si>
  <si>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</si>
  <si>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</si>
  <si>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</si>
  <si>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</si>
  <si>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</si>
  <si>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</si>
  <si>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</si>
  <si>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</si>
  <si>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</si>
  <si>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</si>
  <si>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</si>
  <si>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</si>
  <si>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</si>
  <si>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</si>
  <si>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</si>
  <si>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</si>
  <si>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</si>
  <si>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</si>
  <si>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</si>
  <si>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</si>
  <si>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</si>
  <si>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</si>
  <si>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</si>
  <si>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</si>
  <si>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</si>
  <si>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</si>
  <si>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</si>
  <si>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</si>
  <si>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</si>
  <si>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</si>
  <si>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</si>
  <si>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</si>
  <si>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</si>
  <si>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</si>
  <si>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</si>
  <si>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</si>
  <si>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</si>
  <si>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</si>
  <si>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</si>
  <si>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</si>
  <si>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</si>
  <si>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</si>
  <si>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</si>
  <si>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</si>
  <si>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</si>
  <si>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</si>
  <si>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</si>
  <si>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</si>
  <si>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</si>
  <si>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</si>
  <si>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</si>
  <si>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</si>
  <si>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</si>
  <si>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</si>
  <si>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</si>
  <si>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</si>
  <si>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</si>
  <si>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</si>
  <si>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</si>
  <si>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</si>
  <si>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</si>
  <si>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</si>
  <si>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</si>
  <si>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</si>
  <si>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</si>
  <si>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</si>
  <si>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</si>
  <si>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</si>
  <si>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</si>
  <si>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</si>
  <si>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</si>
  <si>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</si>
  <si>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</si>
  <si>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</si>
  <si>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</si>
  <si>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</si>
  <si>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</si>
  <si>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</si>
  <si>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</si>
  <si>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</si>
  <si>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</si>
  <si>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</si>
  <si>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</si>
  <si>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</si>
  <si>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</si>
  <si>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</si>
  <si>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</si>
  <si>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</si>
  <si>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</si>
  <si>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</si>
  <si>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</si>
  <si>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</si>
  <si>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</si>
  <si>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</si>
  <si>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</si>
  <si>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</si>
  <si>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</si>
  <si>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</si>
  <si>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</si>
  <si>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</si>
  <si>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</si>
  <si>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</si>
  <si>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</si>
  <si>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</si>
  <si>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</si>
  <si>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</si>
  <si>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</si>
  <si>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</si>
  <si>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</si>
  <si>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</si>
  <si>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</si>
  <si>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</si>
  <si>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</si>
  <si>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</si>
  <si>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</si>
  <si>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</si>
  <si>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</si>
  <si>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</si>
  <si>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</si>
  <si>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</si>
  <si>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</si>
  <si>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</si>
  <si>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</si>
  <si>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</si>
  <si>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</si>
  <si>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</si>
  <si>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</si>
  <si>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</si>
  <si>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</si>
  <si>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</si>
  <si>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</si>
  <si>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</si>
  <si>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</si>
  <si>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</si>
  <si>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</si>
  <si>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</si>
  <si>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</si>
  <si>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</si>
  <si>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</si>
  <si>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</si>
  <si>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</si>
  <si>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</si>
  <si>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</si>
  <si>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</si>
  <si>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</si>
  <si>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</si>
  <si>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</si>
  <si>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</si>
  <si>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</si>
  <si>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</si>
  <si>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</si>
  <si>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</si>
  <si>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</si>
  <si>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</si>
  <si>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</si>
  <si>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</si>
  <si>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</si>
  <si>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</si>
  <si>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</si>
  <si>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</si>
  <si>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</si>
  <si>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</si>
  <si>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</si>
  <si>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</si>
  <si>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</si>
  <si>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</si>
  <si>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</si>
  <si>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</si>
  <si>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</si>
  <si>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</si>
  <si>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</si>
  <si>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</si>
  <si>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</si>
  <si>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</si>
  <si>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</si>
  <si>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</si>
  <si>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</si>
  <si>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</si>
  <si>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</si>
  <si>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</si>
  <si>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</si>
  <si>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</si>
  <si>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</si>
  <si>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</si>
  <si>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</si>
  <si>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</si>
  <si>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</si>
  <si>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</si>
  <si>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</si>
  <si>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</si>
  <si>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</si>
  <si>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</si>
  <si>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</si>
  <si>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</si>
  <si>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</si>
  <si>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</si>
  <si>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</si>
  <si>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</si>
  <si>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</si>
  <si>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</si>
  <si>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</si>
  <si>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</si>
  <si>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</si>
  <si>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</si>
  <si>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</si>
  <si>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</si>
  <si>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</si>
  <si>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</si>
  <si>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</si>
  <si>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</si>
  <si>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</si>
  <si>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</si>
  <si>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</si>
  <si>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</si>
  <si>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</si>
  <si>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</si>
  <si>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</si>
  <si>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</si>
  <si>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</si>
  <si>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</si>
  <si>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</si>
  <si>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</si>
  <si>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</si>
  <si>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</si>
  <si>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</si>
  <si>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</si>
  <si>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</si>
  <si>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</si>
  <si>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</si>
  <si>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</si>
  <si>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</si>
  <si>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</si>
  <si>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</si>
  <si>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</si>
  <si>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</si>
  <si>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</si>
  <si>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</si>
  <si>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</si>
  <si>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</si>
  <si>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</si>
  <si>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</si>
  <si>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</si>
  <si>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</si>
  <si>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</si>
  <si>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</si>
  <si>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</si>
  <si>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</si>
  <si>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</si>
  <si>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</si>
  <si>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</si>
  <si>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</si>
  <si>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</si>
  <si>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</si>
  <si>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</si>
  <si>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</si>
  <si>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</si>
  <si>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</si>
  <si>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</si>
  <si>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</si>
  <si>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</si>
  <si>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</si>
  <si>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</si>
  <si>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</si>
  <si>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</si>
  <si>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</si>
  <si>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</si>
  <si>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</si>
  <si>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</si>
  <si>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</si>
  <si>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</si>
  <si>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</si>
  <si>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</si>
  <si>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</si>
  <si>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</si>
  <si>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</si>
  <si>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</si>
  <si>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</si>
  <si>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</si>
  <si>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</si>
  <si>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</si>
  <si>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</si>
  <si>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</si>
  <si>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</si>
  <si>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</si>
  <si>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</si>
  <si>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</si>
  <si>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</si>
  <si>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</si>
  <si>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</si>
  <si>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</si>
  <si>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</si>
  <si>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</si>
  <si>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</si>
  <si>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</si>
  <si>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</si>
  <si>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</si>
  <si>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</si>
  <si>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</si>
  <si>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</si>
  <si>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</si>
  <si>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</si>
  <si>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</si>
  <si>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</si>
  <si>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</si>
  <si>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</si>
  <si>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</si>
  <si>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</si>
  <si>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</si>
  <si>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</si>
  <si>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</si>
  <si>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</si>
  <si>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</si>
  <si>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</si>
  <si>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</si>
  <si>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</si>
  <si>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</si>
  <si>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</si>
  <si>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</si>
  <si>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</si>
  <si>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</si>
  <si>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</si>
  <si>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</si>
  <si>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</si>
  <si>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</si>
  <si>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</si>
  <si>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</si>
  <si>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</si>
  <si>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</si>
  <si>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</si>
  <si>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</si>
  <si>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</si>
  <si>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</si>
  <si>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</si>
  <si>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</si>
  <si>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</si>
  <si>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</si>
  <si>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</si>
  <si>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</si>
  <si>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</si>
  <si>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</si>
  <si>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</si>
  <si>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</si>
  <si>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</si>
  <si>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</si>
  <si>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</si>
  <si>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</si>
  <si>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</si>
  <si>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</si>
  <si>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</si>
  <si>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</si>
  <si>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</si>
  <si>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</si>
  <si>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</si>
  <si>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</si>
  <si>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</si>
  <si>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</si>
  <si>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</si>
  <si>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</si>
  <si>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</si>
  <si>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</si>
  <si>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</si>
  <si>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</si>
  <si>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</si>
  <si>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</si>
  <si>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</si>
  <si>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</si>
  <si>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</si>
  <si>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</si>
  <si>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</si>
  <si>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</si>
  <si>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</si>
  <si>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</si>
  <si>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</si>
  <si>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</si>
  <si>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</si>
  <si>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</si>
  <si>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</si>
  <si>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</si>
  <si>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</si>
  <si>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</si>
  <si>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</si>
  <si>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</si>
  <si>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</si>
  <si>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</si>
  <si>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</si>
  <si>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</si>
  <si>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</si>
  <si>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</si>
  <si>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</si>
  <si>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</si>
  <si>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</si>
  <si>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</si>
  <si>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</si>
  <si>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</si>
  <si>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</si>
  <si>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</si>
  <si>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</si>
  <si>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</si>
  <si>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</si>
  <si>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</si>
  <si>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</si>
  <si>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</si>
  <si>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</si>
  <si>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</si>
  <si>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</si>
  <si>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</si>
  <si>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</si>
  <si>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</si>
  <si>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</si>
  <si>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</si>
  <si>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</si>
  <si>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</si>
  <si>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</si>
  <si>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</si>
  <si>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</si>
  <si>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</si>
  <si>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</si>
  <si>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</si>
  <si>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</si>
  <si>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</si>
  <si>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</si>
  <si>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</si>
  <si>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</si>
  <si>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</si>
  <si>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</si>
  <si>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</si>
  <si>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</si>
  <si>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</si>
  <si>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</si>
  <si>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</si>
  <si>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</si>
  <si>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</si>
  <si>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</si>
  <si>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</si>
  <si>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</si>
  <si>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</si>
  <si>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</si>
  <si>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</si>
  <si>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</si>
  <si>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</si>
  <si>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</si>
  <si>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</si>
  <si>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</si>
  <si>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</si>
  <si>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</si>
  <si>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</si>
  <si>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</si>
  <si>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</si>
  <si>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</si>
  <si>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</si>
  <si>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</si>
  <si>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</si>
  <si>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</si>
  <si>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</si>
  <si>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</si>
  <si>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</si>
  <si>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</si>
  <si>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</si>
  <si>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</si>
  <si>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</si>
  <si>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</si>
  <si>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</si>
  <si>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</si>
  <si>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</si>
  <si>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</si>
  <si>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</si>
  <si>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</si>
  <si>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</si>
  <si>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</si>
  <si>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</si>
  <si>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</si>
  <si>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</si>
  <si>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</si>
  <si>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</si>
  <si>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</si>
  <si>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</si>
  <si>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</si>
  <si>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</si>
  <si>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</si>
  <si>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</si>
  <si>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</si>
  <si>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</si>
  <si>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</si>
  <si>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</si>
  <si>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</si>
  <si>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</si>
  <si>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</si>
  <si>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</si>
  <si>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</si>
  <si>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</si>
  <si>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</si>
  <si>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</si>
  <si>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</si>
  <si>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</si>
  <si>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</si>
  <si>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</si>
  <si>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</si>
  <si>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</si>
  <si>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</si>
  <si>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</si>
  <si>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</si>
  <si>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</si>
  <si>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</si>
  <si>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</si>
  <si>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</si>
  <si>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</si>
  <si>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</si>
  <si>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</si>
  <si>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</si>
  <si>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</si>
  <si>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</si>
  <si>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</si>
  <si>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</si>
  <si>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</si>
  <si>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</si>
  <si>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</si>
  <si>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</si>
  <si>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</si>
  <si>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</si>
  <si>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</si>
  <si>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</si>
  <si>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</si>
  <si>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</si>
  <si>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</si>
  <si>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</si>
  <si>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</si>
  <si>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</si>
  <si>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</si>
  <si>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</si>
  <si>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</si>
  <si>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</si>
  <si>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</si>
  <si>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</si>
  <si>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</si>
  <si>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</si>
  <si>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</si>
  <si>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</si>
  <si>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</si>
  <si>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</si>
  <si>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</si>
  <si>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</si>
  <si>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</si>
  <si>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</si>
  <si>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</si>
  <si>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</si>
  <si>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</si>
  <si>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</si>
  <si>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</si>
  <si>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</si>
  <si>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</si>
  <si>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</si>
  <si>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</si>
  <si>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</si>
  <si>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</si>
  <si>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</si>
  <si>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</si>
  <si>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</si>
  <si>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</si>
  <si>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</si>
  <si>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</si>
  <si>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</si>
  <si>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</si>
  <si>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</si>
  <si>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</si>
  <si>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</si>
  <si>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</si>
  <si>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</si>
  <si>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</si>
  <si>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</si>
  <si>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</si>
  <si>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</si>
  <si>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</si>
  <si>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</si>
  <si>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</si>
  <si>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</si>
  <si>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</si>
  <si>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</si>
  <si>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</si>
  <si>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</si>
  <si>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</si>
  <si>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</si>
  <si>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</si>
  <si>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</si>
  <si>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</si>
  <si>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</si>
  <si>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</si>
  <si>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</si>
  <si>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</si>
  <si>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</si>
  <si>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</si>
  <si>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</si>
  <si>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</si>
  <si>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</si>
  <si>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</si>
  <si>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</si>
  <si>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</si>
  <si>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</si>
  <si>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</si>
  <si>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</si>
  <si>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</si>
  <si>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</si>
  <si>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</si>
  <si>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</si>
  <si>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</si>
  <si>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</si>
  <si>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</si>
  <si>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</si>
  <si>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</si>
  <si>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</si>
  <si>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</si>
  <si>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</si>
  <si>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</si>
  <si>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</si>
  <si>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</si>
  <si>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</si>
  <si>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</si>
  <si>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</si>
  <si>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</si>
  <si>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</si>
  <si>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</si>
  <si>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</si>
  <si>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</si>
  <si>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</si>
  <si>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</si>
  <si>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</si>
  <si>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</si>
  <si>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</si>
  <si>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</si>
  <si>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</si>
  <si>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</si>
  <si>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</si>
  <si>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</si>
  <si>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</si>
  <si>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</si>
  <si>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</si>
  <si>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</si>
  <si>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</si>
  <si>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</si>
  <si>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</si>
  <si>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</si>
  <si>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</si>
  <si>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</si>
  <si>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</si>
  <si>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</si>
  <si>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</si>
  <si>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</si>
  <si>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</si>
  <si>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</si>
  <si>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</si>
  <si>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</si>
  <si>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</si>
  <si>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</si>
  <si>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</si>
  <si>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</si>
  <si>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</si>
  <si>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</si>
  <si>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</si>
  <si>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</si>
  <si>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</si>
  <si>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</si>
  <si>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</si>
  <si>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</si>
  <si>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</si>
  <si>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</si>
  <si>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</si>
  <si>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</si>
  <si>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</si>
  <si>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</si>
  <si>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</si>
  <si>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</si>
  <si>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</si>
  <si>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</si>
  <si>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</si>
  <si>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</si>
  <si>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</si>
  <si>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</si>
  <si>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</si>
  <si>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</si>
  <si>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</si>
  <si>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</si>
  <si>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</si>
  <si>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</si>
  <si>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</si>
  <si>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</si>
  <si>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</si>
  <si>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</si>
  <si>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</si>
  <si>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</si>
  <si>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</si>
  <si>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</si>
  <si>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</si>
  <si>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</si>
  <si>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</si>
  <si>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</si>
  <si>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</si>
  <si>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</si>
  <si>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</si>
  <si>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</si>
  <si>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</si>
  <si>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</si>
  <si>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</si>
  <si>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</si>
  <si>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</si>
  <si>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</si>
  <si>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</si>
  <si>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</si>
  <si>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</si>
  <si>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</si>
  <si>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</si>
  <si>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</si>
  <si>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</si>
  <si>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</si>
  <si>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</si>
  <si>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</si>
  <si>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</si>
  <si>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</si>
  <si>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</si>
  <si>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</si>
  <si>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</si>
  <si>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</si>
  <si>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</si>
  <si>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</si>
  <si>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</si>
  <si>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</si>
  <si>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</si>
  <si>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</si>
  <si>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</si>
  <si>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</si>
  <si>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</si>
  <si>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</si>
  <si>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</si>
  <si>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</si>
  <si>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</si>
  <si>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</si>
  <si>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</si>
  <si>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</si>
  <si>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</si>
  <si>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</si>
  <si>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</si>
  <si>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</si>
  <si>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</si>
  <si>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</si>
  <si>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</si>
  <si>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</si>
  <si>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</si>
  <si>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</si>
  <si>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</si>
  <si>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</si>
  <si>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</si>
  <si>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</si>
  <si>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</si>
  <si>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</si>
  <si>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</si>
  <si>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</si>
  <si>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</si>
  <si>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</si>
  <si>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</si>
  <si>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</si>
  <si>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</si>
  <si>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</si>
  <si>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</si>
  <si>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</si>
  <si>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</si>
  <si>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</si>
  <si>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</si>
  <si>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</si>
  <si>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</si>
  <si>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</si>
  <si>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</si>
  <si>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</si>
  <si>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</si>
  <si>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</si>
  <si>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</si>
  <si>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</si>
  <si>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</si>
  <si>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</si>
  <si>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</si>
  <si>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</si>
  <si>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</si>
  <si>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</si>
  <si>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</si>
  <si>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</si>
  <si>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</si>
  <si>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</si>
  <si>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</si>
  <si>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</si>
  <si>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</si>
  <si>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</si>
  <si>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</si>
  <si>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</si>
  <si>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</si>
  <si>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</si>
  <si>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</si>
  <si>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</si>
  <si>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</si>
  <si>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</si>
  <si>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</si>
  <si>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</si>
  <si>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</si>
  <si>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</si>
  <si>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</si>
  <si>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</si>
  <si>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</si>
  <si>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</si>
  <si>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</si>
  <si>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</si>
  <si>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</si>
  <si>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</si>
  <si>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</si>
  <si>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</si>
  <si>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</si>
  <si>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</si>
  <si>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</si>
  <si>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</si>
  <si>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</si>
  <si>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</si>
  <si>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</si>
  <si>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</si>
  <si>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</si>
  <si>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</si>
  <si>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</si>
  <si>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</si>
  <si>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</si>
  <si>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</si>
  <si>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</si>
  <si>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</si>
  <si>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</si>
  <si>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</si>
  <si>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</si>
  <si>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</si>
  <si>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</si>
  <si>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</si>
  <si>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</si>
  <si>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</si>
  <si>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</si>
  <si>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</si>
  <si>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</si>
  <si>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</si>
  <si>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</si>
  <si>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</si>
  <si>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</si>
  <si>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</si>
  <si>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</si>
  <si>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</si>
  <si>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</si>
  <si>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</si>
  <si>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</si>
  <si>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</si>
  <si>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</si>
  <si>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</si>
  <si>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</si>
  <si>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</si>
  <si>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</si>
  <si>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</si>
  <si>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</si>
  <si>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</si>
  <si>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</si>
  <si>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</si>
  <si>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</si>
  <si>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</si>
  <si>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</si>
  <si>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</si>
  <si>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</si>
  <si>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</si>
  <si>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</si>
  <si>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</si>
  <si>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</si>
  <si>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</si>
  <si>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</si>
  <si>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</si>
  <si>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</si>
  <si>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</si>
  <si>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</si>
  <si>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</si>
  <si>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</si>
  <si>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</si>
  <si>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</si>
  <si>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</si>
  <si>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</si>
  <si>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</si>
  <si>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</si>
  <si>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</si>
  <si>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</si>
  <si>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</si>
  <si>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</si>
  <si>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</si>
  <si>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</si>
  <si>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</si>
  <si>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</si>
  <si>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</si>
  <si>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</si>
  <si>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</si>
  <si>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</si>
  <si>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</si>
  <si>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</si>
  <si>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</si>
  <si>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</si>
  <si>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</si>
  <si>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</si>
  <si>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</si>
  <si>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</si>
  <si>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</si>
  <si>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</si>
  <si>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</si>
  <si>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</si>
  <si>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</si>
  <si>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</si>
  <si>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</si>
  <si>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</si>
  <si>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</si>
  <si>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</si>
  <si>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</si>
  <si>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</si>
  <si>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</si>
  <si>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</si>
  <si>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</si>
  <si>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</si>
  <si>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</si>
  <si>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</si>
  <si>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</si>
  <si>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</si>
  <si>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</si>
  <si>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</si>
  <si>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</si>
  <si>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</si>
  <si>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</si>
  <si>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</si>
  <si>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</si>
  <si>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</si>
  <si>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</si>
  <si>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</si>
  <si>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</si>
  <si>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</si>
  <si>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</si>
  <si>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</si>
  <si>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</si>
  <si>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</si>
  <si>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</si>
  <si>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</si>
  <si>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</si>
  <si>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</si>
  <si>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</si>
  <si>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</si>
  <si>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</si>
  <si>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</si>
  <si>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</si>
  <si>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</si>
  <si>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</si>
  <si>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</si>
  <si>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</si>
  <si>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</si>
  <si>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</si>
  <si>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</si>
  <si>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</si>
  <si>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</si>
  <si>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</si>
  <si>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</si>
  <si>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</si>
  <si>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</si>
  <si>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</si>
  <si>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</si>
  <si>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</si>
  <si>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</si>
  <si>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</si>
  <si>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</si>
  <si>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</si>
  <si>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</si>
  <si>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</si>
  <si>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</si>
  <si>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</si>
  <si>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</si>
  <si>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</si>
  <si>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</si>
  <si>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</si>
  <si>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</si>
  <si>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</si>
  <si>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</si>
  <si>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</si>
  <si>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</si>
  <si>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</si>
  <si>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</si>
  <si>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</si>
  <si>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</si>
  <si>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</si>
  <si>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</si>
  <si>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</si>
  <si>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</si>
  <si>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</si>
  <si>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</si>
  <si>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</si>
  <si>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</si>
  <si>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</si>
  <si>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</si>
  <si>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</si>
  <si>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</si>
  <si>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</si>
  <si>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</si>
  <si>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</si>
  <si>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</si>
  <si>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</si>
  <si>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</si>
  <si>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</si>
  <si>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</si>
  <si>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</si>
  <si>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</si>
  <si>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</si>
  <si>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</si>
  <si>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</si>
  <si>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</si>
  <si>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</si>
  <si>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</si>
  <si>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</si>
  <si>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</si>
  <si>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</si>
  <si>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</si>
  <si>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</si>
  <si>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</si>
  <si>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</si>
  <si>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</si>
  <si>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</si>
  <si>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</si>
  <si>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</si>
  <si>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</si>
  <si>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</si>
  <si>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</si>
  <si>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</si>
  <si>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</si>
  <si>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</si>
  <si>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</si>
  <si>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</si>
  <si>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</si>
  <si>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</si>
  <si>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</si>
  <si>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</si>
  <si>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</si>
  <si>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</si>
  <si>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</si>
  <si>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</si>
  <si>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</si>
  <si>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</si>
  <si>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</si>
  <si>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</si>
  <si>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</si>
  <si>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</si>
  <si>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</si>
  <si>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</si>
  <si>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</si>
  <si>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</si>
  <si>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</si>
  <si>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</si>
  <si>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</si>
  <si>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</si>
  <si>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</si>
  <si>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</si>
  <si>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</si>
  <si>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</si>
  <si>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</si>
  <si>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</si>
  <si>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</si>
  <si>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</si>
  <si>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</si>
  <si>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</si>
  <si>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</si>
  <si>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</si>
  <si>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</si>
  <si>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</si>
  <si>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</si>
  <si>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</si>
  <si>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</si>
  <si>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</si>
  <si>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</si>
  <si>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</si>
  <si>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</si>
  <si>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</si>
  <si>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</si>
  <si>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</si>
  <si>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</si>
  <si>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</si>
  <si>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</si>
  <si>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</si>
  <si>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</si>
  <si>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</si>
  <si>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</si>
  <si>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</si>
  <si>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</si>
  <si>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</si>
  <si>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</si>
  <si>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</si>
  <si>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</si>
  <si>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</si>
  <si>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</si>
  <si>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</si>
  <si>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</si>
  <si>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</si>
  <si>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</si>
  <si>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</si>
  <si>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</si>
  <si>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</si>
  <si>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</si>
  <si>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</si>
  <si>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</si>
  <si>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</si>
  <si>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</si>
  <si>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</si>
  <si>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</si>
  <si>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</si>
  <si>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</si>
  <si>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</si>
  <si>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</si>
  <si>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</si>
  <si>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</si>
  <si>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</si>
  <si>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</si>
  <si>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</si>
  <si>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</si>
  <si>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</si>
  <si>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</si>
  <si>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</si>
  <si>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</si>
  <si>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</si>
  <si>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</si>
  <si>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</si>
  <si>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</si>
  <si>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</si>
  <si>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</si>
  <si>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</si>
  <si>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</si>
  <si>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</si>
  <si>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</si>
  <si>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</si>
  <si>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</si>
  <si>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</si>
  <si>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</si>
  <si>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</si>
  <si>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</si>
  <si>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</si>
  <si>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</si>
  <si>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</si>
  <si>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</si>
  <si>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</si>
  <si>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</si>
  <si>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</si>
  <si>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</si>
  <si>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</si>
  <si>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</si>
  <si>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</si>
  <si>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</si>
  <si>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</si>
  <si>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</si>
  <si>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</si>
  <si>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</si>
  <si>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</si>
  <si>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</si>
  <si>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</si>
  <si>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</si>
  <si>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</si>
  <si>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</si>
  <si>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</si>
  <si>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</si>
  <si>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</si>
  <si>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</si>
  <si>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</si>
  <si>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</si>
  <si>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</si>
  <si>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</si>
  <si>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</si>
  <si>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</si>
  <si>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</si>
  <si>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</si>
  <si>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</si>
  <si>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</si>
  <si>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</si>
  <si>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</si>
  <si>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</si>
  <si>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</si>
  <si>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</si>
  <si>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</si>
  <si>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</si>
  <si>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</si>
  <si>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</si>
  <si>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</si>
  <si>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</si>
  <si>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</si>
  <si>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</si>
  <si>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</si>
  <si>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</si>
  <si>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</si>
  <si>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</si>
  <si>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</si>
  <si>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</si>
  <si>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</si>
  <si>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</si>
  <si>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</si>
  <si>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</si>
  <si>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</si>
  <si>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</si>
  <si>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</si>
  <si>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</si>
  <si>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</si>
  <si>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</si>
  <si>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</si>
  <si>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</si>
  <si>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</si>
  <si>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</si>
  <si>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</si>
  <si>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</si>
  <si>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</si>
  <si>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</si>
  <si>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</si>
  <si>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</si>
  <si>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</si>
  <si>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</si>
  <si>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</si>
  <si>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</si>
  <si>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</si>
  <si>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</si>
  <si>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</si>
  <si>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</si>
  <si>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</si>
  <si>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</si>
  <si>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</si>
  <si>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</si>
  <si>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</si>
  <si>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</si>
  <si>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</si>
  <si>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</si>
  <si>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</si>
  <si>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</si>
  <si>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</si>
  <si>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</si>
  <si>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</si>
  <si>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</si>
  <si>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</si>
  <si>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</si>
  <si>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</si>
  <si>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</si>
  <si>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</si>
  <si>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</si>
  <si>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</si>
  <si>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</si>
  <si>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</si>
  <si>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</si>
  <si>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</si>
  <si>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</si>
  <si>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</si>
  <si>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</si>
  <si>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</si>
  <si>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</si>
  <si>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</si>
  <si>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</si>
  <si>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</si>
  <si>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</si>
  <si>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</si>
  <si>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</si>
  <si>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</si>
  <si>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</si>
  <si>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</si>
  <si>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</si>
  <si>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</si>
  <si>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</si>
  <si>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</si>
  <si>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</si>
  <si>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</si>
  <si>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</si>
  <si>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</si>
  <si>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</si>
  <si>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</si>
  <si>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</si>
  <si>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</si>
  <si>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</si>
  <si>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</si>
  <si>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</si>
  <si>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</si>
  <si>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</si>
  <si>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</si>
  <si>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</si>
  <si>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</si>
  <si>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</si>
  <si>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</si>
  <si>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</si>
  <si>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</si>
  <si>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</si>
  <si>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</si>
  <si>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</si>
  <si>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</si>
  <si>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</si>
  <si>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</si>
  <si>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</si>
  <si>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</si>
  <si>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</si>
  <si>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</si>
  <si>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</si>
  <si>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</si>
  <si>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</si>
  <si>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</si>
  <si>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</si>
  <si>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</si>
  <si>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</si>
  <si>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</si>
  <si>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</si>
  <si>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</si>
  <si>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</si>
  <si>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</si>
  <si>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</si>
  <si>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</si>
  <si>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</si>
  <si>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</si>
  <si>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</si>
  <si>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</si>
  <si>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</si>
  <si>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</si>
  <si>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</si>
  <si>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</si>
  <si>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</si>
  <si>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</si>
  <si>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</si>
  <si>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</si>
  <si>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</si>
  <si>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</si>
  <si>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</si>
  <si>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</si>
  <si>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</si>
  <si>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</si>
  <si>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</si>
  <si>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</si>
  <si>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</si>
  <si>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</si>
  <si>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</si>
  <si>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</si>
  <si>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</si>
  <si>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</si>
  <si>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</si>
  <si>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</si>
  <si>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</si>
  <si>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</si>
  <si>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</si>
  <si>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</si>
  <si>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</si>
  <si>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</si>
  <si>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</si>
  <si>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</si>
  <si>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</si>
  <si>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</si>
  <si>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</si>
  <si>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</si>
  <si>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</si>
  <si>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</si>
  <si>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</si>
  <si>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</si>
  <si>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</si>
  <si>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</si>
  <si>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</si>
  <si>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</si>
  <si>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</si>
  <si>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</si>
  <si>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</si>
  <si>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</si>
  <si>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</si>
  <si>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</si>
  <si>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</si>
  <si>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</si>
  <si>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</si>
  <si>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</si>
  <si>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</si>
  <si>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</si>
  <si>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</si>
  <si>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</si>
  <si>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</si>
  <si>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</si>
  <si>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</si>
  <si>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</si>
  <si>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</si>
  <si>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</si>
  <si>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</si>
  <si>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</si>
  <si>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</si>
  <si>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</si>
  <si>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</si>
  <si>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</si>
  <si>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</si>
  <si>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</si>
  <si>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</si>
  <si>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</si>
  <si>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</si>
  <si>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</si>
  <si>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</si>
  <si>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</si>
  <si>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</si>
  <si>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</si>
  <si>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</si>
  <si>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</si>
  <si>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</si>
  <si>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</si>
  <si>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</si>
  <si>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</si>
  <si>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</si>
  <si>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</si>
  <si>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</si>
  <si>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</si>
  <si>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</si>
  <si>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</si>
  <si>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</si>
  <si>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</si>
  <si>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</si>
  <si>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</si>
  <si>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</si>
  <si>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</si>
  <si>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</si>
  <si>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</si>
  <si>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</si>
  <si>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</si>
  <si>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</si>
  <si>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</si>
  <si>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</si>
  <si>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</si>
  <si>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</si>
  <si>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 _category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</si>
  <si>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</si>
  <si>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</si>
  <si>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</si>
  <si>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</si>
  <si>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</si>
  <si>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</si>
  <si>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</si>
  <si>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</si>
  <si>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</si>
  <si>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</si>
  <si>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</si>
  <si>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</si>
  <si>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</si>
  <si>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</si>
  <si>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</si>
  <si>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</si>
  <si>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</si>
  <si>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</si>
  <si>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</si>
  <si>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</si>
  <si>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</si>
  <si>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</si>
  <si>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</si>
  <si>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</si>
  <si>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</si>
  <si>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</si>
  <si>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</si>
  <si>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</si>
  <si>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</si>
  <si>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</si>
  <si>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</si>
  <si>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</si>
  <si>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</si>
  <si>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</si>
  <si>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date_created</t>
  </si>
  <si>
    <t>date_ended</t>
  </si>
  <si>
    <t>Goal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</si>
  <si>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</si>
  <si>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</si>
  <si>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</si>
  <si>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</si>
  <si>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</si>
  <si>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</si>
  <si>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</si>
  <si>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</si>
  <si>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</si>
  <si>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</si>
  <si>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</si>
  <si>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</si>
  <si>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</si>
  <si>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</si>
  <si>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</si>
  <si>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</si>
  <si>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</si>
  <si>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Successful</t>
  </si>
  <si>
    <t>Number Failed</t>
  </si>
  <si>
    <t>(All)</t>
  </si>
  <si>
    <t>Row Labels</t>
  </si>
  <si>
    <t>Grand Total</t>
  </si>
  <si>
    <t>Count of outcome</t>
  </si>
  <si>
    <t>Column Labels</t>
  </si>
  <si>
    <t>Years (date_created)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</si>
  <si>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</si>
  <si>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</si>
  <si>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</si>
  <si>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</si>
  <si>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</si>
  <si>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</si>
  <si>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</si>
  <si>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</si>
  <si>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</si>
  <si>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</si>
  <si>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</si>
  <si>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</si>
  <si>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mean</t>
  </si>
  <si>
    <t>median</t>
  </si>
  <si>
    <t>mode</t>
  </si>
  <si>
    <t>variance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</si>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</sst>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4" fontId="0" fillId="0" borderId="0" xfId="0" applyNumberFormat="1"/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164" fontId="0" fillId="0" borderId="0" xfId="0" applyNumberFormat="1"/>
    <xf numFmtId="0" fontId="0" fillId="0" borderId="0" xfId="0" quotePrefix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  <dxf>
      <fill>
        <patternFill>
          <bgColor theme="7"/>
        </patternFill>
      </fill>
    </dxf>
    <dxf>
      <fill>
        <patternFill>
          <bgColor theme="8"/>
        </patternFill>
      </fill>
    </dxf>
  </dxfs>
  <tableStyles count="0" defaultTableStyle="TableStyleMedium2" defaultPivotStyle="PivotStyleLight16"/>
  <colors>
    <mruColors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[excel_challenge.xlsx]Pivot1!PivotTable1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883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9-9644-9439-8DA50137030F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D883FF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BC-9542-AA95-BC7FC3F9D2F1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BC-9542-AA95-BC7FC3F9D2F1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BC-9542-AA95-BC7FC3F9D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2225295"/>
        <c:axId val="252227007"/>
      </c:barChart>
      <c:catAx>
        <c:axId val="25222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7007"/>
        <c:crosses val="autoZero"/>
        <c:auto val="1"/>
        <c:lblAlgn val="ctr"/>
        <c:lblOffset val="100"/>
        <c:noMultiLvlLbl val="0"/>
      </c:catAx>
      <c:valAx>
        <c:axId val="252227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5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[excel_challenge.xlsx]Pivot2!PivotTable2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883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53-2044-B11F-E94AA20C4F83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D883FF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4D-7541-A15B-C7417B876427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74D-7541-A15B-C7417B876427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4D-7541-A15B-C7417B8764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2602352"/>
        <c:axId val="257678879"/>
      </c:barChart>
      <c:catAx>
        <c:axId val="200260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678879"/>
        <c:crosses val="autoZero"/>
        <c:auto val="1"/>
        <c:lblAlgn val="ctr"/>
        <c:lblOffset val="100"/>
        <c:noMultiLvlLbl val="0"/>
      </c:catAx>
      <c:valAx>
        <c:axId val="25767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60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[excel_challenge.xlsx]Pivot3!PivotTable3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D883FF"/>
            </a:solidFill>
            <a:round/>
          </a:ln>
          <a:effectLst/>
        </c:spPr>
        <c:marker>
          <c:symbol val="circle"/>
          <c:size val="5"/>
          <c:spPr>
            <a:solidFill>
              <a:srgbClr val="D883FF"/>
            </a:solidFill>
            <a:ln w="9525">
              <a:solidFill>
                <a:srgbClr val="D883FF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5-9945-B0AE-ADC9D8C93D11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D883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D883FF"/>
              </a:solidFill>
              <a:ln w="9525">
                <a:solidFill>
                  <a:srgbClr val="D883FF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4C-1C47-ADDE-AD9889526727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4C-1C47-ADDE-AD9889526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995792"/>
        <c:axId val="2073292112"/>
      </c:lineChart>
      <c:catAx>
        <c:axId val="207399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92112"/>
        <c:crosses val="autoZero"/>
        <c:auto val="1"/>
        <c:lblAlgn val="ctr"/>
        <c:lblOffset val="100"/>
        <c:noMultiLvlLbl val="0"/>
      </c:catAx>
      <c:valAx>
        <c:axId val="20732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995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0.59</c:v>
                </c:pt>
                <c:pt idx="1">
                  <c:v>0.83</c:v>
                </c:pt>
                <c:pt idx="2">
                  <c:v>0.52</c:v>
                </c:pt>
                <c:pt idx="3">
                  <c:v>0.44</c:v>
                </c:pt>
                <c:pt idx="4">
                  <c:v>1</c:v>
                </c:pt>
                <c:pt idx="5">
                  <c:v>1</c:v>
                </c:pt>
                <c:pt idx="6">
                  <c:v>0.79</c:v>
                </c:pt>
                <c:pt idx="7">
                  <c:v>1</c:v>
                </c:pt>
                <c:pt idx="8">
                  <c:v>0.67</c:v>
                </c:pt>
                <c:pt idx="9">
                  <c:v>0.79</c:v>
                </c:pt>
                <c:pt idx="10">
                  <c:v>0.73</c:v>
                </c:pt>
                <c:pt idx="11">
                  <c:v>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8-6A4C-B4A5-33FF87B9317F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D883FF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</c:v>
                </c:pt>
                <c:pt idx="1">
                  <c:v>0.16</c:v>
                </c:pt>
                <c:pt idx="2">
                  <c:v>0.4</c:v>
                </c:pt>
                <c:pt idx="3">
                  <c:v>0.56000000000000005</c:v>
                </c:pt>
                <c:pt idx="4">
                  <c:v>0</c:v>
                </c:pt>
                <c:pt idx="5">
                  <c:v>0</c:v>
                </c:pt>
                <c:pt idx="6">
                  <c:v>0.21</c:v>
                </c:pt>
                <c:pt idx="7">
                  <c:v>0</c:v>
                </c:pt>
                <c:pt idx="8">
                  <c:v>0.25</c:v>
                </c:pt>
                <c:pt idx="9">
                  <c:v>0.21</c:v>
                </c:pt>
                <c:pt idx="10">
                  <c:v>0.27</c:v>
                </c:pt>
                <c:pt idx="11">
                  <c:v>0.53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D8-6A4C-B4A5-33FF87B9317F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0.02</c:v>
                </c:pt>
                <c:pt idx="1">
                  <c:v>0.01</c:v>
                </c:pt>
                <c:pt idx="2">
                  <c:v>0.08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0.08</c:v>
                </c:pt>
                <c:pt idx="9">
                  <c:v>0</c:v>
                </c:pt>
                <c:pt idx="10">
                  <c:v>0</c:v>
                </c:pt>
                <c:pt idx="11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D8-6A4C-B4A5-33FF87B93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3975408"/>
        <c:axId val="2119212928"/>
      </c:lineChart>
      <c:catAx>
        <c:axId val="202397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12928"/>
        <c:crosses val="autoZero"/>
        <c:auto val="1"/>
        <c:lblAlgn val="ctr"/>
        <c:lblOffset val="100"/>
        <c:noMultiLvlLbl val="0"/>
      </c:catAx>
      <c:valAx>
        <c:axId val="211921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97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0</xdr:row>
      <xdr:rowOff>57150</xdr:rowOff>
    </xdr:from>
    <xdr:to>
      <xdr:col>13</xdr:col>
      <xdr:colOff>508000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D8DB2-D18E-33F4-F5F4-934DFBDCA1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127000</xdr:colOff>
      <xdr:row>2</xdr:row>
      <xdr:rowOff>57150</xdr:rowOff>
    </xdr:from>
    <xdr:to>
      <xdr:col>16</xdr:col>
      <xdr:colOff>762000</xdr:colOff>
      <xdr:row>26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2FBD74-AAFE-1E9D-3148-61D18B6DA1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222250</xdr:colOff>
      <xdr:row>0</xdr:row>
      <xdr:rowOff>57150</xdr:rowOff>
    </xdr:from>
    <xdr:to>
      <xdr:col>11</xdr:col>
      <xdr:colOff>546100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57BD5-4332-E206-E555-F1AD2FF29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698500</xdr:colOff>
      <xdr:row>13</xdr:row>
      <xdr:rowOff>146050</xdr:rowOff>
    </xdr:from>
    <xdr:to>
      <xdr:col>7</xdr:col>
      <xdr:colOff>838200</xdr:colOff>
      <xdr:row>28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7534AD-7E0E-55B0-D6E1-47F4702C2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ylan Davis" refreshedDate="45381.640104166669" createdVersion="8" refreshedVersion="8" minRefreshableVersion="3" recordCount="1000" xr:uid="{DA4188A2-7B26-504E-A67F-8B37E7A0AFA7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MixedTypes="1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_ended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_created)" numFmtId="0" databaseField="0">
      <fieldGroup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_created)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_created)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25D213-9D6E-F247-A388-1C10DBFA8DB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EB8504-AAE0-1743-BE4C-13F8B5785454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EBE07-B967-CD4A-9EEA-512145371CB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06D1-E54D-3245-B17A-D422787A4C90}">
  <sheetPr codeName="Sheet1"/>
  <dimension ref="A1:F14"/>
  <sheetViews>
    <sheetView topLeftCell="B1" workbookViewId="0">
      <selection activeCell="F30" sqref="F3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2088</v>
      </c>
    </row>
    <row r="3" spans="1:6" x14ac:dyDescent="0.2">
      <c r="A3" s="6" t="s">
        <v>2091</v>
      </c>
      <c r="B3" s="6" t="s">
        <v>2092</v>
      </c>
    </row>
    <row r="4" spans="1:6" x14ac:dyDescent="0.2">
      <c r="A4" s="6" t="s">
        <v>2089</v>
      </c>
      <c r="B4" t="s">
        <v>74</v>
      </c>
      <c r="C4" t="s">
        <v>14</v>
      </c>
      <c r="D4" t="s">
        <v>47</v>
      </c>
      <c r="E4" t="s">
        <v>20</v>
      </c>
      <c r="F4" t="s">
        <v>2090</v>
      </c>
    </row>
    <row r="5" spans="1:6" x14ac:dyDescent="0.2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7" t="s">
        <v>2064</v>
      </c>
      <c r="E8">
        <v>4</v>
      </c>
      <c r="F8">
        <v>4</v>
      </c>
    </row>
    <row r="9" spans="1:6" x14ac:dyDescent="0.2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7" t="s">
        <v>2090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0C3E-84FB-3546-9C1B-C93EAFB06744}">
  <sheetPr codeName="Sheet2"/>
  <dimension ref="A1:F30"/>
  <sheetViews>
    <sheetView topLeftCell="D1" workbookViewId="0">
      <selection activeCell="F33" sqref="F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</cols>
  <sheetData>
    <row r="1" spans="1:6" x14ac:dyDescent="0.2">
      <c r="A1" s="6" t="s">
        <v>6</v>
      </c>
      <c r="B1" t="s">
        <v>2088</v>
      </c>
    </row>
    <row r="2" spans="1:6" x14ac:dyDescent="0.2">
      <c r="A2" s="6" t="s">
        <v>2031</v>
      </c>
      <c r="B2" t="s">
        <v>2088</v>
      </c>
    </row>
    <row r="4" spans="1:6" x14ac:dyDescent="0.2">
      <c r="A4" s="6" t="s">
        <v>2091</v>
      </c>
      <c r="B4" s="6" t="s">
        <v>2092</v>
      </c>
    </row>
    <row r="5" spans="1:6" x14ac:dyDescent="0.2">
      <c r="A5" s="6" t="s">
        <v>2089</v>
      </c>
      <c r="B5" t="s">
        <v>74</v>
      </c>
      <c r="C5" t="s">
        <v>14</v>
      </c>
      <c r="D5" t="s">
        <v>47</v>
      </c>
      <c r="E5" t="s">
        <v>20</v>
      </c>
      <c r="F5" t="s">
        <v>2090</v>
      </c>
    </row>
    <row r="6" spans="1:6" x14ac:dyDescent="0.2">
      <c r="A6" s="7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">
      <c r="A7" s="7" t="s">
        <v>2065</v>
      </c>
      <c r="E7">
        <v>4</v>
      </c>
      <c r="F7">
        <v>4</v>
      </c>
    </row>
    <row r="8" spans="1:6" x14ac:dyDescent="0.2">
      <c r="A8" s="7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">
      <c r="A9" s="7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">
      <c r="A10" s="7" t="s">
        <v>2043</v>
      </c>
      <c r="C10">
        <v>8</v>
      </c>
      <c r="E10">
        <v>10</v>
      </c>
      <c r="F10">
        <v>18</v>
      </c>
    </row>
    <row r="11" spans="1:6" x14ac:dyDescent="0.2">
      <c r="A11" s="7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2">
      <c r="A12" s="7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2">
      <c r="A13" s="7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2">
      <c r="A14" s="7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2">
      <c r="A15" s="7" t="s">
        <v>2057</v>
      </c>
      <c r="C15">
        <v>3</v>
      </c>
      <c r="E15">
        <v>4</v>
      </c>
      <c r="F15">
        <v>7</v>
      </c>
    </row>
    <row r="16" spans="1:6" x14ac:dyDescent="0.2">
      <c r="A16" s="7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2">
      <c r="A17" s="7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">
      <c r="A18" s="7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">
      <c r="A19" s="7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">
      <c r="A20" s="7" t="s">
        <v>2056</v>
      </c>
      <c r="C20">
        <v>4</v>
      </c>
      <c r="E20">
        <v>4</v>
      </c>
      <c r="F20">
        <v>8</v>
      </c>
    </row>
    <row r="21" spans="1:6" x14ac:dyDescent="0.2">
      <c r="A21" s="7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2">
      <c r="A22" s="7" t="s">
        <v>2063</v>
      </c>
      <c r="C22">
        <v>9</v>
      </c>
      <c r="E22">
        <v>5</v>
      </c>
      <c r="F22">
        <v>14</v>
      </c>
    </row>
    <row r="23" spans="1:6" x14ac:dyDescent="0.2">
      <c r="A23" s="7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">
      <c r="A24" s="7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2">
      <c r="A25" s="7" t="s">
        <v>2059</v>
      </c>
      <c r="C25">
        <v>7</v>
      </c>
      <c r="E25">
        <v>14</v>
      </c>
      <c r="F25">
        <v>21</v>
      </c>
    </row>
    <row r="26" spans="1:6" x14ac:dyDescent="0.2">
      <c r="A26" s="7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">
      <c r="A27" s="7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2">
      <c r="A28" s="7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">
      <c r="A29" s="7" t="s">
        <v>2062</v>
      </c>
      <c r="E29">
        <v>3</v>
      </c>
      <c r="F29">
        <v>3</v>
      </c>
    </row>
    <row r="30" spans="1:6" x14ac:dyDescent="0.2">
      <c r="A30" s="7" t="s">
        <v>2090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8DA5-E65A-724B-9C96-2F40788A2CE2}">
  <sheetPr codeName="Sheet3"/>
  <dimension ref="A1:E18"/>
  <sheetViews>
    <sheetView workbookViewId="0">
      <selection activeCell="I23" sqref="I23"/>
    </sheetView>
  </sheetViews>
  <sheetFormatPr baseColWidth="10" defaultRowHeight="16" x14ac:dyDescent="0.2"/>
  <cols>
    <col min="1" max="1" width="18.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6" t="s">
        <v>2031</v>
      </c>
      <c r="B1" t="s">
        <v>2088</v>
      </c>
    </row>
    <row r="2" spans="1:5" x14ac:dyDescent="0.2">
      <c r="A2" s="6" t="s">
        <v>2093</v>
      </c>
      <c r="B2" t="s">
        <v>2088</v>
      </c>
    </row>
    <row r="4" spans="1:5" x14ac:dyDescent="0.2">
      <c r="A4" s="6" t="s">
        <v>2091</v>
      </c>
      <c r="B4" s="6" t="s">
        <v>2092</v>
      </c>
    </row>
    <row r="5" spans="1:5" x14ac:dyDescent="0.2">
      <c r="A5" s="6" t="s">
        <v>2089</v>
      </c>
      <c r="B5" t="s">
        <v>74</v>
      </c>
      <c r="C5" t="s">
        <v>14</v>
      </c>
      <c r="D5" t="s">
        <v>20</v>
      </c>
      <c r="E5" t="s">
        <v>2090</v>
      </c>
    </row>
    <row r="6" spans="1:5" x14ac:dyDescent="0.2">
      <c r="A6" s="7" t="s">
        <v>2094</v>
      </c>
      <c r="B6">
        <v>6</v>
      </c>
      <c r="C6">
        <v>36</v>
      </c>
      <c r="D6">
        <v>49</v>
      </c>
      <c r="E6">
        <v>91</v>
      </c>
    </row>
    <row r="7" spans="1:5" x14ac:dyDescent="0.2">
      <c r="A7" s="7" t="s">
        <v>2095</v>
      </c>
      <c r="B7">
        <v>7</v>
      </c>
      <c r="C7">
        <v>28</v>
      </c>
      <c r="D7">
        <v>44</v>
      </c>
      <c r="E7">
        <v>79</v>
      </c>
    </row>
    <row r="8" spans="1:5" x14ac:dyDescent="0.2">
      <c r="A8" s="7" t="s">
        <v>2096</v>
      </c>
      <c r="B8">
        <v>4</v>
      </c>
      <c r="C8">
        <v>33</v>
      </c>
      <c r="D8">
        <v>49</v>
      </c>
      <c r="E8">
        <v>86</v>
      </c>
    </row>
    <row r="9" spans="1:5" x14ac:dyDescent="0.2">
      <c r="A9" s="7" t="s">
        <v>2097</v>
      </c>
      <c r="B9">
        <v>1</v>
      </c>
      <c r="C9">
        <v>30</v>
      </c>
      <c r="D9">
        <v>46</v>
      </c>
      <c r="E9">
        <v>77</v>
      </c>
    </row>
    <row r="10" spans="1:5" x14ac:dyDescent="0.2">
      <c r="A10" s="7" t="s">
        <v>2098</v>
      </c>
      <c r="B10">
        <v>3</v>
      </c>
      <c r="C10">
        <v>35</v>
      </c>
      <c r="D10">
        <v>46</v>
      </c>
      <c r="E10">
        <v>84</v>
      </c>
    </row>
    <row r="11" spans="1:5" x14ac:dyDescent="0.2">
      <c r="A11" s="7" t="s">
        <v>2099</v>
      </c>
      <c r="B11">
        <v>3</v>
      </c>
      <c r="C11">
        <v>28</v>
      </c>
      <c r="D11">
        <v>55</v>
      </c>
      <c r="E11">
        <v>86</v>
      </c>
    </row>
    <row r="12" spans="1:5" x14ac:dyDescent="0.2">
      <c r="A12" s="7" t="s">
        <v>2100</v>
      </c>
      <c r="B12">
        <v>4</v>
      </c>
      <c r="C12">
        <v>31</v>
      </c>
      <c r="D12">
        <v>58</v>
      </c>
      <c r="E12">
        <v>93</v>
      </c>
    </row>
    <row r="13" spans="1:5" x14ac:dyDescent="0.2">
      <c r="A13" s="7" t="s">
        <v>2101</v>
      </c>
      <c r="B13">
        <v>8</v>
      </c>
      <c r="C13">
        <v>35</v>
      </c>
      <c r="D13">
        <v>41</v>
      </c>
      <c r="E13">
        <v>84</v>
      </c>
    </row>
    <row r="14" spans="1:5" x14ac:dyDescent="0.2">
      <c r="A14" s="7" t="s">
        <v>2102</v>
      </c>
      <c r="B14">
        <v>5</v>
      </c>
      <c r="C14">
        <v>23</v>
      </c>
      <c r="D14">
        <v>45</v>
      </c>
      <c r="E14">
        <v>73</v>
      </c>
    </row>
    <row r="15" spans="1:5" x14ac:dyDescent="0.2">
      <c r="A15" s="7" t="s">
        <v>2103</v>
      </c>
      <c r="B15">
        <v>6</v>
      </c>
      <c r="C15">
        <v>26</v>
      </c>
      <c r="D15">
        <v>45</v>
      </c>
      <c r="E15">
        <v>77</v>
      </c>
    </row>
    <row r="16" spans="1:5" x14ac:dyDescent="0.2">
      <c r="A16" s="7" t="s">
        <v>2104</v>
      </c>
      <c r="B16">
        <v>3</v>
      </c>
      <c r="C16">
        <v>27</v>
      </c>
      <c r="D16">
        <v>45</v>
      </c>
      <c r="E16">
        <v>75</v>
      </c>
    </row>
    <row r="17" spans="1:5" x14ac:dyDescent="0.2">
      <c r="A17" s="7" t="s">
        <v>2105</v>
      </c>
      <c r="B17">
        <v>7</v>
      </c>
      <c r="C17">
        <v>32</v>
      </c>
      <c r="D17">
        <v>42</v>
      </c>
      <c r="E17">
        <v>81</v>
      </c>
    </row>
    <row r="18" spans="1:5" x14ac:dyDescent="0.2">
      <c r="A18" s="7" t="s">
        <v>2090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workbookViewId="0">
      <selection activeCell="G2" sqref="G2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6" max="6" width="14" bestFit="1" customWidth="1"/>
    <col min="8" max="8" width="13" bestFit="1" customWidth="1"/>
    <col min="9" max="9" width="16" bestFit="1" customWidth="1"/>
    <col min="12" max="13" width="11.1640625" bestFit="1" customWidth="1"/>
    <col min="14" max="14" width="12" bestFit="1" customWidth="1"/>
    <col min="15" max="15" width="10.83203125" bestFit="1" customWidth="1"/>
    <col min="18" max="18" width="28" bestFit="1" customWidth="1"/>
    <col min="19" max="19" width="15.1640625" bestFit="1" customWidth="1"/>
    <col min="20" max="20" width="11.832031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2066</v>
      </c>
      <c r="O1" s="1" t="s">
        <v>2067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ROUND(E2/D2*100,0)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4">
        <f t="shared" ref="N2:N65" si="1">(((L2/60)/60)/24)+DATE(1970,1,1)</f>
        <v>42336.25</v>
      </c>
      <c r="O2" s="4">
        <f t="shared" ref="O2:O65" si="2">(((M2/60)/60)/24)+DATE(1970,1,1)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3">ROUND(E3/H3,2)</f>
        <v>92.15</v>
      </c>
      <c r="J3" t="s">
        <v>21</v>
      </c>
      <c r="K3" t="s">
        <v>22</v>
      </c>
      <c r="L3">
        <v>1408424400</v>
      </c>
      <c r="M3">
        <v>1408597200</v>
      </c>
      <c r="N3" s="4">
        <f t="shared" si="1"/>
        <v>41870.208333333336</v>
      </c>
      <c r="O3" s="4">
        <f t="shared" si="2"/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3"/>
        <v>100.02</v>
      </c>
      <c r="J4" t="s">
        <v>26</v>
      </c>
      <c r="K4" t="s">
        <v>27</v>
      </c>
      <c r="L4">
        <v>1384668000</v>
      </c>
      <c r="M4">
        <v>1384840800</v>
      </c>
      <c r="N4" s="4">
        <f t="shared" si="1"/>
        <v>41595.25</v>
      </c>
      <c r="O4" s="4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3"/>
        <v>103.21</v>
      </c>
      <c r="J5" t="s">
        <v>21</v>
      </c>
      <c r="K5" t="s">
        <v>22</v>
      </c>
      <c r="L5">
        <v>1565499600</v>
      </c>
      <c r="M5">
        <v>1568955600</v>
      </c>
      <c r="N5" s="4">
        <f t="shared" si="1"/>
        <v>43688.208333333328</v>
      </c>
      <c r="O5" s="4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3"/>
        <v>99.34</v>
      </c>
      <c r="J6" t="s">
        <v>21</v>
      </c>
      <c r="K6" t="s">
        <v>22</v>
      </c>
      <c r="L6">
        <v>1547964000</v>
      </c>
      <c r="M6">
        <v>1548309600</v>
      </c>
      <c r="N6" s="4">
        <f t="shared" si="1"/>
        <v>43485.25</v>
      </c>
      <c r="O6" s="4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3"/>
        <v>75.83</v>
      </c>
      <c r="J7" t="s">
        <v>36</v>
      </c>
      <c r="K7" t="s">
        <v>37</v>
      </c>
      <c r="L7">
        <v>1346130000</v>
      </c>
      <c r="M7">
        <v>1347080400</v>
      </c>
      <c r="N7" s="4">
        <f t="shared" si="1"/>
        <v>41149.208333333336</v>
      </c>
      <c r="O7" s="4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3"/>
        <v>60.56</v>
      </c>
      <c r="J8" t="s">
        <v>40</v>
      </c>
      <c r="K8" t="s">
        <v>41</v>
      </c>
      <c r="L8">
        <v>1505278800</v>
      </c>
      <c r="M8">
        <v>1505365200</v>
      </c>
      <c r="N8" s="4">
        <f t="shared" si="1"/>
        <v>42991.208333333328</v>
      </c>
      <c r="O8" s="4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3"/>
        <v>64.94</v>
      </c>
      <c r="J9" t="s">
        <v>36</v>
      </c>
      <c r="K9" t="s">
        <v>37</v>
      </c>
      <c r="L9">
        <v>1439442000</v>
      </c>
      <c r="M9">
        <v>1439614800</v>
      </c>
      <c r="N9" s="4">
        <f t="shared" si="1"/>
        <v>42229.208333333328</v>
      </c>
      <c r="O9" s="4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3"/>
        <v>31</v>
      </c>
      <c r="J10" t="s">
        <v>36</v>
      </c>
      <c r="K10" t="s">
        <v>37</v>
      </c>
      <c r="L10">
        <v>1281330000</v>
      </c>
      <c r="M10">
        <v>1281502800</v>
      </c>
      <c r="N10" s="4">
        <f t="shared" si="1"/>
        <v>40399.208333333336</v>
      </c>
      <c r="O10" s="4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3"/>
        <v>72.91</v>
      </c>
      <c r="J11" t="s">
        <v>21</v>
      </c>
      <c r="K11" t="s">
        <v>22</v>
      </c>
      <c r="L11">
        <v>1379566800</v>
      </c>
      <c r="M11">
        <v>1383804000</v>
      </c>
      <c r="N11" s="4">
        <f t="shared" si="1"/>
        <v>41536.208333333336</v>
      </c>
      <c r="O11" s="4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s="4">
        <f t="shared" si="1"/>
        <v>40404.208333333336</v>
      </c>
      <c r="O12" s="4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3"/>
        <v>112.22</v>
      </c>
      <c r="J13" t="s">
        <v>21</v>
      </c>
      <c r="K13" t="s">
        <v>22</v>
      </c>
      <c r="L13">
        <v>1285045200</v>
      </c>
      <c r="M13">
        <v>1285563600</v>
      </c>
      <c r="N13" s="4">
        <f t="shared" si="1"/>
        <v>40442.208333333336</v>
      </c>
      <c r="O13" s="4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3"/>
        <v>102.35</v>
      </c>
      <c r="J14" t="s">
        <v>21</v>
      </c>
      <c r="K14" t="s">
        <v>22</v>
      </c>
      <c r="L14">
        <v>1571720400</v>
      </c>
      <c r="M14">
        <v>1572411600</v>
      </c>
      <c r="N14" s="4">
        <f t="shared" si="1"/>
        <v>43760.208333333328</v>
      </c>
      <c r="O14" s="4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3"/>
        <v>105.05</v>
      </c>
      <c r="J15" t="s">
        <v>21</v>
      </c>
      <c r="K15" t="s">
        <v>22</v>
      </c>
      <c r="L15">
        <v>1465621200</v>
      </c>
      <c r="M15">
        <v>1466658000</v>
      </c>
      <c r="N15" s="4">
        <f t="shared" si="1"/>
        <v>42532.208333333328</v>
      </c>
      <c r="O15" s="4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3"/>
        <v>94.15</v>
      </c>
      <c r="J16" t="s">
        <v>21</v>
      </c>
      <c r="K16" t="s">
        <v>22</v>
      </c>
      <c r="L16">
        <v>1331013600</v>
      </c>
      <c r="M16">
        <v>1333342800</v>
      </c>
      <c r="N16" s="4">
        <f t="shared" si="1"/>
        <v>40974.25</v>
      </c>
      <c r="O16" s="4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3"/>
        <v>84.99</v>
      </c>
      <c r="J17" t="s">
        <v>21</v>
      </c>
      <c r="K17" t="s">
        <v>22</v>
      </c>
      <c r="L17">
        <v>1575957600</v>
      </c>
      <c r="M17">
        <v>1576303200</v>
      </c>
      <c r="N17" s="4">
        <f t="shared" si="1"/>
        <v>43809.25</v>
      </c>
      <c r="O17" s="4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s="4">
        <f t="shared" si="1"/>
        <v>41661.25</v>
      </c>
      <c r="O18" s="4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3"/>
        <v>107.96</v>
      </c>
      <c r="J19" t="s">
        <v>21</v>
      </c>
      <c r="K19" t="s">
        <v>22</v>
      </c>
      <c r="L19">
        <v>1294812000</v>
      </c>
      <c r="M19">
        <v>1294898400</v>
      </c>
      <c r="N19" s="4">
        <f t="shared" si="1"/>
        <v>40555.25</v>
      </c>
      <c r="O19" s="4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3"/>
        <v>45.1</v>
      </c>
      <c r="J20" t="s">
        <v>21</v>
      </c>
      <c r="K20" t="s">
        <v>22</v>
      </c>
      <c r="L20">
        <v>1536382800</v>
      </c>
      <c r="M20">
        <v>1537074000</v>
      </c>
      <c r="N20" s="4">
        <f t="shared" si="1"/>
        <v>43351.208333333328</v>
      </c>
      <c r="O20" s="4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3"/>
        <v>45</v>
      </c>
      <c r="J21" t="s">
        <v>21</v>
      </c>
      <c r="K21" t="s">
        <v>22</v>
      </c>
      <c r="L21">
        <v>1551679200</v>
      </c>
      <c r="M21">
        <v>1553490000</v>
      </c>
      <c r="N21" s="4">
        <f t="shared" si="1"/>
        <v>43528.25</v>
      </c>
      <c r="O21" s="4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3"/>
        <v>105.97</v>
      </c>
      <c r="J22" t="s">
        <v>21</v>
      </c>
      <c r="K22" t="s">
        <v>22</v>
      </c>
      <c r="L22">
        <v>1406523600</v>
      </c>
      <c r="M22">
        <v>1406523600</v>
      </c>
      <c r="N22" s="4">
        <f t="shared" si="1"/>
        <v>41848.208333333336</v>
      </c>
      <c r="O22" s="4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3"/>
        <v>69.06</v>
      </c>
      <c r="J23" t="s">
        <v>21</v>
      </c>
      <c r="K23" t="s">
        <v>22</v>
      </c>
      <c r="L23">
        <v>1313384400</v>
      </c>
      <c r="M23">
        <v>1316322000</v>
      </c>
      <c r="N23" s="4">
        <f t="shared" si="1"/>
        <v>40770.208333333336</v>
      </c>
      <c r="O23" s="4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3"/>
        <v>85.04</v>
      </c>
      <c r="J24" t="s">
        <v>21</v>
      </c>
      <c r="K24" t="s">
        <v>22</v>
      </c>
      <c r="L24">
        <v>1522731600</v>
      </c>
      <c r="M24">
        <v>1524027600</v>
      </c>
      <c r="N24" s="4">
        <f t="shared" si="1"/>
        <v>43193.208333333328</v>
      </c>
      <c r="O24" s="4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3"/>
        <v>105.23</v>
      </c>
      <c r="J25" t="s">
        <v>40</v>
      </c>
      <c r="K25" t="s">
        <v>41</v>
      </c>
      <c r="L25">
        <v>1550124000</v>
      </c>
      <c r="M25">
        <v>1554699600</v>
      </c>
      <c r="N25" s="4">
        <f t="shared" si="1"/>
        <v>43510.25</v>
      </c>
      <c r="O25" s="4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3"/>
        <v>39</v>
      </c>
      <c r="J26" t="s">
        <v>21</v>
      </c>
      <c r="K26" t="s">
        <v>22</v>
      </c>
      <c r="L26">
        <v>1403326800</v>
      </c>
      <c r="M26">
        <v>1403499600</v>
      </c>
      <c r="N26" s="4">
        <f t="shared" si="1"/>
        <v>41811.208333333336</v>
      </c>
      <c r="O26" s="4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3"/>
        <v>73.03</v>
      </c>
      <c r="J27" t="s">
        <v>21</v>
      </c>
      <c r="K27" t="s">
        <v>22</v>
      </c>
      <c r="L27">
        <v>1305694800</v>
      </c>
      <c r="M27">
        <v>1307422800</v>
      </c>
      <c r="N27" s="4">
        <f t="shared" si="1"/>
        <v>40681.208333333336</v>
      </c>
      <c r="O27" s="4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3"/>
        <v>35.01</v>
      </c>
      <c r="J28" t="s">
        <v>21</v>
      </c>
      <c r="K28" t="s">
        <v>22</v>
      </c>
      <c r="L28">
        <v>1533013200</v>
      </c>
      <c r="M28">
        <v>1535346000</v>
      </c>
      <c r="N28" s="4">
        <f t="shared" si="1"/>
        <v>43312.208333333328</v>
      </c>
      <c r="O28" s="4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s="4">
        <f t="shared" si="1"/>
        <v>42280.208333333328</v>
      </c>
      <c r="O29" s="4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3"/>
        <v>62</v>
      </c>
      <c r="J30" t="s">
        <v>21</v>
      </c>
      <c r="K30" t="s">
        <v>22</v>
      </c>
      <c r="L30">
        <v>1265695200</v>
      </c>
      <c r="M30">
        <v>1267682400</v>
      </c>
      <c r="N30" s="4">
        <f t="shared" si="1"/>
        <v>40218.25</v>
      </c>
      <c r="O30" s="4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3"/>
        <v>94</v>
      </c>
      <c r="J31" t="s">
        <v>98</v>
      </c>
      <c r="K31" t="s">
        <v>99</v>
      </c>
      <c r="L31">
        <v>1532062800</v>
      </c>
      <c r="M31">
        <v>1535518800</v>
      </c>
      <c r="N31" s="4">
        <f t="shared" si="1"/>
        <v>43301.208333333328</v>
      </c>
      <c r="O31" s="4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3"/>
        <v>112.05</v>
      </c>
      <c r="J32" t="s">
        <v>21</v>
      </c>
      <c r="K32" t="s">
        <v>22</v>
      </c>
      <c r="L32">
        <v>1558674000</v>
      </c>
      <c r="M32">
        <v>1559106000</v>
      </c>
      <c r="N32" s="4">
        <f t="shared" si="1"/>
        <v>43609.208333333328</v>
      </c>
      <c r="O32" s="4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3"/>
        <v>48.01</v>
      </c>
      <c r="J33" t="s">
        <v>40</v>
      </c>
      <c r="K33" t="s">
        <v>41</v>
      </c>
      <c r="L33">
        <v>1451973600</v>
      </c>
      <c r="M33">
        <v>1454392800</v>
      </c>
      <c r="N33" s="4">
        <f t="shared" si="1"/>
        <v>42374.25</v>
      </c>
      <c r="O33" s="4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3"/>
        <v>38</v>
      </c>
      <c r="J34" t="s">
        <v>107</v>
      </c>
      <c r="K34" t="s">
        <v>108</v>
      </c>
      <c r="L34">
        <v>1515564000</v>
      </c>
      <c r="M34">
        <v>1517896800</v>
      </c>
      <c r="N34" s="4">
        <f t="shared" si="1"/>
        <v>43110.25</v>
      </c>
      <c r="O34" s="4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3"/>
        <v>35</v>
      </c>
      <c r="J35" t="s">
        <v>21</v>
      </c>
      <c r="K35" t="s">
        <v>22</v>
      </c>
      <c r="L35">
        <v>1412485200</v>
      </c>
      <c r="M35">
        <v>1415685600</v>
      </c>
      <c r="N35" s="4">
        <f t="shared" si="1"/>
        <v>41917.208333333336</v>
      </c>
      <c r="O35" s="4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s="4">
        <f t="shared" si="1"/>
        <v>42817.208333333328</v>
      </c>
      <c r="O36" s="4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3"/>
        <v>95.99</v>
      </c>
      <c r="J37" t="s">
        <v>36</v>
      </c>
      <c r="K37" t="s">
        <v>37</v>
      </c>
      <c r="L37">
        <v>1547877600</v>
      </c>
      <c r="M37">
        <v>1551506400</v>
      </c>
      <c r="N37" s="4">
        <f t="shared" si="1"/>
        <v>43484.25</v>
      </c>
      <c r="O37" s="4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3"/>
        <v>68.81</v>
      </c>
      <c r="J38" t="s">
        <v>21</v>
      </c>
      <c r="K38" t="s">
        <v>22</v>
      </c>
      <c r="L38">
        <v>1298700000</v>
      </c>
      <c r="M38">
        <v>1300856400</v>
      </c>
      <c r="N38" s="4">
        <f t="shared" si="1"/>
        <v>40600.25</v>
      </c>
      <c r="O38" s="4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3"/>
        <v>105.97</v>
      </c>
      <c r="J39" t="s">
        <v>21</v>
      </c>
      <c r="K39" t="s">
        <v>22</v>
      </c>
      <c r="L39">
        <v>1570338000</v>
      </c>
      <c r="M39">
        <v>1573192800</v>
      </c>
      <c r="N39" s="4">
        <f t="shared" si="1"/>
        <v>43744.208333333328</v>
      </c>
      <c r="O39" s="4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3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4">
        <f t="shared" si="1"/>
        <v>40469.208333333336</v>
      </c>
      <c r="O40" s="4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3"/>
        <v>57.13</v>
      </c>
      <c r="J41" t="s">
        <v>36</v>
      </c>
      <c r="K41" t="s">
        <v>37</v>
      </c>
      <c r="L41">
        <v>1361772000</v>
      </c>
      <c r="M41">
        <v>1362978000</v>
      </c>
      <c r="N41" s="4">
        <f t="shared" si="1"/>
        <v>41330.25</v>
      </c>
      <c r="O41" s="4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3"/>
        <v>75.14</v>
      </c>
      <c r="J42" t="s">
        <v>21</v>
      </c>
      <c r="K42" t="s">
        <v>22</v>
      </c>
      <c r="L42">
        <v>1275714000</v>
      </c>
      <c r="M42">
        <v>1277355600</v>
      </c>
      <c r="N42" s="4">
        <f t="shared" si="1"/>
        <v>40334.208333333336</v>
      </c>
      <c r="O42" s="4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3"/>
        <v>107.42</v>
      </c>
      <c r="J43" t="s">
        <v>107</v>
      </c>
      <c r="K43" t="s">
        <v>108</v>
      </c>
      <c r="L43">
        <v>1346734800</v>
      </c>
      <c r="M43">
        <v>1348981200</v>
      </c>
      <c r="N43" s="4">
        <f t="shared" si="1"/>
        <v>41156.208333333336</v>
      </c>
      <c r="O43" s="4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3"/>
        <v>36</v>
      </c>
      <c r="J44" t="s">
        <v>21</v>
      </c>
      <c r="K44" t="s">
        <v>22</v>
      </c>
      <c r="L44">
        <v>1309755600</v>
      </c>
      <c r="M44">
        <v>1310533200</v>
      </c>
      <c r="N44" s="4">
        <f t="shared" si="1"/>
        <v>40728.208333333336</v>
      </c>
      <c r="O44" s="4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3"/>
        <v>27</v>
      </c>
      <c r="J45" t="s">
        <v>21</v>
      </c>
      <c r="K45" t="s">
        <v>22</v>
      </c>
      <c r="L45">
        <v>1406178000</v>
      </c>
      <c r="M45">
        <v>1407560400</v>
      </c>
      <c r="N45" s="4">
        <f t="shared" si="1"/>
        <v>41844.208333333336</v>
      </c>
      <c r="O45" s="4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3"/>
        <v>107.56</v>
      </c>
      <c r="J46" t="s">
        <v>36</v>
      </c>
      <c r="K46" t="s">
        <v>37</v>
      </c>
      <c r="L46">
        <v>1552798800</v>
      </c>
      <c r="M46">
        <v>1552885200</v>
      </c>
      <c r="N46" s="4">
        <f t="shared" si="1"/>
        <v>43541.208333333328</v>
      </c>
      <c r="O46" s="4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3"/>
        <v>94.38</v>
      </c>
      <c r="J47" t="s">
        <v>21</v>
      </c>
      <c r="K47" t="s">
        <v>22</v>
      </c>
      <c r="L47">
        <v>1478062800</v>
      </c>
      <c r="M47">
        <v>1479362400</v>
      </c>
      <c r="N47" s="4">
        <f t="shared" si="1"/>
        <v>42676.208333333328</v>
      </c>
      <c r="O47" s="4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3"/>
        <v>46.16</v>
      </c>
      <c r="J48" t="s">
        <v>21</v>
      </c>
      <c r="K48" t="s">
        <v>22</v>
      </c>
      <c r="L48">
        <v>1278565200</v>
      </c>
      <c r="M48">
        <v>1280552400</v>
      </c>
      <c r="N48" s="4">
        <f t="shared" si="1"/>
        <v>40367.208333333336</v>
      </c>
      <c r="O48" s="4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3"/>
        <v>47.85</v>
      </c>
      <c r="J49" t="s">
        <v>21</v>
      </c>
      <c r="K49" t="s">
        <v>22</v>
      </c>
      <c r="L49">
        <v>1396069200</v>
      </c>
      <c r="M49">
        <v>1398661200</v>
      </c>
      <c r="N49" s="4">
        <f t="shared" si="1"/>
        <v>41727.208333333336</v>
      </c>
      <c r="O49" s="4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3"/>
        <v>53.01</v>
      </c>
      <c r="J50" t="s">
        <v>21</v>
      </c>
      <c r="K50" t="s">
        <v>22</v>
      </c>
      <c r="L50">
        <v>1435208400</v>
      </c>
      <c r="M50">
        <v>1436245200</v>
      </c>
      <c r="N50" s="4">
        <f t="shared" si="1"/>
        <v>42180.208333333328</v>
      </c>
      <c r="O50" s="4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3"/>
        <v>45.06</v>
      </c>
      <c r="J51" t="s">
        <v>21</v>
      </c>
      <c r="K51" t="s">
        <v>22</v>
      </c>
      <c r="L51">
        <v>1571547600</v>
      </c>
      <c r="M51">
        <v>1575439200</v>
      </c>
      <c r="N51" s="4">
        <f t="shared" si="1"/>
        <v>43758.208333333328</v>
      </c>
      <c r="O51" s="4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s="4">
        <f t="shared" si="1"/>
        <v>41487.208333333336</v>
      </c>
      <c r="O52" s="4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3"/>
        <v>99.01</v>
      </c>
      <c r="J53" t="s">
        <v>40</v>
      </c>
      <c r="K53" t="s">
        <v>41</v>
      </c>
      <c r="L53">
        <v>1332824400</v>
      </c>
      <c r="M53">
        <v>1334206800</v>
      </c>
      <c r="N53" s="4">
        <f t="shared" si="1"/>
        <v>40995.208333333336</v>
      </c>
      <c r="O53" s="4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3"/>
        <v>32.79</v>
      </c>
      <c r="J54" t="s">
        <v>21</v>
      </c>
      <c r="K54" t="s">
        <v>22</v>
      </c>
      <c r="L54">
        <v>1284526800</v>
      </c>
      <c r="M54">
        <v>1284872400</v>
      </c>
      <c r="N54" s="4">
        <f t="shared" si="1"/>
        <v>40436.208333333336</v>
      </c>
      <c r="O54" s="4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3"/>
        <v>59.12</v>
      </c>
      <c r="J55" t="s">
        <v>21</v>
      </c>
      <c r="K55" t="s">
        <v>22</v>
      </c>
      <c r="L55">
        <v>1400562000</v>
      </c>
      <c r="M55">
        <v>1403931600</v>
      </c>
      <c r="N55" s="4">
        <f t="shared" si="1"/>
        <v>41779.208333333336</v>
      </c>
      <c r="O55" s="4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3"/>
        <v>44.93</v>
      </c>
      <c r="J56" t="s">
        <v>21</v>
      </c>
      <c r="K56" t="s">
        <v>22</v>
      </c>
      <c r="L56">
        <v>1520748000</v>
      </c>
      <c r="M56">
        <v>1521262800</v>
      </c>
      <c r="N56" s="4">
        <f t="shared" si="1"/>
        <v>43170.25</v>
      </c>
      <c r="O56" s="4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3"/>
        <v>89.66</v>
      </c>
      <c r="J57" t="s">
        <v>21</v>
      </c>
      <c r="K57" t="s">
        <v>22</v>
      </c>
      <c r="L57">
        <v>1532926800</v>
      </c>
      <c r="M57">
        <v>1533358800</v>
      </c>
      <c r="N57" s="4">
        <f t="shared" si="1"/>
        <v>43311.208333333328</v>
      </c>
      <c r="O57" s="4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3"/>
        <v>70.08</v>
      </c>
      <c r="J58" t="s">
        <v>21</v>
      </c>
      <c r="K58" t="s">
        <v>22</v>
      </c>
      <c r="L58">
        <v>1420869600</v>
      </c>
      <c r="M58">
        <v>1421474400</v>
      </c>
      <c r="N58" s="4">
        <f t="shared" si="1"/>
        <v>42014.25</v>
      </c>
      <c r="O58" s="4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3"/>
        <v>31.06</v>
      </c>
      <c r="J59" t="s">
        <v>21</v>
      </c>
      <c r="K59" t="s">
        <v>22</v>
      </c>
      <c r="L59">
        <v>1504242000</v>
      </c>
      <c r="M59">
        <v>1505278800</v>
      </c>
      <c r="N59" s="4">
        <f t="shared" si="1"/>
        <v>42979.208333333328</v>
      </c>
      <c r="O59" s="4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3"/>
        <v>29.06</v>
      </c>
      <c r="J60" t="s">
        <v>21</v>
      </c>
      <c r="K60" t="s">
        <v>22</v>
      </c>
      <c r="L60">
        <v>1442811600</v>
      </c>
      <c r="M60">
        <v>1443934800</v>
      </c>
      <c r="N60" s="4">
        <f t="shared" si="1"/>
        <v>42268.208333333328</v>
      </c>
      <c r="O60" s="4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3"/>
        <v>30.09</v>
      </c>
      <c r="J61" t="s">
        <v>21</v>
      </c>
      <c r="K61" t="s">
        <v>22</v>
      </c>
      <c r="L61">
        <v>1497243600</v>
      </c>
      <c r="M61">
        <v>1498539600</v>
      </c>
      <c r="N61" s="4">
        <f t="shared" si="1"/>
        <v>42898.208333333328</v>
      </c>
      <c r="O61" s="4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3"/>
        <v>85</v>
      </c>
      <c r="J62" t="s">
        <v>15</v>
      </c>
      <c r="K62" t="s">
        <v>16</v>
      </c>
      <c r="L62">
        <v>1342501200</v>
      </c>
      <c r="M62">
        <v>1342760400</v>
      </c>
      <c r="N62" s="4">
        <f t="shared" si="1"/>
        <v>41107.208333333336</v>
      </c>
      <c r="O62" s="4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3"/>
        <v>82</v>
      </c>
      <c r="J63" t="s">
        <v>15</v>
      </c>
      <c r="K63" t="s">
        <v>16</v>
      </c>
      <c r="L63">
        <v>1298268000</v>
      </c>
      <c r="M63">
        <v>1301720400</v>
      </c>
      <c r="N63" s="4">
        <f t="shared" si="1"/>
        <v>40595.25</v>
      </c>
      <c r="O63" s="4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3"/>
        <v>58.04</v>
      </c>
      <c r="J64" t="s">
        <v>21</v>
      </c>
      <c r="K64" t="s">
        <v>22</v>
      </c>
      <c r="L64">
        <v>1433480400</v>
      </c>
      <c r="M64">
        <v>1433566800</v>
      </c>
      <c r="N64" s="4">
        <f t="shared" si="1"/>
        <v>42160.208333333328</v>
      </c>
      <c r="O64" s="4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s="4">
        <f t="shared" si="1"/>
        <v>42853.208333333328</v>
      </c>
      <c r="O65" s="4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ROUND(E66/D66*100,0)</f>
        <v>98</v>
      </c>
      <c r="G66" t="s">
        <v>14</v>
      </c>
      <c r="H66">
        <v>38</v>
      </c>
      <c r="I66">
        <f t="shared" si="3"/>
        <v>71.95</v>
      </c>
      <c r="J66" t="s">
        <v>21</v>
      </c>
      <c r="K66" t="s">
        <v>22</v>
      </c>
      <c r="L66">
        <v>1530507600</v>
      </c>
      <c r="M66">
        <v>1531803600</v>
      </c>
      <c r="N66" s="4">
        <f t="shared" ref="N66:N129" si="5">(((L66/60)/60)/24)+DATE(1970,1,1)</f>
        <v>43283.208333333328</v>
      </c>
      <c r="O66" s="4">
        <f t="shared" ref="O66:O129" si="6">(((M66/60)/60)/24)+DATE(1970,1,1)</f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ref="I67:I130" si="7">ROUND(E67/H67,2)</f>
        <v>61.04</v>
      </c>
      <c r="J67" t="s">
        <v>21</v>
      </c>
      <c r="K67" t="s">
        <v>22</v>
      </c>
      <c r="L67">
        <v>1296108000</v>
      </c>
      <c r="M67">
        <v>1296712800</v>
      </c>
      <c r="N67" s="4">
        <f t="shared" si="5"/>
        <v>40570.25</v>
      </c>
      <c r="O67" s="4">
        <f t="shared" si="6"/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7"/>
        <v>108.92</v>
      </c>
      <c r="J68" t="s">
        <v>21</v>
      </c>
      <c r="K68" t="s">
        <v>22</v>
      </c>
      <c r="L68">
        <v>1428469200</v>
      </c>
      <c r="M68">
        <v>1428901200</v>
      </c>
      <c r="N68" s="4">
        <f t="shared" si="5"/>
        <v>42102.208333333328</v>
      </c>
      <c r="O68" s="4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7"/>
        <v>29</v>
      </c>
      <c r="J69" t="s">
        <v>40</v>
      </c>
      <c r="K69" t="s">
        <v>41</v>
      </c>
      <c r="L69">
        <v>1264399200</v>
      </c>
      <c r="M69">
        <v>1264831200</v>
      </c>
      <c r="N69" s="4">
        <f t="shared" si="5"/>
        <v>40203.25</v>
      </c>
      <c r="O69" s="4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7"/>
        <v>58.98</v>
      </c>
      <c r="J70" t="s">
        <v>107</v>
      </c>
      <c r="K70" t="s">
        <v>108</v>
      </c>
      <c r="L70">
        <v>1501131600</v>
      </c>
      <c r="M70">
        <v>1505192400</v>
      </c>
      <c r="N70" s="4">
        <f t="shared" si="5"/>
        <v>42943.208333333328</v>
      </c>
      <c r="O70" s="4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7"/>
        <v>111.82</v>
      </c>
      <c r="J71" t="s">
        <v>21</v>
      </c>
      <c r="K71" t="s">
        <v>22</v>
      </c>
      <c r="L71">
        <v>1292738400</v>
      </c>
      <c r="M71">
        <v>1295676000</v>
      </c>
      <c r="N71" s="4">
        <f t="shared" si="5"/>
        <v>40531.25</v>
      </c>
      <c r="O71" s="4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7"/>
        <v>64</v>
      </c>
      <c r="J72" t="s">
        <v>107</v>
      </c>
      <c r="K72" t="s">
        <v>108</v>
      </c>
      <c r="L72">
        <v>1288674000</v>
      </c>
      <c r="M72">
        <v>1292911200</v>
      </c>
      <c r="N72" s="4">
        <f t="shared" si="5"/>
        <v>40484.208333333336</v>
      </c>
      <c r="O72" s="4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7"/>
        <v>85.32</v>
      </c>
      <c r="J73" t="s">
        <v>21</v>
      </c>
      <c r="K73" t="s">
        <v>22</v>
      </c>
      <c r="L73">
        <v>1575093600</v>
      </c>
      <c r="M73">
        <v>1575439200</v>
      </c>
      <c r="N73" s="4">
        <f t="shared" si="5"/>
        <v>43799.25</v>
      </c>
      <c r="O73" s="4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7"/>
        <v>74.48</v>
      </c>
      <c r="J74" t="s">
        <v>21</v>
      </c>
      <c r="K74" t="s">
        <v>22</v>
      </c>
      <c r="L74">
        <v>1435726800</v>
      </c>
      <c r="M74">
        <v>1438837200</v>
      </c>
      <c r="N74" s="4">
        <f t="shared" si="5"/>
        <v>42186.208333333328</v>
      </c>
      <c r="O74" s="4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7"/>
        <v>105.15</v>
      </c>
      <c r="J75" t="s">
        <v>21</v>
      </c>
      <c r="K75" t="s">
        <v>22</v>
      </c>
      <c r="L75">
        <v>1480226400</v>
      </c>
      <c r="M75">
        <v>1480485600</v>
      </c>
      <c r="N75" s="4">
        <f t="shared" si="5"/>
        <v>42701.25</v>
      </c>
      <c r="O75" s="4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7"/>
        <v>56.19</v>
      </c>
      <c r="J76" t="s">
        <v>40</v>
      </c>
      <c r="K76" t="s">
        <v>41</v>
      </c>
      <c r="L76">
        <v>1459054800</v>
      </c>
      <c r="M76">
        <v>1459141200</v>
      </c>
      <c r="N76" s="4">
        <f t="shared" si="5"/>
        <v>42456.208333333328</v>
      </c>
      <c r="O76" s="4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7"/>
        <v>85.92</v>
      </c>
      <c r="J77" t="s">
        <v>21</v>
      </c>
      <c r="K77" t="s">
        <v>22</v>
      </c>
      <c r="L77">
        <v>1531630800</v>
      </c>
      <c r="M77">
        <v>1532322000</v>
      </c>
      <c r="N77" s="4">
        <f t="shared" si="5"/>
        <v>43296.208333333328</v>
      </c>
      <c r="O77" s="4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7"/>
        <v>57</v>
      </c>
      <c r="J78" t="s">
        <v>21</v>
      </c>
      <c r="K78" t="s">
        <v>22</v>
      </c>
      <c r="L78">
        <v>1421992800</v>
      </c>
      <c r="M78">
        <v>1426222800</v>
      </c>
      <c r="N78" s="4">
        <f t="shared" si="5"/>
        <v>42027.25</v>
      </c>
      <c r="O78" s="4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7"/>
        <v>79.64</v>
      </c>
      <c r="J79" t="s">
        <v>21</v>
      </c>
      <c r="K79" t="s">
        <v>22</v>
      </c>
      <c r="L79">
        <v>1285563600</v>
      </c>
      <c r="M79">
        <v>1286773200</v>
      </c>
      <c r="N79" s="4">
        <f t="shared" si="5"/>
        <v>40448.208333333336</v>
      </c>
      <c r="O79" s="4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7"/>
        <v>41.02</v>
      </c>
      <c r="J80" t="s">
        <v>21</v>
      </c>
      <c r="K80" t="s">
        <v>22</v>
      </c>
      <c r="L80">
        <v>1523854800</v>
      </c>
      <c r="M80">
        <v>1523941200</v>
      </c>
      <c r="N80" s="4">
        <f t="shared" si="5"/>
        <v>43206.208333333328</v>
      </c>
      <c r="O80" s="4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7"/>
        <v>48</v>
      </c>
      <c r="J81" t="s">
        <v>21</v>
      </c>
      <c r="K81" t="s">
        <v>22</v>
      </c>
      <c r="L81">
        <v>1529125200</v>
      </c>
      <c r="M81">
        <v>1529557200</v>
      </c>
      <c r="N81" s="4">
        <f t="shared" si="5"/>
        <v>43267.208333333328</v>
      </c>
      <c r="O81" s="4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7"/>
        <v>55.21</v>
      </c>
      <c r="J82" t="s">
        <v>21</v>
      </c>
      <c r="K82" t="s">
        <v>22</v>
      </c>
      <c r="L82">
        <v>1503982800</v>
      </c>
      <c r="M82">
        <v>1506574800</v>
      </c>
      <c r="N82" s="4">
        <f t="shared" si="5"/>
        <v>42976.208333333328</v>
      </c>
      <c r="O82" s="4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7"/>
        <v>92.11</v>
      </c>
      <c r="J83" t="s">
        <v>21</v>
      </c>
      <c r="K83" t="s">
        <v>22</v>
      </c>
      <c r="L83">
        <v>1511416800</v>
      </c>
      <c r="M83">
        <v>1513576800</v>
      </c>
      <c r="N83" s="4">
        <f t="shared" si="5"/>
        <v>43062.25</v>
      </c>
      <c r="O83" s="4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7"/>
        <v>83.18</v>
      </c>
      <c r="J84" t="s">
        <v>40</v>
      </c>
      <c r="K84" t="s">
        <v>41</v>
      </c>
      <c r="L84">
        <v>1547704800</v>
      </c>
      <c r="M84">
        <v>1548309600</v>
      </c>
      <c r="N84" s="4">
        <f t="shared" si="5"/>
        <v>43482.25</v>
      </c>
      <c r="O84" s="4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7"/>
        <v>40</v>
      </c>
      <c r="J85" t="s">
        <v>21</v>
      </c>
      <c r="K85" t="s">
        <v>22</v>
      </c>
      <c r="L85">
        <v>1469682000</v>
      </c>
      <c r="M85">
        <v>1471582800</v>
      </c>
      <c r="N85" s="4">
        <f t="shared" si="5"/>
        <v>42579.208333333328</v>
      </c>
      <c r="O85" s="4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7"/>
        <v>111.13</v>
      </c>
      <c r="J86" t="s">
        <v>21</v>
      </c>
      <c r="K86" t="s">
        <v>22</v>
      </c>
      <c r="L86">
        <v>1343451600</v>
      </c>
      <c r="M86">
        <v>1344315600</v>
      </c>
      <c r="N86" s="4">
        <f t="shared" si="5"/>
        <v>41118.208333333336</v>
      </c>
      <c r="O86" s="4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7"/>
        <v>90.56</v>
      </c>
      <c r="J87" t="s">
        <v>26</v>
      </c>
      <c r="K87" t="s">
        <v>27</v>
      </c>
      <c r="L87">
        <v>1315717200</v>
      </c>
      <c r="M87">
        <v>1316408400</v>
      </c>
      <c r="N87" s="4">
        <f t="shared" si="5"/>
        <v>40797.208333333336</v>
      </c>
      <c r="O87" s="4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7"/>
        <v>61.11</v>
      </c>
      <c r="J88" t="s">
        <v>21</v>
      </c>
      <c r="K88" t="s">
        <v>22</v>
      </c>
      <c r="L88">
        <v>1430715600</v>
      </c>
      <c r="M88">
        <v>1431838800</v>
      </c>
      <c r="N88" s="4">
        <f t="shared" si="5"/>
        <v>42128.208333333328</v>
      </c>
      <c r="O88" s="4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7"/>
        <v>83.02</v>
      </c>
      <c r="J89" t="s">
        <v>26</v>
      </c>
      <c r="K89" t="s">
        <v>27</v>
      </c>
      <c r="L89">
        <v>1299564000</v>
      </c>
      <c r="M89">
        <v>1300510800</v>
      </c>
      <c r="N89" s="4">
        <f t="shared" si="5"/>
        <v>40610.25</v>
      </c>
      <c r="O89" s="4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7"/>
        <v>110.76</v>
      </c>
      <c r="J90" t="s">
        <v>21</v>
      </c>
      <c r="K90" t="s">
        <v>22</v>
      </c>
      <c r="L90">
        <v>1429160400</v>
      </c>
      <c r="M90">
        <v>1431061200</v>
      </c>
      <c r="N90" s="4">
        <f t="shared" si="5"/>
        <v>42110.208333333328</v>
      </c>
      <c r="O90" s="4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7"/>
        <v>89.46</v>
      </c>
      <c r="J91" t="s">
        <v>21</v>
      </c>
      <c r="K91" t="s">
        <v>22</v>
      </c>
      <c r="L91">
        <v>1271307600</v>
      </c>
      <c r="M91">
        <v>1271480400</v>
      </c>
      <c r="N91" s="4">
        <f t="shared" si="5"/>
        <v>40283.208333333336</v>
      </c>
      <c r="O91" s="4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7"/>
        <v>57.85</v>
      </c>
      <c r="J92" t="s">
        <v>21</v>
      </c>
      <c r="K92" t="s">
        <v>22</v>
      </c>
      <c r="L92">
        <v>1456380000</v>
      </c>
      <c r="M92">
        <v>1456380000</v>
      </c>
      <c r="N92" s="4">
        <f t="shared" si="5"/>
        <v>42425.25</v>
      </c>
      <c r="O92" s="4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7"/>
        <v>110</v>
      </c>
      <c r="J93" t="s">
        <v>107</v>
      </c>
      <c r="K93" t="s">
        <v>108</v>
      </c>
      <c r="L93">
        <v>1470459600</v>
      </c>
      <c r="M93">
        <v>1472878800</v>
      </c>
      <c r="N93" s="4">
        <f t="shared" si="5"/>
        <v>42588.208333333328</v>
      </c>
      <c r="O93" s="4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7"/>
        <v>103.97</v>
      </c>
      <c r="J94" t="s">
        <v>98</v>
      </c>
      <c r="K94" t="s">
        <v>99</v>
      </c>
      <c r="L94">
        <v>1277269200</v>
      </c>
      <c r="M94">
        <v>1277355600</v>
      </c>
      <c r="N94" s="4">
        <f t="shared" si="5"/>
        <v>40352.208333333336</v>
      </c>
      <c r="O94" s="4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7"/>
        <v>108</v>
      </c>
      <c r="J95" t="s">
        <v>21</v>
      </c>
      <c r="K95" t="s">
        <v>22</v>
      </c>
      <c r="L95">
        <v>1350709200</v>
      </c>
      <c r="M95">
        <v>1351054800</v>
      </c>
      <c r="N95" s="4">
        <f t="shared" si="5"/>
        <v>41202.208333333336</v>
      </c>
      <c r="O95" s="4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7"/>
        <v>48.93</v>
      </c>
      <c r="J96" t="s">
        <v>40</v>
      </c>
      <c r="K96" t="s">
        <v>41</v>
      </c>
      <c r="L96">
        <v>1554613200</v>
      </c>
      <c r="M96">
        <v>1555563600</v>
      </c>
      <c r="N96" s="4">
        <f t="shared" si="5"/>
        <v>43562.208333333328</v>
      </c>
      <c r="O96" s="4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7"/>
        <v>37.67</v>
      </c>
      <c r="J97" t="s">
        <v>21</v>
      </c>
      <c r="K97" t="s">
        <v>22</v>
      </c>
      <c r="L97">
        <v>1571029200</v>
      </c>
      <c r="M97">
        <v>1571634000</v>
      </c>
      <c r="N97" s="4">
        <f t="shared" si="5"/>
        <v>43752.208333333328</v>
      </c>
      <c r="O97" s="4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7"/>
        <v>65</v>
      </c>
      <c r="J98" t="s">
        <v>21</v>
      </c>
      <c r="K98" t="s">
        <v>22</v>
      </c>
      <c r="L98">
        <v>1299736800</v>
      </c>
      <c r="M98">
        <v>1300856400</v>
      </c>
      <c r="N98" s="4">
        <f t="shared" si="5"/>
        <v>40612.25</v>
      </c>
      <c r="O98" s="4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7"/>
        <v>106.61</v>
      </c>
      <c r="J99" t="s">
        <v>21</v>
      </c>
      <c r="K99" t="s">
        <v>22</v>
      </c>
      <c r="L99">
        <v>1435208400</v>
      </c>
      <c r="M99">
        <v>1439874000</v>
      </c>
      <c r="N99" s="4">
        <f t="shared" si="5"/>
        <v>42180.208333333328</v>
      </c>
      <c r="O99" s="4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7"/>
        <v>27.01</v>
      </c>
      <c r="J100" t="s">
        <v>26</v>
      </c>
      <c r="K100" t="s">
        <v>27</v>
      </c>
      <c r="L100">
        <v>1437973200</v>
      </c>
      <c r="M100">
        <v>1438318800</v>
      </c>
      <c r="N100" s="4">
        <f t="shared" si="5"/>
        <v>42212.208333333328</v>
      </c>
      <c r="O100" s="4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7"/>
        <v>91.16</v>
      </c>
      <c r="J101" t="s">
        <v>21</v>
      </c>
      <c r="K101" t="s">
        <v>22</v>
      </c>
      <c r="L101">
        <v>1416895200</v>
      </c>
      <c r="M101">
        <v>1419400800</v>
      </c>
      <c r="N101" s="4">
        <f t="shared" si="5"/>
        <v>41968.25</v>
      </c>
      <c r="O101" s="4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s="4">
        <f t="shared" si="5"/>
        <v>40835.208333333336</v>
      </c>
      <c r="O102" s="4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7"/>
        <v>56.05</v>
      </c>
      <c r="J103" t="s">
        <v>21</v>
      </c>
      <c r="K103" t="s">
        <v>22</v>
      </c>
      <c r="L103">
        <v>1424498400</v>
      </c>
      <c r="M103">
        <v>1425103200</v>
      </c>
      <c r="N103" s="4">
        <f t="shared" si="5"/>
        <v>42056.25</v>
      </c>
      <c r="O103" s="4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7"/>
        <v>31.02</v>
      </c>
      <c r="J104" t="s">
        <v>21</v>
      </c>
      <c r="K104" t="s">
        <v>22</v>
      </c>
      <c r="L104">
        <v>1526274000</v>
      </c>
      <c r="M104">
        <v>1526878800</v>
      </c>
      <c r="N104" s="4">
        <f t="shared" si="5"/>
        <v>43234.208333333328</v>
      </c>
      <c r="O104" s="4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7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4">
        <f t="shared" si="5"/>
        <v>40475.208333333336</v>
      </c>
      <c r="O105" s="4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7"/>
        <v>89.01</v>
      </c>
      <c r="J106" t="s">
        <v>21</v>
      </c>
      <c r="K106" t="s">
        <v>22</v>
      </c>
      <c r="L106">
        <v>1495515600</v>
      </c>
      <c r="M106">
        <v>1495602000</v>
      </c>
      <c r="N106" s="4">
        <f t="shared" si="5"/>
        <v>42878.208333333328</v>
      </c>
      <c r="O106" s="4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7"/>
        <v>103.46</v>
      </c>
      <c r="J107" t="s">
        <v>21</v>
      </c>
      <c r="K107" t="s">
        <v>22</v>
      </c>
      <c r="L107">
        <v>1364878800</v>
      </c>
      <c r="M107">
        <v>1366434000</v>
      </c>
      <c r="N107" s="4">
        <f t="shared" si="5"/>
        <v>41366.208333333336</v>
      </c>
      <c r="O107" s="4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7"/>
        <v>95.28</v>
      </c>
      <c r="J108" t="s">
        <v>21</v>
      </c>
      <c r="K108" t="s">
        <v>22</v>
      </c>
      <c r="L108">
        <v>1567918800</v>
      </c>
      <c r="M108">
        <v>1568350800</v>
      </c>
      <c r="N108" s="4">
        <f t="shared" si="5"/>
        <v>43716.208333333328</v>
      </c>
      <c r="O108" s="4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7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4">
        <f t="shared" si="5"/>
        <v>43213.208333333328</v>
      </c>
      <c r="O109" s="4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7"/>
        <v>107.58</v>
      </c>
      <c r="J110" t="s">
        <v>21</v>
      </c>
      <c r="K110" t="s">
        <v>22</v>
      </c>
      <c r="L110">
        <v>1333688400</v>
      </c>
      <c r="M110">
        <v>1336885200</v>
      </c>
      <c r="N110" s="4">
        <f t="shared" si="5"/>
        <v>41005.208333333336</v>
      </c>
      <c r="O110" s="4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7"/>
        <v>51.32</v>
      </c>
      <c r="J111" t="s">
        <v>21</v>
      </c>
      <c r="K111" t="s">
        <v>22</v>
      </c>
      <c r="L111">
        <v>1389506400</v>
      </c>
      <c r="M111">
        <v>1389679200</v>
      </c>
      <c r="N111" s="4">
        <f t="shared" si="5"/>
        <v>41651.25</v>
      </c>
      <c r="O111" s="4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7"/>
        <v>71.98</v>
      </c>
      <c r="J112" t="s">
        <v>21</v>
      </c>
      <c r="K112" t="s">
        <v>22</v>
      </c>
      <c r="L112">
        <v>1536642000</v>
      </c>
      <c r="M112">
        <v>1538283600</v>
      </c>
      <c r="N112" s="4">
        <f t="shared" si="5"/>
        <v>43354.208333333328</v>
      </c>
      <c r="O112" s="4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7"/>
        <v>108.95</v>
      </c>
      <c r="J113" t="s">
        <v>21</v>
      </c>
      <c r="K113" t="s">
        <v>22</v>
      </c>
      <c r="L113">
        <v>1348290000</v>
      </c>
      <c r="M113">
        <v>1348808400</v>
      </c>
      <c r="N113" s="4">
        <f t="shared" si="5"/>
        <v>41174.208333333336</v>
      </c>
      <c r="O113" s="4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s="4">
        <f t="shared" si="5"/>
        <v>41875.208333333336</v>
      </c>
      <c r="O114" s="4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7"/>
        <v>94.94</v>
      </c>
      <c r="J115" t="s">
        <v>21</v>
      </c>
      <c r="K115" t="s">
        <v>22</v>
      </c>
      <c r="L115">
        <v>1505192400</v>
      </c>
      <c r="M115">
        <v>1505797200</v>
      </c>
      <c r="N115" s="4">
        <f t="shared" si="5"/>
        <v>42990.208333333328</v>
      </c>
      <c r="O115" s="4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7"/>
        <v>109.65</v>
      </c>
      <c r="J116" t="s">
        <v>21</v>
      </c>
      <c r="K116" t="s">
        <v>22</v>
      </c>
      <c r="L116">
        <v>1554786000</v>
      </c>
      <c r="M116">
        <v>1554872400</v>
      </c>
      <c r="N116" s="4">
        <f t="shared" si="5"/>
        <v>43564.208333333328</v>
      </c>
      <c r="O116" s="4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7"/>
        <v>44</v>
      </c>
      <c r="J117" t="s">
        <v>107</v>
      </c>
      <c r="K117" t="s">
        <v>108</v>
      </c>
      <c r="L117">
        <v>1510898400</v>
      </c>
      <c r="M117">
        <v>1513922400</v>
      </c>
      <c r="N117" s="4">
        <f t="shared" si="5"/>
        <v>43056.25</v>
      </c>
      <c r="O117" s="4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7"/>
        <v>86.79</v>
      </c>
      <c r="J118" t="s">
        <v>21</v>
      </c>
      <c r="K118" t="s">
        <v>22</v>
      </c>
      <c r="L118">
        <v>1442552400</v>
      </c>
      <c r="M118">
        <v>1442638800</v>
      </c>
      <c r="N118" s="4">
        <f t="shared" si="5"/>
        <v>42265.208333333328</v>
      </c>
      <c r="O118" s="4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7"/>
        <v>30.99</v>
      </c>
      <c r="J119" t="s">
        <v>21</v>
      </c>
      <c r="K119" t="s">
        <v>22</v>
      </c>
      <c r="L119">
        <v>1316667600</v>
      </c>
      <c r="M119">
        <v>1317186000</v>
      </c>
      <c r="N119" s="4">
        <f t="shared" si="5"/>
        <v>40808.208333333336</v>
      </c>
      <c r="O119" s="4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7"/>
        <v>94.79</v>
      </c>
      <c r="J120" t="s">
        <v>21</v>
      </c>
      <c r="K120" t="s">
        <v>22</v>
      </c>
      <c r="L120">
        <v>1390716000</v>
      </c>
      <c r="M120">
        <v>1391234400</v>
      </c>
      <c r="N120" s="4">
        <f t="shared" si="5"/>
        <v>41665.25</v>
      </c>
      <c r="O120" s="4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7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4">
        <f t="shared" si="5"/>
        <v>41806.208333333336</v>
      </c>
      <c r="O121" s="4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7"/>
        <v>63</v>
      </c>
      <c r="J122" t="s">
        <v>21</v>
      </c>
      <c r="K122" t="s">
        <v>22</v>
      </c>
      <c r="L122">
        <v>1429246800</v>
      </c>
      <c r="M122">
        <v>1429592400</v>
      </c>
      <c r="N122" s="4">
        <f t="shared" si="5"/>
        <v>42111.208333333328</v>
      </c>
      <c r="O122" s="4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7"/>
        <v>110.03</v>
      </c>
      <c r="J123" t="s">
        <v>21</v>
      </c>
      <c r="K123" t="s">
        <v>22</v>
      </c>
      <c r="L123">
        <v>1412485200</v>
      </c>
      <c r="M123">
        <v>1413608400</v>
      </c>
      <c r="N123" s="4">
        <f t="shared" si="5"/>
        <v>41917.208333333336</v>
      </c>
      <c r="O123" s="4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7"/>
        <v>26</v>
      </c>
      <c r="J124" t="s">
        <v>21</v>
      </c>
      <c r="K124" t="s">
        <v>22</v>
      </c>
      <c r="L124">
        <v>1417068000</v>
      </c>
      <c r="M124">
        <v>1419400800</v>
      </c>
      <c r="N124" s="4">
        <f t="shared" si="5"/>
        <v>41970.25</v>
      </c>
      <c r="O124" s="4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7"/>
        <v>49.99</v>
      </c>
      <c r="J125" t="s">
        <v>15</v>
      </c>
      <c r="K125" t="s">
        <v>16</v>
      </c>
      <c r="L125">
        <v>1448344800</v>
      </c>
      <c r="M125">
        <v>1448604000</v>
      </c>
      <c r="N125" s="4">
        <f t="shared" si="5"/>
        <v>42332.25</v>
      </c>
      <c r="O125" s="4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7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4">
        <f t="shared" si="5"/>
        <v>43598.208333333328</v>
      </c>
      <c r="O126" s="4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7"/>
        <v>47.08</v>
      </c>
      <c r="J127" t="s">
        <v>21</v>
      </c>
      <c r="K127" t="s">
        <v>22</v>
      </c>
      <c r="L127">
        <v>1537333200</v>
      </c>
      <c r="M127">
        <v>1537678800</v>
      </c>
      <c r="N127" s="4">
        <f t="shared" si="5"/>
        <v>43362.208333333328</v>
      </c>
      <c r="O127" s="4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7"/>
        <v>89.94</v>
      </c>
      <c r="J128" t="s">
        <v>21</v>
      </c>
      <c r="K128" t="s">
        <v>22</v>
      </c>
      <c r="L128">
        <v>1471150800</v>
      </c>
      <c r="M128">
        <v>1473570000</v>
      </c>
      <c r="N128" s="4">
        <f t="shared" si="5"/>
        <v>42596.208333333328</v>
      </c>
      <c r="O128" s="4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7"/>
        <v>78.97</v>
      </c>
      <c r="J129" t="s">
        <v>15</v>
      </c>
      <c r="K129" t="s">
        <v>16</v>
      </c>
      <c r="L129">
        <v>1273640400</v>
      </c>
      <c r="M129">
        <v>1273899600</v>
      </c>
      <c r="N129" s="4">
        <f t="shared" si="5"/>
        <v>40310.208333333336</v>
      </c>
      <c r="O129" s="4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ROUND(E130/D130*100,0)</f>
        <v>60</v>
      </c>
      <c r="G130" t="s">
        <v>74</v>
      </c>
      <c r="H130">
        <v>532</v>
      </c>
      <c r="I130">
        <f t="shared" si="7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4">
        <f t="shared" ref="N130:N193" si="9">(((L130/60)/60)/24)+DATE(1970,1,1)</f>
        <v>40417.208333333336</v>
      </c>
      <c r="O130" s="4">
        <f t="shared" ref="O130:O193" si="10">(((M130/60)/60)/24)+DATE(1970,1,1)</f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11">ROUND(E131/H131,2)</f>
        <v>86.47</v>
      </c>
      <c r="J131" t="s">
        <v>26</v>
      </c>
      <c r="K131" t="s">
        <v>27</v>
      </c>
      <c r="L131">
        <v>1422943200</v>
      </c>
      <c r="M131">
        <v>1425103200</v>
      </c>
      <c r="N131" s="4">
        <f t="shared" si="9"/>
        <v>42038.25</v>
      </c>
      <c r="O131" s="4">
        <f t="shared" si="10"/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11"/>
        <v>28</v>
      </c>
      <c r="J132" t="s">
        <v>36</v>
      </c>
      <c r="K132" t="s">
        <v>37</v>
      </c>
      <c r="L132">
        <v>1319605200</v>
      </c>
      <c r="M132">
        <v>1320991200</v>
      </c>
      <c r="N132" s="4">
        <f t="shared" si="9"/>
        <v>40842.208333333336</v>
      </c>
      <c r="O132" s="4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11"/>
        <v>68</v>
      </c>
      <c r="J133" t="s">
        <v>40</v>
      </c>
      <c r="K133" t="s">
        <v>41</v>
      </c>
      <c r="L133">
        <v>1385704800</v>
      </c>
      <c r="M133">
        <v>1386828000</v>
      </c>
      <c r="N133" s="4">
        <f t="shared" si="9"/>
        <v>41607.25</v>
      </c>
      <c r="O133" s="4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11"/>
        <v>43.08</v>
      </c>
      <c r="J134" t="s">
        <v>21</v>
      </c>
      <c r="K134" t="s">
        <v>22</v>
      </c>
      <c r="L134">
        <v>1515736800</v>
      </c>
      <c r="M134">
        <v>1517119200</v>
      </c>
      <c r="N134" s="4">
        <f t="shared" si="9"/>
        <v>43112.25</v>
      </c>
      <c r="O134" s="4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11"/>
        <v>87.96</v>
      </c>
      <c r="J135" t="s">
        <v>21</v>
      </c>
      <c r="K135" t="s">
        <v>22</v>
      </c>
      <c r="L135">
        <v>1313125200</v>
      </c>
      <c r="M135">
        <v>1315026000</v>
      </c>
      <c r="N135" s="4">
        <f t="shared" si="9"/>
        <v>40767.208333333336</v>
      </c>
      <c r="O135" s="4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11"/>
        <v>94.99</v>
      </c>
      <c r="J136" t="s">
        <v>98</v>
      </c>
      <c r="K136" t="s">
        <v>99</v>
      </c>
      <c r="L136">
        <v>1308459600</v>
      </c>
      <c r="M136">
        <v>1312693200</v>
      </c>
      <c r="N136" s="4">
        <f t="shared" si="9"/>
        <v>40713.208333333336</v>
      </c>
      <c r="O136" s="4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11"/>
        <v>46.91</v>
      </c>
      <c r="J137" t="s">
        <v>21</v>
      </c>
      <c r="K137" t="s">
        <v>22</v>
      </c>
      <c r="L137">
        <v>1362636000</v>
      </c>
      <c r="M137">
        <v>1363064400</v>
      </c>
      <c r="N137" s="4">
        <f t="shared" si="9"/>
        <v>41340.25</v>
      </c>
      <c r="O137" s="4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11"/>
        <v>46.91</v>
      </c>
      <c r="J138" t="s">
        <v>21</v>
      </c>
      <c r="K138" t="s">
        <v>22</v>
      </c>
      <c r="L138">
        <v>1402117200</v>
      </c>
      <c r="M138">
        <v>1403154000</v>
      </c>
      <c r="N138" s="4">
        <f t="shared" si="9"/>
        <v>41797.208333333336</v>
      </c>
      <c r="O138" s="4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s="4">
        <f t="shared" si="9"/>
        <v>40457.208333333336</v>
      </c>
      <c r="O139" s="4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11"/>
        <v>80.14</v>
      </c>
      <c r="J140" t="s">
        <v>21</v>
      </c>
      <c r="K140" t="s">
        <v>22</v>
      </c>
      <c r="L140">
        <v>1348808400</v>
      </c>
      <c r="M140">
        <v>1349326800</v>
      </c>
      <c r="N140" s="4">
        <f t="shared" si="9"/>
        <v>41180.208333333336</v>
      </c>
      <c r="O140" s="4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11"/>
        <v>59.04</v>
      </c>
      <c r="J141" t="s">
        <v>21</v>
      </c>
      <c r="K141" t="s">
        <v>22</v>
      </c>
      <c r="L141">
        <v>1429592400</v>
      </c>
      <c r="M141">
        <v>1430974800</v>
      </c>
      <c r="N141" s="4">
        <f t="shared" si="9"/>
        <v>42115.208333333328</v>
      </c>
      <c r="O141" s="4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11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4">
        <f t="shared" si="9"/>
        <v>43156.25</v>
      </c>
      <c r="O142" s="4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11"/>
        <v>60.99</v>
      </c>
      <c r="J143" t="s">
        <v>21</v>
      </c>
      <c r="K143" t="s">
        <v>22</v>
      </c>
      <c r="L143">
        <v>1434085200</v>
      </c>
      <c r="M143">
        <v>1434603600</v>
      </c>
      <c r="N143" s="4">
        <f t="shared" si="9"/>
        <v>42167.208333333328</v>
      </c>
      <c r="O143" s="4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11"/>
        <v>98.31</v>
      </c>
      <c r="J144" t="s">
        <v>21</v>
      </c>
      <c r="K144" t="s">
        <v>22</v>
      </c>
      <c r="L144">
        <v>1333688400</v>
      </c>
      <c r="M144">
        <v>1337230800</v>
      </c>
      <c r="N144" s="4">
        <f t="shared" si="9"/>
        <v>41005.208333333336</v>
      </c>
      <c r="O144" s="4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s="4">
        <f t="shared" si="9"/>
        <v>40357.208333333336</v>
      </c>
      <c r="O145" s="4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11"/>
        <v>86.07</v>
      </c>
      <c r="J146" t="s">
        <v>21</v>
      </c>
      <c r="K146" t="s">
        <v>22</v>
      </c>
      <c r="L146">
        <v>1560747600</v>
      </c>
      <c r="M146">
        <v>1561438800</v>
      </c>
      <c r="N146" s="4">
        <f t="shared" si="9"/>
        <v>43633.208333333328</v>
      </c>
      <c r="O146" s="4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11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4">
        <f t="shared" si="9"/>
        <v>41889.208333333336</v>
      </c>
      <c r="O147" s="4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11"/>
        <v>29.76</v>
      </c>
      <c r="J148" t="s">
        <v>21</v>
      </c>
      <c r="K148" t="s">
        <v>22</v>
      </c>
      <c r="L148">
        <v>1320732000</v>
      </c>
      <c r="M148">
        <v>1322460000</v>
      </c>
      <c r="N148" s="4">
        <f t="shared" si="9"/>
        <v>40855.25</v>
      </c>
      <c r="O148" s="4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11"/>
        <v>46.92</v>
      </c>
      <c r="J149" t="s">
        <v>21</v>
      </c>
      <c r="K149" t="s">
        <v>22</v>
      </c>
      <c r="L149">
        <v>1465794000</v>
      </c>
      <c r="M149">
        <v>1466312400</v>
      </c>
      <c r="N149" s="4">
        <f t="shared" si="9"/>
        <v>42534.208333333328</v>
      </c>
      <c r="O149" s="4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11"/>
        <v>105.19</v>
      </c>
      <c r="J150" t="s">
        <v>21</v>
      </c>
      <c r="K150" t="s">
        <v>22</v>
      </c>
      <c r="L150">
        <v>1500958800</v>
      </c>
      <c r="M150">
        <v>1501736400</v>
      </c>
      <c r="N150" s="4">
        <f t="shared" si="9"/>
        <v>42941.208333333328</v>
      </c>
      <c r="O150" s="4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11"/>
        <v>69.91</v>
      </c>
      <c r="J151" t="s">
        <v>21</v>
      </c>
      <c r="K151" t="s">
        <v>22</v>
      </c>
      <c r="L151">
        <v>1357020000</v>
      </c>
      <c r="M151">
        <v>1361512800</v>
      </c>
      <c r="N151" s="4">
        <f t="shared" si="9"/>
        <v>41275.25</v>
      </c>
      <c r="O151" s="4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s="4">
        <f t="shared" si="9"/>
        <v>43450.25</v>
      </c>
      <c r="O152" s="4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11"/>
        <v>60.01</v>
      </c>
      <c r="J153" t="s">
        <v>21</v>
      </c>
      <c r="K153" t="s">
        <v>22</v>
      </c>
      <c r="L153">
        <v>1402290000</v>
      </c>
      <c r="M153">
        <v>1406696400</v>
      </c>
      <c r="N153" s="4">
        <f t="shared" si="9"/>
        <v>41799.208333333336</v>
      </c>
      <c r="O153" s="4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11"/>
        <v>52.01</v>
      </c>
      <c r="J154" t="s">
        <v>21</v>
      </c>
      <c r="K154" t="s">
        <v>22</v>
      </c>
      <c r="L154">
        <v>1487311200</v>
      </c>
      <c r="M154">
        <v>1487916000</v>
      </c>
      <c r="N154" s="4">
        <f t="shared" si="9"/>
        <v>42783.25</v>
      </c>
      <c r="O154" s="4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11"/>
        <v>31</v>
      </c>
      <c r="J155" t="s">
        <v>21</v>
      </c>
      <c r="K155" t="s">
        <v>22</v>
      </c>
      <c r="L155">
        <v>1350622800</v>
      </c>
      <c r="M155">
        <v>1351141200</v>
      </c>
      <c r="N155" s="4">
        <f t="shared" si="9"/>
        <v>41201.208333333336</v>
      </c>
      <c r="O155" s="4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11"/>
        <v>95.04</v>
      </c>
      <c r="J156" t="s">
        <v>21</v>
      </c>
      <c r="K156" t="s">
        <v>22</v>
      </c>
      <c r="L156">
        <v>1463029200</v>
      </c>
      <c r="M156">
        <v>1465016400</v>
      </c>
      <c r="N156" s="4">
        <f t="shared" si="9"/>
        <v>42502.208333333328</v>
      </c>
      <c r="O156" s="4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11"/>
        <v>75.97</v>
      </c>
      <c r="J157" t="s">
        <v>21</v>
      </c>
      <c r="K157" t="s">
        <v>22</v>
      </c>
      <c r="L157">
        <v>1269493200</v>
      </c>
      <c r="M157">
        <v>1270789200</v>
      </c>
      <c r="N157" s="4">
        <f t="shared" si="9"/>
        <v>40262.208333333336</v>
      </c>
      <c r="O157" s="4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11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4">
        <f t="shared" si="9"/>
        <v>43743.208333333328</v>
      </c>
      <c r="O158" s="4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11"/>
        <v>73.73</v>
      </c>
      <c r="J159" t="s">
        <v>26</v>
      </c>
      <c r="K159" t="s">
        <v>27</v>
      </c>
      <c r="L159">
        <v>1388383200</v>
      </c>
      <c r="M159">
        <v>1389420000</v>
      </c>
      <c r="N159" s="4">
        <f t="shared" si="9"/>
        <v>41638.25</v>
      </c>
      <c r="O159" s="4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11"/>
        <v>113.17</v>
      </c>
      <c r="J160" t="s">
        <v>21</v>
      </c>
      <c r="K160" t="s">
        <v>22</v>
      </c>
      <c r="L160">
        <v>1449554400</v>
      </c>
      <c r="M160">
        <v>1449640800</v>
      </c>
      <c r="N160" s="4">
        <f t="shared" si="9"/>
        <v>42346.25</v>
      </c>
      <c r="O160" s="4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11"/>
        <v>105.01</v>
      </c>
      <c r="J161" t="s">
        <v>21</v>
      </c>
      <c r="K161" t="s">
        <v>22</v>
      </c>
      <c r="L161">
        <v>1553662800</v>
      </c>
      <c r="M161">
        <v>1555218000</v>
      </c>
      <c r="N161" s="4">
        <f t="shared" si="9"/>
        <v>43551.208333333328</v>
      </c>
      <c r="O161" s="4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11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4">
        <f t="shared" si="9"/>
        <v>43582.208333333328</v>
      </c>
      <c r="O162" s="4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11"/>
        <v>57.33</v>
      </c>
      <c r="J163" t="s">
        <v>21</v>
      </c>
      <c r="K163" t="s">
        <v>22</v>
      </c>
      <c r="L163">
        <v>1442984400</v>
      </c>
      <c r="M163">
        <v>1443502800</v>
      </c>
      <c r="N163" s="4">
        <f t="shared" si="9"/>
        <v>42270.208333333328</v>
      </c>
      <c r="O163" s="4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11"/>
        <v>58.18</v>
      </c>
      <c r="J164" t="s">
        <v>98</v>
      </c>
      <c r="K164" t="s">
        <v>99</v>
      </c>
      <c r="L164">
        <v>1544248800</v>
      </c>
      <c r="M164">
        <v>1546840800</v>
      </c>
      <c r="N164" s="4">
        <f t="shared" si="9"/>
        <v>43442.25</v>
      </c>
      <c r="O164" s="4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11"/>
        <v>36.03</v>
      </c>
      <c r="J165" t="s">
        <v>21</v>
      </c>
      <c r="K165" t="s">
        <v>22</v>
      </c>
      <c r="L165">
        <v>1508475600</v>
      </c>
      <c r="M165">
        <v>1512712800</v>
      </c>
      <c r="N165" s="4">
        <f t="shared" si="9"/>
        <v>43028.208333333328</v>
      </c>
      <c r="O165" s="4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11"/>
        <v>107.99</v>
      </c>
      <c r="J166" t="s">
        <v>21</v>
      </c>
      <c r="K166" t="s">
        <v>22</v>
      </c>
      <c r="L166">
        <v>1507438800</v>
      </c>
      <c r="M166">
        <v>1507525200</v>
      </c>
      <c r="N166" s="4">
        <f t="shared" si="9"/>
        <v>43016.208333333328</v>
      </c>
      <c r="O166" s="4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11"/>
        <v>44.01</v>
      </c>
      <c r="J167" t="s">
        <v>21</v>
      </c>
      <c r="K167" t="s">
        <v>22</v>
      </c>
      <c r="L167">
        <v>1501563600</v>
      </c>
      <c r="M167">
        <v>1504328400</v>
      </c>
      <c r="N167" s="4">
        <f t="shared" si="9"/>
        <v>42948.208333333328</v>
      </c>
      <c r="O167" s="4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11"/>
        <v>55.08</v>
      </c>
      <c r="J168" t="s">
        <v>21</v>
      </c>
      <c r="K168" t="s">
        <v>22</v>
      </c>
      <c r="L168">
        <v>1292997600</v>
      </c>
      <c r="M168">
        <v>1293343200</v>
      </c>
      <c r="N168" s="4">
        <f t="shared" si="9"/>
        <v>40534.25</v>
      </c>
      <c r="O168" s="4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s="4">
        <f t="shared" si="9"/>
        <v>41435.208333333336</v>
      </c>
      <c r="O169" s="4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11"/>
        <v>42</v>
      </c>
      <c r="J170" t="s">
        <v>36</v>
      </c>
      <c r="K170" t="s">
        <v>37</v>
      </c>
      <c r="L170">
        <v>1550815200</v>
      </c>
      <c r="M170">
        <v>1552798800</v>
      </c>
      <c r="N170" s="4">
        <f t="shared" si="9"/>
        <v>43518.25</v>
      </c>
      <c r="O170" s="4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11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4">
        <f t="shared" si="9"/>
        <v>41077.208333333336</v>
      </c>
      <c r="O171" s="4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11"/>
        <v>82.51</v>
      </c>
      <c r="J172" t="s">
        <v>21</v>
      </c>
      <c r="K172" t="s">
        <v>22</v>
      </c>
      <c r="L172">
        <v>1501736400</v>
      </c>
      <c r="M172">
        <v>1502341200</v>
      </c>
      <c r="N172" s="4">
        <f t="shared" si="9"/>
        <v>42950.208333333328</v>
      </c>
      <c r="O172" s="4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s="4">
        <f t="shared" si="9"/>
        <v>41718.208333333336</v>
      </c>
      <c r="O173" s="4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s="4">
        <f t="shared" si="9"/>
        <v>41839.208333333336</v>
      </c>
      <c r="O174" s="4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11"/>
        <v>100.98</v>
      </c>
      <c r="J175" t="s">
        <v>21</v>
      </c>
      <c r="K175" t="s">
        <v>22</v>
      </c>
      <c r="L175">
        <v>1368853200</v>
      </c>
      <c r="M175">
        <v>1369371600</v>
      </c>
      <c r="N175" s="4">
        <f t="shared" si="9"/>
        <v>41412.208333333336</v>
      </c>
      <c r="O175" s="4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11"/>
        <v>111.83</v>
      </c>
      <c r="J176" t="s">
        <v>21</v>
      </c>
      <c r="K176" t="s">
        <v>22</v>
      </c>
      <c r="L176">
        <v>1444021200</v>
      </c>
      <c r="M176">
        <v>1444107600</v>
      </c>
      <c r="N176" s="4">
        <f t="shared" si="9"/>
        <v>42282.208333333328</v>
      </c>
      <c r="O176" s="4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11"/>
        <v>42</v>
      </c>
      <c r="J177" t="s">
        <v>21</v>
      </c>
      <c r="K177" t="s">
        <v>22</v>
      </c>
      <c r="L177">
        <v>1472619600</v>
      </c>
      <c r="M177">
        <v>1474261200</v>
      </c>
      <c r="N177" s="4">
        <f t="shared" si="9"/>
        <v>42613.208333333328</v>
      </c>
      <c r="O177" s="4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11"/>
        <v>110.05</v>
      </c>
      <c r="J178" t="s">
        <v>21</v>
      </c>
      <c r="K178" t="s">
        <v>22</v>
      </c>
      <c r="L178">
        <v>1472878800</v>
      </c>
      <c r="M178">
        <v>1473656400</v>
      </c>
      <c r="N178" s="4">
        <f t="shared" si="9"/>
        <v>42616.208333333328</v>
      </c>
      <c r="O178" s="4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11"/>
        <v>59</v>
      </c>
      <c r="J179" t="s">
        <v>21</v>
      </c>
      <c r="K179" t="s">
        <v>22</v>
      </c>
      <c r="L179">
        <v>1289800800</v>
      </c>
      <c r="M179">
        <v>1291960800</v>
      </c>
      <c r="N179" s="4">
        <f t="shared" si="9"/>
        <v>40497.25</v>
      </c>
      <c r="O179" s="4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11"/>
        <v>32.99</v>
      </c>
      <c r="J180" t="s">
        <v>21</v>
      </c>
      <c r="K180" t="s">
        <v>22</v>
      </c>
      <c r="L180">
        <v>1505970000</v>
      </c>
      <c r="M180">
        <v>1506747600</v>
      </c>
      <c r="N180" s="4">
        <f t="shared" si="9"/>
        <v>42999.208333333328</v>
      </c>
      <c r="O180" s="4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11"/>
        <v>45.01</v>
      </c>
      <c r="J181" t="s">
        <v>15</v>
      </c>
      <c r="K181" t="s">
        <v>16</v>
      </c>
      <c r="L181">
        <v>1363496400</v>
      </c>
      <c r="M181">
        <v>1363582800</v>
      </c>
      <c r="N181" s="4">
        <f t="shared" si="9"/>
        <v>41350.208333333336</v>
      </c>
      <c r="O181" s="4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11"/>
        <v>81.98</v>
      </c>
      <c r="J182" t="s">
        <v>26</v>
      </c>
      <c r="K182" t="s">
        <v>27</v>
      </c>
      <c r="L182">
        <v>1269234000</v>
      </c>
      <c r="M182">
        <v>1269666000</v>
      </c>
      <c r="N182" s="4">
        <f t="shared" si="9"/>
        <v>40259.208333333336</v>
      </c>
      <c r="O182" s="4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11"/>
        <v>39.08</v>
      </c>
      <c r="J183" t="s">
        <v>21</v>
      </c>
      <c r="K183" t="s">
        <v>22</v>
      </c>
      <c r="L183">
        <v>1507093200</v>
      </c>
      <c r="M183">
        <v>1508648400</v>
      </c>
      <c r="N183" s="4">
        <f t="shared" si="9"/>
        <v>43012.208333333328</v>
      </c>
      <c r="O183" s="4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11"/>
        <v>59</v>
      </c>
      <c r="J184" t="s">
        <v>36</v>
      </c>
      <c r="K184" t="s">
        <v>37</v>
      </c>
      <c r="L184">
        <v>1560574800</v>
      </c>
      <c r="M184">
        <v>1561957200</v>
      </c>
      <c r="N184" s="4">
        <f t="shared" si="9"/>
        <v>43631.208333333328</v>
      </c>
      <c r="O184" s="4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11"/>
        <v>40.99</v>
      </c>
      <c r="J185" t="s">
        <v>15</v>
      </c>
      <c r="K185" t="s">
        <v>16</v>
      </c>
      <c r="L185">
        <v>1284008400</v>
      </c>
      <c r="M185">
        <v>1285131600</v>
      </c>
      <c r="N185" s="4">
        <f t="shared" si="9"/>
        <v>40430.208333333336</v>
      </c>
      <c r="O185" s="4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11"/>
        <v>31.03</v>
      </c>
      <c r="J186" t="s">
        <v>21</v>
      </c>
      <c r="K186" t="s">
        <v>22</v>
      </c>
      <c r="L186">
        <v>1556859600</v>
      </c>
      <c r="M186">
        <v>1556946000</v>
      </c>
      <c r="N186" s="4">
        <f t="shared" si="9"/>
        <v>43588.208333333328</v>
      </c>
      <c r="O186" s="4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11"/>
        <v>37.79</v>
      </c>
      <c r="J187" t="s">
        <v>21</v>
      </c>
      <c r="K187" t="s">
        <v>22</v>
      </c>
      <c r="L187">
        <v>1526187600</v>
      </c>
      <c r="M187">
        <v>1527138000</v>
      </c>
      <c r="N187" s="4">
        <f t="shared" si="9"/>
        <v>43233.208333333328</v>
      </c>
      <c r="O187" s="4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11"/>
        <v>32.01</v>
      </c>
      <c r="J188" t="s">
        <v>21</v>
      </c>
      <c r="K188" t="s">
        <v>22</v>
      </c>
      <c r="L188">
        <v>1400821200</v>
      </c>
      <c r="M188">
        <v>1402117200</v>
      </c>
      <c r="N188" s="4">
        <f t="shared" si="9"/>
        <v>41782.208333333336</v>
      </c>
      <c r="O188" s="4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11"/>
        <v>95.97</v>
      </c>
      <c r="J189" t="s">
        <v>15</v>
      </c>
      <c r="K189" t="s">
        <v>16</v>
      </c>
      <c r="L189">
        <v>1361599200</v>
      </c>
      <c r="M189">
        <v>1364014800</v>
      </c>
      <c r="N189" s="4">
        <f t="shared" si="9"/>
        <v>41328.25</v>
      </c>
      <c r="O189" s="4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s="4">
        <f t="shared" si="9"/>
        <v>41975.25</v>
      </c>
      <c r="O190" s="4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11"/>
        <v>102.05</v>
      </c>
      <c r="J191" t="s">
        <v>21</v>
      </c>
      <c r="K191" t="s">
        <v>22</v>
      </c>
      <c r="L191">
        <v>1457071200</v>
      </c>
      <c r="M191">
        <v>1457071200</v>
      </c>
      <c r="N191" s="4">
        <f t="shared" si="9"/>
        <v>42433.25</v>
      </c>
      <c r="O191" s="4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s="4">
        <f t="shared" si="9"/>
        <v>41429.208333333336</v>
      </c>
      <c r="O192" s="4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11"/>
        <v>37.07</v>
      </c>
      <c r="J193" t="s">
        <v>107</v>
      </c>
      <c r="K193" t="s">
        <v>108</v>
      </c>
      <c r="L193">
        <v>1552366800</v>
      </c>
      <c r="M193">
        <v>1552626000</v>
      </c>
      <c r="N193" s="4">
        <f t="shared" si="9"/>
        <v>43536.208333333328</v>
      </c>
      <c r="O193" s="4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ROUND(E194/D194*100,0)</f>
        <v>20</v>
      </c>
      <c r="G194" t="s">
        <v>14</v>
      </c>
      <c r="H194">
        <v>243</v>
      </c>
      <c r="I194">
        <f t="shared" si="11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4">
        <f t="shared" ref="N194:N257" si="13">(((L194/60)/60)/24)+DATE(1970,1,1)</f>
        <v>41817.208333333336</v>
      </c>
      <c r="O194" s="4">
        <f t="shared" ref="O194:O257" si="14">(((M194/60)/60)/24)+DATE(1970,1,1)</f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ref="I195:I258" si="15">ROUND(E195/H195,2)</f>
        <v>46.34</v>
      </c>
      <c r="J195" t="s">
        <v>21</v>
      </c>
      <c r="K195" t="s">
        <v>22</v>
      </c>
      <c r="L195">
        <v>1523163600</v>
      </c>
      <c r="M195">
        <v>1523509200</v>
      </c>
      <c r="N195" s="4">
        <f t="shared" si="13"/>
        <v>43198.208333333328</v>
      </c>
      <c r="O195" s="4">
        <f t="shared" si="14"/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5"/>
        <v>69.17</v>
      </c>
      <c r="J196" t="s">
        <v>21</v>
      </c>
      <c r="K196" t="s">
        <v>22</v>
      </c>
      <c r="L196">
        <v>1442206800</v>
      </c>
      <c r="M196">
        <v>1443589200</v>
      </c>
      <c r="N196" s="4">
        <f t="shared" si="13"/>
        <v>42261.208333333328</v>
      </c>
      <c r="O196" s="4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5"/>
        <v>109.08</v>
      </c>
      <c r="J197" t="s">
        <v>21</v>
      </c>
      <c r="K197" t="s">
        <v>22</v>
      </c>
      <c r="L197">
        <v>1532840400</v>
      </c>
      <c r="M197">
        <v>1533445200</v>
      </c>
      <c r="N197" s="4">
        <f t="shared" si="13"/>
        <v>43310.208333333328</v>
      </c>
      <c r="O197" s="4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s="4">
        <f t="shared" si="13"/>
        <v>42616.208333333328</v>
      </c>
      <c r="O198" s="4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5"/>
        <v>82.01</v>
      </c>
      <c r="J199" t="s">
        <v>21</v>
      </c>
      <c r="K199" t="s">
        <v>22</v>
      </c>
      <c r="L199">
        <v>1498194000</v>
      </c>
      <c r="M199">
        <v>1499403600</v>
      </c>
      <c r="N199" s="4">
        <f t="shared" si="13"/>
        <v>42909.208333333328</v>
      </c>
      <c r="O199" s="4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5"/>
        <v>35.96</v>
      </c>
      <c r="J200" t="s">
        <v>21</v>
      </c>
      <c r="K200" t="s">
        <v>22</v>
      </c>
      <c r="L200">
        <v>1281070800</v>
      </c>
      <c r="M200">
        <v>1283576400</v>
      </c>
      <c r="N200" s="4">
        <f t="shared" si="13"/>
        <v>40396.208333333336</v>
      </c>
      <c r="O200" s="4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5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4">
        <f t="shared" si="13"/>
        <v>42192.208333333328</v>
      </c>
      <c r="O201" s="4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s="4">
        <f t="shared" si="13"/>
        <v>40262.208333333336</v>
      </c>
      <c r="O202" s="4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5"/>
        <v>91.11</v>
      </c>
      <c r="J203" t="s">
        <v>21</v>
      </c>
      <c r="K203" t="s">
        <v>22</v>
      </c>
      <c r="L203">
        <v>1406264400</v>
      </c>
      <c r="M203">
        <v>1407819600</v>
      </c>
      <c r="N203" s="4">
        <f t="shared" si="13"/>
        <v>41845.208333333336</v>
      </c>
      <c r="O203" s="4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5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4">
        <f t="shared" si="13"/>
        <v>40818.208333333336</v>
      </c>
      <c r="O204" s="4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5"/>
        <v>43</v>
      </c>
      <c r="J205" t="s">
        <v>26</v>
      </c>
      <c r="K205" t="s">
        <v>27</v>
      </c>
      <c r="L205">
        <v>1484632800</v>
      </c>
      <c r="M205">
        <v>1484805600</v>
      </c>
      <c r="N205" s="4">
        <f t="shared" si="13"/>
        <v>42752.25</v>
      </c>
      <c r="O205" s="4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5"/>
        <v>63.23</v>
      </c>
      <c r="J206" t="s">
        <v>21</v>
      </c>
      <c r="K206" t="s">
        <v>22</v>
      </c>
      <c r="L206">
        <v>1301806800</v>
      </c>
      <c r="M206">
        <v>1302670800</v>
      </c>
      <c r="N206" s="4">
        <f t="shared" si="13"/>
        <v>40636.208333333336</v>
      </c>
      <c r="O206" s="4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5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4">
        <f t="shared" si="13"/>
        <v>43390.208333333328</v>
      </c>
      <c r="O207" s="4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5"/>
        <v>61.33</v>
      </c>
      <c r="J208" t="s">
        <v>21</v>
      </c>
      <c r="K208" t="s">
        <v>22</v>
      </c>
      <c r="L208">
        <v>1267250400</v>
      </c>
      <c r="M208">
        <v>1268028000</v>
      </c>
      <c r="N208" s="4">
        <f t="shared" si="13"/>
        <v>40236.25</v>
      </c>
      <c r="O208" s="4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s="4">
        <f t="shared" si="13"/>
        <v>43340.208333333328</v>
      </c>
      <c r="O209" s="4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5"/>
        <v>96.98</v>
      </c>
      <c r="J210" t="s">
        <v>21</v>
      </c>
      <c r="K210" t="s">
        <v>22</v>
      </c>
      <c r="L210">
        <v>1510207200</v>
      </c>
      <c r="M210">
        <v>1512280800</v>
      </c>
      <c r="N210" s="4">
        <f t="shared" si="13"/>
        <v>43048.25</v>
      </c>
      <c r="O210" s="4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5"/>
        <v>51</v>
      </c>
      <c r="J211" t="s">
        <v>26</v>
      </c>
      <c r="K211" t="s">
        <v>27</v>
      </c>
      <c r="L211">
        <v>1462510800</v>
      </c>
      <c r="M211">
        <v>1463115600</v>
      </c>
      <c r="N211" s="4">
        <f t="shared" si="13"/>
        <v>42496.208333333328</v>
      </c>
      <c r="O211" s="4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5"/>
        <v>28.04</v>
      </c>
      <c r="J212" t="s">
        <v>36</v>
      </c>
      <c r="K212" t="s">
        <v>37</v>
      </c>
      <c r="L212">
        <v>1488520800</v>
      </c>
      <c r="M212">
        <v>1490850000</v>
      </c>
      <c r="N212" s="4">
        <f t="shared" si="13"/>
        <v>42797.25</v>
      </c>
      <c r="O212" s="4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5"/>
        <v>60.98</v>
      </c>
      <c r="J213" t="s">
        <v>21</v>
      </c>
      <c r="K213" t="s">
        <v>22</v>
      </c>
      <c r="L213">
        <v>1377579600</v>
      </c>
      <c r="M213">
        <v>1379653200</v>
      </c>
      <c r="N213" s="4">
        <f t="shared" si="13"/>
        <v>41513.208333333336</v>
      </c>
      <c r="O213" s="4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5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4">
        <f t="shared" si="13"/>
        <v>43814.25</v>
      </c>
      <c r="O214" s="4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5"/>
        <v>40</v>
      </c>
      <c r="J215" t="s">
        <v>21</v>
      </c>
      <c r="K215" t="s">
        <v>22</v>
      </c>
      <c r="L215">
        <v>1289019600</v>
      </c>
      <c r="M215">
        <v>1289714400</v>
      </c>
      <c r="N215" s="4">
        <f t="shared" si="13"/>
        <v>40488.208333333336</v>
      </c>
      <c r="O215" s="4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5"/>
        <v>86.81</v>
      </c>
      <c r="J216" t="s">
        <v>21</v>
      </c>
      <c r="K216" t="s">
        <v>22</v>
      </c>
      <c r="L216">
        <v>1282194000</v>
      </c>
      <c r="M216">
        <v>1282712400</v>
      </c>
      <c r="N216" s="4">
        <f t="shared" si="13"/>
        <v>40409.208333333336</v>
      </c>
      <c r="O216" s="4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5"/>
        <v>42.13</v>
      </c>
      <c r="J217" t="s">
        <v>21</v>
      </c>
      <c r="K217" t="s">
        <v>22</v>
      </c>
      <c r="L217">
        <v>1550037600</v>
      </c>
      <c r="M217">
        <v>1550210400</v>
      </c>
      <c r="N217" s="4">
        <f t="shared" si="13"/>
        <v>43509.25</v>
      </c>
      <c r="O217" s="4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5"/>
        <v>103.98</v>
      </c>
      <c r="J218" t="s">
        <v>21</v>
      </c>
      <c r="K218" t="s">
        <v>22</v>
      </c>
      <c r="L218">
        <v>1321941600</v>
      </c>
      <c r="M218">
        <v>1322114400</v>
      </c>
      <c r="N218" s="4">
        <f t="shared" si="13"/>
        <v>40869.25</v>
      </c>
      <c r="O218" s="4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5"/>
        <v>62</v>
      </c>
      <c r="J219" t="s">
        <v>21</v>
      </c>
      <c r="K219" t="s">
        <v>22</v>
      </c>
      <c r="L219">
        <v>1556427600</v>
      </c>
      <c r="M219">
        <v>1557205200</v>
      </c>
      <c r="N219" s="4">
        <f t="shared" si="13"/>
        <v>43583.208333333328</v>
      </c>
      <c r="O219" s="4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5"/>
        <v>31.01</v>
      </c>
      <c r="J220" t="s">
        <v>40</v>
      </c>
      <c r="K220" t="s">
        <v>41</v>
      </c>
      <c r="L220">
        <v>1320991200</v>
      </c>
      <c r="M220">
        <v>1323928800</v>
      </c>
      <c r="N220" s="4">
        <f t="shared" si="13"/>
        <v>40858.25</v>
      </c>
      <c r="O220" s="4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5"/>
        <v>89.99</v>
      </c>
      <c r="J221" t="s">
        <v>21</v>
      </c>
      <c r="K221" t="s">
        <v>22</v>
      </c>
      <c r="L221">
        <v>1345093200</v>
      </c>
      <c r="M221">
        <v>1346130000</v>
      </c>
      <c r="N221" s="4">
        <f t="shared" si="13"/>
        <v>41137.208333333336</v>
      </c>
      <c r="O221" s="4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5"/>
        <v>39.24</v>
      </c>
      <c r="J222" t="s">
        <v>21</v>
      </c>
      <c r="K222" t="s">
        <v>22</v>
      </c>
      <c r="L222">
        <v>1309496400</v>
      </c>
      <c r="M222">
        <v>1311051600</v>
      </c>
      <c r="N222" s="4">
        <f t="shared" si="13"/>
        <v>40725.208333333336</v>
      </c>
      <c r="O222" s="4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5"/>
        <v>54.99</v>
      </c>
      <c r="J223" t="s">
        <v>21</v>
      </c>
      <c r="K223" t="s">
        <v>22</v>
      </c>
      <c r="L223">
        <v>1340254800</v>
      </c>
      <c r="M223">
        <v>1340427600</v>
      </c>
      <c r="N223" s="4">
        <f t="shared" si="13"/>
        <v>41081.208333333336</v>
      </c>
      <c r="O223" s="4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5"/>
        <v>47.99</v>
      </c>
      <c r="J224" t="s">
        <v>21</v>
      </c>
      <c r="K224" t="s">
        <v>22</v>
      </c>
      <c r="L224">
        <v>1412226000</v>
      </c>
      <c r="M224">
        <v>1412312400</v>
      </c>
      <c r="N224" s="4">
        <f t="shared" si="13"/>
        <v>41914.208333333336</v>
      </c>
      <c r="O224" s="4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5"/>
        <v>87.97</v>
      </c>
      <c r="J225" t="s">
        <v>21</v>
      </c>
      <c r="K225" t="s">
        <v>22</v>
      </c>
      <c r="L225">
        <v>1458104400</v>
      </c>
      <c r="M225">
        <v>1459314000</v>
      </c>
      <c r="N225" s="4">
        <f t="shared" si="13"/>
        <v>42445.208333333328</v>
      </c>
      <c r="O225" s="4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5"/>
        <v>52</v>
      </c>
      <c r="J226" t="s">
        <v>21</v>
      </c>
      <c r="K226" t="s">
        <v>22</v>
      </c>
      <c r="L226">
        <v>1411534800</v>
      </c>
      <c r="M226">
        <v>1415426400</v>
      </c>
      <c r="N226" s="4">
        <f t="shared" si="13"/>
        <v>41906.208333333336</v>
      </c>
      <c r="O226" s="4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5"/>
        <v>30</v>
      </c>
      <c r="J227" t="s">
        <v>21</v>
      </c>
      <c r="K227" t="s">
        <v>22</v>
      </c>
      <c r="L227">
        <v>1399093200</v>
      </c>
      <c r="M227">
        <v>1399093200</v>
      </c>
      <c r="N227" s="4">
        <f t="shared" si="13"/>
        <v>41762.208333333336</v>
      </c>
      <c r="O227" s="4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5"/>
        <v>98.21</v>
      </c>
      <c r="J228" t="s">
        <v>21</v>
      </c>
      <c r="K228" t="s">
        <v>22</v>
      </c>
      <c r="L228">
        <v>1270702800</v>
      </c>
      <c r="M228">
        <v>1273899600</v>
      </c>
      <c r="N228" s="4">
        <f t="shared" si="13"/>
        <v>40276.208333333336</v>
      </c>
      <c r="O228" s="4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5"/>
        <v>108.96</v>
      </c>
      <c r="J229" t="s">
        <v>21</v>
      </c>
      <c r="K229" t="s">
        <v>22</v>
      </c>
      <c r="L229">
        <v>1431666000</v>
      </c>
      <c r="M229">
        <v>1432184400</v>
      </c>
      <c r="N229" s="4">
        <f t="shared" si="13"/>
        <v>42139.208333333328</v>
      </c>
      <c r="O229" s="4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5"/>
        <v>67</v>
      </c>
      <c r="J230" t="s">
        <v>21</v>
      </c>
      <c r="K230" t="s">
        <v>22</v>
      </c>
      <c r="L230">
        <v>1472619600</v>
      </c>
      <c r="M230">
        <v>1474779600</v>
      </c>
      <c r="N230" s="4">
        <f t="shared" si="13"/>
        <v>42613.208333333328</v>
      </c>
      <c r="O230" s="4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5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4">
        <f t="shared" si="13"/>
        <v>42887.208333333328</v>
      </c>
      <c r="O231" s="4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5"/>
        <v>99.84</v>
      </c>
      <c r="J232" t="s">
        <v>21</v>
      </c>
      <c r="K232" t="s">
        <v>22</v>
      </c>
      <c r="L232">
        <v>1575612000</v>
      </c>
      <c r="M232">
        <v>1575612000</v>
      </c>
      <c r="N232" s="4">
        <f t="shared" si="13"/>
        <v>43805.25</v>
      </c>
      <c r="O232" s="4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5"/>
        <v>82.43</v>
      </c>
      <c r="J233" t="s">
        <v>21</v>
      </c>
      <c r="K233" t="s">
        <v>22</v>
      </c>
      <c r="L233">
        <v>1369112400</v>
      </c>
      <c r="M233">
        <v>1374123600</v>
      </c>
      <c r="N233" s="4">
        <f t="shared" si="13"/>
        <v>41415.208333333336</v>
      </c>
      <c r="O233" s="4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5"/>
        <v>63.29</v>
      </c>
      <c r="J234" t="s">
        <v>21</v>
      </c>
      <c r="K234" t="s">
        <v>22</v>
      </c>
      <c r="L234">
        <v>1469422800</v>
      </c>
      <c r="M234">
        <v>1469509200</v>
      </c>
      <c r="N234" s="4">
        <f t="shared" si="13"/>
        <v>42576.208333333328</v>
      </c>
      <c r="O234" s="4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5"/>
        <v>96.77</v>
      </c>
      <c r="J235" t="s">
        <v>21</v>
      </c>
      <c r="K235" t="s">
        <v>22</v>
      </c>
      <c r="L235">
        <v>1307854800</v>
      </c>
      <c r="M235">
        <v>1309237200</v>
      </c>
      <c r="N235" s="4">
        <f t="shared" si="13"/>
        <v>40706.208333333336</v>
      </c>
      <c r="O235" s="4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5"/>
        <v>54.91</v>
      </c>
      <c r="J236" t="s">
        <v>107</v>
      </c>
      <c r="K236" t="s">
        <v>108</v>
      </c>
      <c r="L236">
        <v>1503378000</v>
      </c>
      <c r="M236">
        <v>1503982800</v>
      </c>
      <c r="N236" s="4">
        <f t="shared" si="13"/>
        <v>42969.208333333328</v>
      </c>
      <c r="O236" s="4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5"/>
        <v>39.01</v>
      </c>
      <c r="J237" t="s">
        <v>21</v>
      </c>
      <c r="K237" t="s">
        <v>22</v>
      </c>
      <c r="L237">
        <v>1486965600</v>
      </c>
      <c r="M237">
        <v>1487397600</v>
      </c>
      <c r="N237" s="4">
        <f t="shared" si="13"/>
        <v>42779.25</v>
      </c>
      <c r="O237" s="4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5"/>
        <v>75.84</v>
      </c>
      <c r="J238" t="s">
        <v>26</v>
      </c>
      <c r="K238" t="s">
        <v>27</v>
      </c>
      <c r="L238">
        <v>1561438800</v>
      </c>
      <c r="M238">
        <v>1562043600</v>
      </c>
      <c r="N238" s="4">
        <f t="shared" si="13"/>
        <v>43641.208333333328</v>
      </c>
      <c r="O238" s="4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5"/>
        <v>45.05</v>
      </c>
      <c r="J239" t="s">
        <v>21</v>
      </c>
      <c r="K239" t="s">
        <v>22</v>
      </c>
      <c r="L239">
        <v>1398402000</v>
      </c>
      <c r="M239">
        <v>1398574800</v>
      </c>
      <c r="N239" s="4">
        <f t="shared" si="13"/>
        <v>41754.208333333336</v>
      </c>
      <c r="O239" s="4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5"/>
        <v>104.52</v>
      </c>
      <c r="J240" t="s">
        <v>36</v>
      </c>
      <c r="K240" t="s">
        <v>37</v>
      </c>
      <c r="L240">
        <v>1513231200</v>
      </c>
      <c r="M240">
        <v>1515391200</v>
      </c>
      <c r="N240" s="4">
        <f t="shared" si="13"/>
        <v>43083.25</v>
      </c>
      <c r="O240" s="4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5"/>
        <v>76.27</v>
      </c>
      <c r="J241" t="s">
        <v>21</v>
      </c>
      <c r="K241" t="s">
        <v>22</v>
      </c>
      <c r="L241">
        <v>1440824400</v>
      </c>
      <c r="M241">
        <v>1441170000</v>
      </c>
      <c r="N241" s="4">
        <f t="shared" si="13"/>
        <v>42245.208333333328</v>
      </c>
      <c r="O241" s="4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5"/>
        <v>69.02</v>
      </c>
      <c r="J242" t="s">
        <v>21</v>
      </c>
      <c r="K242" t="s">
        <v>22</v>
      </c>
      <c r="L242">
        <v>1281070800</v>
      </c>
      <c r="M242">
        <v>1281157200</v>
      </c>
      <c r="N242" s="4">
        <f t="shared" si="13"/>
        <v>40396.208333333336</v>
      </c>
      <c r="O242" s="4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5"/>
        <v>101.98</v>
      </c>
      <c r="J243" t="s">
        <v>26</v>
      </c>
      <c r="K243" t="s">
        <v>27</v>
      </c>
      <c r="L243">
        <v>1397365200</v>
      </c>
      <c r="M243">
        <v>1398229200</v>
      </c>
      <c r="N243" s="4">
        <f t="shared" si="13"/>
        <v>41742.208333333336</v>
      </c>
      <c r="O243" s="4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5"/>
        <v>42.92</v>
      </c>
      <c r="J244" t="s">
        <v>21</v>
      </c>
      <c r="K244" t="s">
        <v>22</v>
      </c>
      <c r="L244">
        <v>1494392400</v>
      </c>
      <c r="M244">
        <v>1495256400</v>
      </c>
      <c r="N244" s="4">
        <f t="shared" si="13"/>
        <v>42865.208333333328</v>
      </c>
      <c r="O244" s="4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5"/>
        <v>43.03</v>
      </c>
      <c r="J245" t="s">
        <v>21</v>
      </c>
      <c r="K245" t="s">
        <v>22</v>
      </c>
      <c r="L245">
        <v>1520143200</v>
      </c>
      <c r="M245">
        <v>1520402400</v>
      </c>
      <c r="N245" s="4">
        <f t="shared" si="13"/>
        <v>43163.25</v>
      </c>
      <c r="O245" s="4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5"/>
        <v>75.25</v>
      </c>
      <c r="J246" t="s">
        <v>21</v>
      </c>
      <c r="K246" t="s">
        <v>22</v>
      </c>
      <c r="L246">
        <v>1405314000</v>
      </c>
      <c r="M246">
        <v>1409806800</v>
      </c>
      <c r="N246" s="4">
        <f t="shared" si="13"/>
        <v>41834.208333333336</v>
      </c>
      <c r="O246" s="4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5"/>
        <v>69.02</v>
      </c>
      <c r="J247" t="s">
        <v>21</v>
      </c>
      <c r="K247" t="s">
        <v>22</v>
      </c>
      <c r="L247">
        <v>1396846800</v>
      </c>
      <c r="M247">
        <v>1396933200</v>
      </c>
      <c r="N247" s="4">
        <f t="shared" si="13"/>
        <v>41736.208333333336</v>
      </c>
      <c r="O247" s="4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5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4">
        <f t="shared" si="13"/>
        <v>41491.208333333336</v>
      </c>
      <c r="O248" s="4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5"/>
        <v>98.01</v>
      </c>
      <c r="J249" t="s">
        <v>21</v>
      </c>
      <c r="K249" t="s">
        <v>22</v>
      </c>
      <c r="L249">
        <v>1482386400</v>
      </c>
      <c r="M249">
        <v>1483682400</v>
      </c>
      <c r="N249" s="4">
        <f t="shared" si="13"/>
        <v>42726.25</v>
      </c>
      <c r="O249" s="4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5"/>
        <v>60.11</v>
      </c>
      <c r="J250" t="s">
        <v>26</v>
      </c>
      <c r="K250" t="s">
        <v>27</v>
      </c>
      <c r="L250">
        <v>1420005600</v>
      </c>
      <c r="M250">
        <v>1420437600</v>
      </c>
      <c r="N250" s="4">
        <f t="shared" si="13"/>
        <v>42004.25</v>
      </c>
      <c r="O250" s="4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5"/>
        <v>26</v>
      </c>
      <c r="J251" t="s">
        <v>21</v>
      </c>
      <c r="K251" t="s">
        <v>22</v>
      </c>
      <c r="L251">
        <v>1420178400</v>
      </c>
      <c r="M251">
        <v>1420783200</v>
      </c>
      <c r="N251" s="4">
        <f t="shared" si="13"/>
        <v>42006.25</v>
      </c>
      <c r="O251" s="4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s="4">
        <f t="shared" si="13"/>
        <v>40203.25</v>
      </c>
      <c r="O252" s="4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5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4">
        <f t="shared" si="13"/>
        <v>41252.25</v>
      </c>
      <c r="O253" s="4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5"/>
        <v>106.15</v>
      </c>
      <c r="J254" t="s">
        <v>21</v>
      </c>
      <c r="K254" t="s">
        <v>22</v>
      </c>
      <c r="L254">
        <v>1382677200</v>
      </c>
      <c r="M254">
        <v>1383109200</v>
      </c>
      <c r="N254" s="4">
        <f t="shared" si="13"/>
        <v>41572.208333333336</v>
      </c>
      <c r="O254" s="4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5"/>
        <v>81.02</v>
      </c>
      <c r="J255" t="s">
        <v>15</v>
      </c>
      <c r="K255" t="s">
        <v>16</v>
      </c>
      <c r="L255">
        <v>1302238800</v>
      </c>
      <c r="M255">
        <v>1303275600</v>
      </c>
      <c r="N255" s="4">
        <f t="shared" si="13"/>
        <v>40641.208333333336</v>
      </c>
      <c r="O255" s="4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5"/>
        <v>96.65</v>
      </c>
      <c r="J256" t="s">
        <v>21</v>
      </c>
      <c r="K256" t="s">
        <v>22</v>
      </c>
      <c r="L256">
        <v>1487656800</v>
      </c>
      <c r="M256">
        <v>1487829600</v>
      </c>
      <c r="N256" s="4">
        <f t="shared" si="13"/>
        <v>42787.25</v>
      </c>
      <c r="O256" s="4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5"/>
        <v>57</v>
      </c>
      <c r="J257" t="s">
        <v>21</v>
      </c>
      <c r="K257" t="s">
        <v>22</v>
      </c>
      <c r="L257">
        <v>1297836000</v>
      </c>
      <c r="M257">
        <v>1298268000</v>
      </c>
      <c r="N257" s="4">
        <f t="shared" si="13"/>
        <v>40590.25</v>
      </c>
      <c r="O257" s="4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ROUND(E258/D258*100,0)</f>
        <v>23</v>
      </c>
      <c r="G258" t="s">
        <v>14</v>
      </c>
      <c r="H258">
        <v>15</v>
      </c>
      <c r="I258">
        <f t="shared" si="15"/>
        <v>63.93</v>
      </c>
      <c r="J258" t="s">
        <v>40</v>
      </c>
      <c r="K258" t="s">
        <v>41</v>
      </c>
      <c r="L258">
        <v>1453615200</v>
      </c>
      <c r="M258">
        <v>1456812000</v>
      </c>
      <c r="N258" s="4">
        <f t="shared" ref="N258:N321" si="17">(((L258/60)/60)/24)+DATE(1970,1,1)</f>
        <v>42393.25</v>
      </c>
      <c r="O258" s="4">
        <f t="shared" ref="O258:O321" si="18">(((M258/60)/60)/24)+DATE(1970,1,1)</f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9">ROUND(E259/H259,2)</f>
        <v>90.46</v>
      </c>
      <c r="J259" t="s">
        <v>21</v>
      </c>
      <c r="K259" t="s">
        <v>22</v>
      </c>
      <c r="L259">
        <v>1362463200</v>
      </c>
      <c r="M259">
        <v>1363669200</v>
      </c>
      <c r="N259" s="4">
        <f t="shared" si="17"/>
        <v>41338.25</v>
      </c>
      <c r="O259" s="4">
        <f t="shared" si="18"/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9"/>
        <v>72.17</v>
      </c>
      <c r="J260" t="s">
        <v>21</v>
      </c>
      <c r="K260" t="s">
        <v>22</v>
      </c>
      <c r="L260">
        <v>1481176800</v>
      </c>
      <c r="M260">
        <v>1482904800</v>
      </c>
      <c r="N260" s="4">
        <f t="shared" si="17"/>
        <v>42712.25</v>
      </c>
      <c r="O260" s="4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9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4">
        <f t="shared" si="17"/>
        <v>41251.25</v>
      </c>
      <c r="O261" s="4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9"/>
        <v>38.07</v>
      </c>
      <c r="J262" t="s">
        <v>21</v>
      </c>
      <c r="K262" t="s">
        <v>22</v>
      </c>
      <c r="L262">
        <v>1348808400</v>
      </c>
      <c r="M262">
        <v>1349845200</v>
      </c>
      <c r="N262" s="4">
        <f t="shared" si="17"/>
        <v>41180.208333333336</v>
      </c>
      <c r="O262" s="4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9"/>
        <v>57.94</v>
      </c>
      <c r="J263" t="s">
        <v>21</v>
      </c>
      <c r="K263" t="s">
        <v>22</v>
      </c>
      <c r="L263">
        <v>1282712400</v>
      </c>
      <c r="M263">
        <v>1283058000</v>
      </c>
      <c r="N263" s="4">
        <f t="shared" si="17"/>
        <v>40415.208333333336</v>
      </c>
      <c r="O263" s="4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9"/>
        <v>49.79</v>
      </c>
      <c r="J264" t="s">
        <v>21</v>
      </c>
      <c r="K264" t="s">
        <v>22</v>
      </c>
      <c r="L264">
        <v>1301979600</v>
      </c>
      <c r="M264">
        <v>1304226000</v>
      </c>
      <c r="N264" s="4">
        <f t="shared" si="17"/>
        <v>40638.208333333336</v>
      </c>
      <c r="O264" s="4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9"/>
        <v>54.05</v>
      </c>
      <c r="J265" t="s">
        <v>21</v>
      </c>
      <c r="K265" t="s">
        <v>22</v>
      </c>
      <c r="L265">
        <v>1263016800</v>
      </c>
      <c r="M265">
        <v>1263016800</v>
      </c>
      <c r="N265" s="4">
        <f t="shared" si="17"/>
        <v>40187.25</v>
      </c>
      <c r="O265" s="4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9"/>
        <v>30</v>
      </c>
      <c r="J266" t="s">
        <v>21</v>
      </c>
      <c r="K266" t="s">
        <v>22</v>
      </c>
      <c r="L266">
        <v>1360648800</v>
      </c>
      <c r="M266">
        <v>1362031200</v>
      </c>
      <c r="N266" s="4">
        <f t="shared" si="17"/>
        <v>41317.25</v>
      </c>
      <c r="O266" s="4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9"/>
        <v>70.13</v>
      </c>
      <c r="J267" t="s">
        <v>21</v>
      </c>
      <c r="K267" t="s">
        <v>22</v>
      </c>
      <c r="L267">
        <v>1451800800</v>
      </c>
      <c r="M267">
        <v>1455602400</v>
      </c>
      <c r="N267" s="4">
        <f t="shared" si="17"/>
        <v>42372.25</v>
      </c>
      <c r="O267" s="4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9"/>
        <v>27</v>
      </c>
      <c r="J268" t="s">
        <v>107</v>
      </c>
      <c r="K268" t="s">
        <v>108</v>
      </c>
      <c r="L268">
        <v>1415340000</v>
      </c>
      <c r="M268">
        <v>1418191200</v>
      </c>
      <c r="N268" s="4">
        <f t="shared" si="17"/>
        <v>41950.25</v>
      </c>
      <c r="O268" s="4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9"/>
        <v>51.99</v>
      </c>
      <c r="J269" t="s">
        <v>26</v>
      </c>
      <c r="K269" t="s">
        <v>27</v>
      </c>
      <c r="L269">
        <v>1351054800</v>
      </c>
      <c r="M269">
        <v>1352440800</v>
      </c>
      <c r="N269" s="4">
        <f t="shared" si="17"/>
        <v>41206.208333333336</v>
      </c>
      <c r="O269" s="4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9"/>
        <v>56.42</v>
      </c>
      <c r="J270" t="s">
        <v>21</v>
      </c>
      <c r="K270" t="s">
        <v>22</v>
      </c>
      <c r="L270">
        <v>1349326800</v>
      </c>
      <c r="M270">
        <v>1353304800</v>
      </c>
      <c r="N270" s="4">
        <f t="shared" si="17"/>
        <v>41186.208333333336</v>
      </c>
      <c r="O270" s="4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9"/>
        <v>101.63</v>
      </c>
      <c r="J271" t="s">
        <v>21</v>
      </c>
      <c r="K271" t="s">
        <v>22</v>
      </c>
      <c r="L271">
        <v>1548914400</v>
      </c>
      <c r="M271">
        <v>1550728800</v>
      </c>
      <c r="N271" s="4">
        <f t="shared" si="17"/>
        <v>43496.25</v>
      </c>
      <c r="O271" s="4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9"/>
        <v>25.01</v>
      </c>
      <c r="J272" t="s">
        <v>21</v>
      </c>
      <c r="K272" t="s">
        <v>22</v>
      </c>
      <c r="L272">
        <v>1291269600</v>
      </c>
      <c r="M272">
        <v>1291442400</v>
      </c>
      <c r="N272" s="4">
        <f t="shared" si="17"/>
        <v>40514.25</v>
      </c>
      <c r="O272" s="4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9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4">
        <f t="shared" si="17"/>
        <v>42345.25</v>
      </c>
      <c r="O273" s="4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9"/>
        <v>82.02</v>
      </c>
      <c r="J274" t="s">
        <v>21</v>
      </c>
      <c r="K274" t="s">
        <v>22</v>
      </c>
      <c r="L274">
        <v>1562734800</v>
      </c>
      <c r="M274">
        <v>1564894800</v>
      </c>
      <c r="N274" s="4">
        <f t="shared" si="17"/>
        <v>43656.208333333328</v>
      </c>
      <c r="O274" s="4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9"/>
        <v>37.96</v>
      </c>
      <c r="J275" t="s">
        <v>15</v>
      </c>
      <c r="K275" t="s">
        <v>16</v>
      </c>
      <c r="L275">
        <v>1505624400</v>
      </c>
      <c r="M275">
        <v>1505883600</v>
      </c>
      <c r="N275" s="4">
        <f t="shared" si="17"/>
        <v>42995.208333333328</v>
      </c>
      <c r="O275" s="4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9"/>
        <v>51.53</v>
      </c>
      <c r="J276" t="s">
        <v>21</v>
      </c>
      <c r="K276" t="s">
        <v>22</v>
      </c>
      <c r="L276">
        <v>1509948000</v>
      </c>
      <c r="M276">
        <v>1510380000</v>
      </c>
      <c r="N276" s="4">
        <f t="shared" si="17"/>
        <v>43045.25</v>
      </c>
      <c r="O276" s="4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9"/>
        <v>81.2</v>
      </c>
      <c r="J277" t="s">
        <v>21</v>
      </c>
      <c r="K277" t="s">
        <v>22</v>
      </c>
      <c r="L277">
        <v>1554526800</v>
      </c>
      <c r="M277">
        <v>1555218000</v>
      </c>
      <c r="N277" s="4">
        <f t="shared" si="17"/>
        <v>43561.208333333328</v>
      </c>
      <c r="O277" s="4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9"/>
        <v>40.03</v>
      </c>
      <c r="J278" t="s">
        <v>21</v>
      </c>
      <c r="K278" t="s">
        <v>22</v>
      </c>
      <c r="L278">
        <v>1334811600</v>
      </c>
      <c r="M278">
        <v>1335243600</v>
      </c>
      <c r="N278" s="4">
        <f t="shared" si="17"/>
        <v>41018.208333333336</v>
      </c>
      <c r="O278" s="4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9"/>
        <v>89.94</v>
      </c>
      <c r="J279" t="s">
        <v>21</v>
      </c>
      <c r="K279" t="s">
        <v>22</v>
      </c>
      <c r="L279">
        <v>1279515600</v>
      </c>
      <c r="M279">
        <v>1279688400</v>
      </c>
      <c r="N279" s="4">
        <f t="shared" si="17"/>
        <v>40378.208333333336</v>
      </c>
      <c r="O279" s="4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9"/>
        <v>96.69</v>
      </c>
      <c r="J280" t="s">
        <v>21</v>
      </c>
      <c r="K280" t="s">
        <v>22</v>
      </c>
      <c r="L280">
        <v>1353909600</v>
      </c>
      <c r="M280">
        <v>1356069600</v>
      </c>
      <c r="N280" s="4">
        <f t="shared" si="17"/>
        <v>41239.25</v>
      </c>
      <c r="O280" s="4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9"/>
        <v>25.01</v>
      </c>
      <c r="J281" t="s">
        <v>21</v>
      </c>
      <c r="K281" t="s">
        <v>22</v>
      </c>
      <c r="L281">
        <v>1535950800</v>
      </c>
      <c r="M281">
        <v>1536210000</v>
      </c>
      <c r="N281" s="4">
        <f t="shared" si="17"/>
        <v>43346.208333333328</v>
      </c>
      <c r="O281" s="4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9"/>
        <v>36.99</v>
      </c>
      <c r="J282" t="s">
        <v>21</v>
      </c>
      <c r="K282" t="s">
        <v>22</v>
      </c>
      <c r="L282">
        <v>1511244000</v>
      </c>
      <c r="M282">
        <v>1511762400</v>
      </c>
      <c r="N282" s="4">
        <f t="shared" si="17"/>
        <v>43060.25</v>
      </c>
      <c r="O282" s="4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9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4">
        <f t="shared" si="17"/>
        <v>40979.25</v>
      </c>
      <c r="O283" s="4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9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4">
        <f t="shared" si="17"/>
        <v>42701.25</v>
      </c>
      <c r="O284" s="4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9"/>
        <v>52.31</v>
      </c>
      <c r="J285" t="s">
        <v>36</v>
      </c>
      <c r="K285" t="s">
        <v>37</v>
      </c>
      <c r="L285">
        <v>1464584400</v>
      </c>
      <c r="M285">
        <v>1465016400</v>
      </c>
      <c r="N285" s="4">
        <f t="shared" si="17"/>
        <v>42520.208333333328</v>
      </c>
      <c r="O285" s="4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9"/>
        <v>61.77</v>
      </c>
      <c r="J286" t="s">
        <v>21</v>
      </c>
      <c r="K286" t="s">
        <v>22</v>
      </c>
      <c r="L286">
        <v>1335848400</v>
      </c>
      <c r="M286">
        <v>1336280400</v>
      </c>
      <c r="N286" s="4">
        <f t="shared" si="17"/>
        <v>41030.208333333336</v>
      </c>
      <c r="O286" s="4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9"/>
        <v>25.03</v>
      </c>
      <c r="J287" t="s">
        <v>21</v>
      </c>
      <c r="K287" t="s">
        <v>22</v>
      </c>
      <c r="L287">
        <v>1473483600</v>
      </c>
      <c r="M287">
        <v>1476766800</v>
      </c>
      <c r="N287" s="4">
        <f t="shared" si="17"/>
        <v>42623.208333333328</v>
      </c>
      <c r="O287" s="4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9"/>
        <v>106.29</v>
      </c>
      <c r="J288" t="s">
        <v>21</v>
      </c>
      <c r="K288" t="s">
        <v>22</v>
      </c>
      <c r="L288">
        <v>1479880800</v>
      </c>
      <c r="M288">
        <v>1480485600</v>
      </c>
      <c r="N288" s="4">
        <f t="shared" si="17"/>
        <v>42697.25</v>
      </c>
      <c r="O288" s="4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9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4">
        <f t="shared" si="17"/>
        <v>42122.208333333328</v>
      </c>
      <c r="O289" s="4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9"/>
        <v>39.97</v>
      </c>
      <c r="J290" t="s">
        <v>36</v>
      </c>
      <c r="K290" t="s">
        <v>37</v>
      </c>
      <c r="L290">
        <v>1331701200</v>
      </c>
      <c r="M290">
        <v>1331787600</v>
      </c>
      <c r="N290" s="4">
        <f t="shared" si="17"/>
        <v>40982.208333333336</v>
      </c>
      <c r="O290" s="4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9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4">
        <f t="shared" si="17"/>
        <v>42219.208333333328</v>
      </c>
      <c r="O291" s="4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9"/>
        <v>101.02</v>
      </c>
      <c r="J292" t="s">
        <v>21</v>
      </c>
      <c r="K292" t="s">
        <v>22</v>
      </c>
      <c r="L292">
        <v>1368162000</v>
      </c>
      <c r="M292">
        <v>1370926800</v>
      </c>
      <c r="N292" s="4">
        <f t="shared" si="17"/>
        <v>41404.208333333336</v>
      </c>
      <c r="O292" s="4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9"/>
        <v>76.81</v>
      </c>
      <c r="J293" t="s">
        <v>21</v>
      </c>
      <c r="K293" t="s">
        <v>22</v>
      </c>
      <c r="L293">
        <v>1318654800</v>
      </c>
      <c r="M293">
        <v>1319000400</v>
      </c>
      <c r="N293" s="4">
        <f t="shared" si="17"/>
        <v>40831.208333333336</v>
      </c>
      <c r="O293" s="4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s="4">
        <f t="shared" si="17"/>
        <v>40984.208333333336</v>
      </c>
      <c r="O294" s="4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9"/>
        <v>33.28</v>
      </c>
      <c r="J295" t="s">
        <v>107</v>
      </c>
      <c r="K295" t="s">
        <v>108</v>
      </c>
      <c r="L295">
        <v>1286254800</v>
      </c>
      <c r="M295">
        <v>1287032400</v>
      </c>
      <c r="N295" s="4">
        <f t="shared" si="17"/>
        <v>40456.208333333336</v>
      </c>
      <c r="O295" s="4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9"/>
        <v>43.92</v>
      </c>
      <c r="J296" t="s">
        <v>21</v>
      </c>
      <c r="K296" t="s">
        <v>22</v>
      </c>
      <c r="L296">
        <v>1540530000</v>
      </c>
      <c r="M296">
        <v>1541570400</v>
      </c>
      <c r="N296" s="4">
        <f t="shared" si="17"/>
        <v>43399.208333333328</v>
      </c>
      <c r="O296" s="4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9"/>
        <v>36</v>
      </c>
      <c r="J297" t="s">
        <v>98</v>
      </c>
      <c r="K297" t="s">
        <v>99</v>
      </c>
      <c r="L297">
        <v>1381813200</v>
      </c>
      <c r="M297">
        <v>1383976800</v>
      </c>
      <c r="N297" s="4">
        <f t="shared" si="17"/>
        <v>41562.208333333336</v>
      </c>
      <c r="O297" s="4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9"/>
        <v>88.21</v>
      </c>
      <c r="J298" t="s">
        <v>26</v>
      </c>
      <c r="K298" t="s">
        <v>27</v>
      </c>
      <c r="L298">
        <v>1548655200</v>
      </c>
      <c r="M298">
        <v>1550556000</v>
      </c>
      <c r="N298" s="4">
        <f t="shared" si="17"/>
        <v>43493.25</v>
      </c>
      <c r="O298" s="4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9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4">
        <f t="shared" si="17"/>
        <v>41653.25</v>
      </c>
      <c r="O299" s="4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9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4">
        <f t="shared" si="17"/>
        <v>42426.25</v>
      </c>
      <c r="O300" s="4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9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4">
        <f t="shared" si="17"/>
        <v>42432.25</v>
      </c>
      <c r="O301" s="4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s="4">
        <f t="shared" si="17"/>
        <v>42977.208333333328</v>
      </c>
      <c r="O302" s="4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9"/>
        <v>41.02</v>
      </c>
      <c r="J303" t="s">
        <v>21</v>
      </c>
      <c r="K303" t="s">
        <v>22</v>
      </c>
      <c r="L303">
        <v>1424930400</v>
      </c>
      <c r="M303">
        <v>1426395600</v>
      </c>
      <c r="N303" s="4">
        <f t="shared" si="17"/>
        <v>42061.25</v>
      </c>
      <c r="O303" s="4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9"/>
        <v>98.91</v>
      </c>
      <c r="J304" t="s">
        <v>21</v>
      </c>
      <c r="K304" t="s">
        <v>22</v>
      </c>
      <c r="L304">
        <v>1535864400</v>
      </c>
      <c r="M304">
        <v>1537074000</v>
      </c>
      <c r="N304" s="4">
        <f t="shared" si="17"/>
        <v>43345.208333333328</v>
      </c>
      <c r="O304" s="4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9"/>
        <v>87.78</v>
      </c>
      <c r="J305" t="s">
        <v>21</v>
      </c>
      <c r="K305" t="s">
        <v>22</v>
      </c>
      <c r="L305">
        <v>1452146400</v>
      </c>
      <c r="M305">
        <v>1452578400</v>
      </c>
      <c r="N305" s="4">
        <f t="shared" si="17"/>
        <v>42376.25</v>
      </c>
      <c r="O305" s="4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9"/>
        <v>80.77</v>
      </c>
      <c r="J306" t="s">
        <v>21</v>
      </c>
      <c r="K306" t="s">
        <v>22</v>
      </c>
      <c r="L306">
        <v>1470546000</v>
      </c>
      <c r="M306">
        <v>1474088400</v>
      </c>
      <c r="N306" s="4">
        <f t="shared" si="17"/>
        <v>42589.208333333328</v>
      </c>
      <c r="O306" s="4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9"/>
        <v>94.28</v>
      </c>
      <c r="J307" t="s">
        <v>21</v>
      </c>
      <c r="K307" t="s">
        <v>22</v>
      </c>
      <c r="L307">
        <v>1458363600</v>
      </c>
      <c r="M307">
        <v>1461906000</v>
      </c>
      <c r="N307" s="4">
        <f t="shared" si="17"/>
        <v>42448.208333333328</v>
      </c>
      <c r="O307" s="4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9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4">
        <f t="shared" si="17"/>
        <v>42930.208333333328</v>
      </c>
      <c r="O308" s="4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9"/>
        <v>65.97</v>
      </c>
      <c r="J309" t="s">
        <v>36</v>
      </c>
      <c r="K309" t="s">
        <v>37</v>
      </c>
      <c r="L309">
        <v>1338958800</v>
      </c>
      <c r="M309">
        <v>1340686800</v>
      </c>
      <c r="N309" s="4">
        <f t="shared" si="17"/>
        <v>41066.208333333336</v>
      </c>
      <c r="O309" s="4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9"/>
        <v>109.04</v>
      </c>
      <c r="J310" t="s">
        <v>21</v>
      </c>
      <c r="K310" t="s">
        <v>22</v>
      </c>
      <c r="L310">
        <v>1303102800</v>
      </c>
      <c r="M310">
        <v>1303189200</v>
      </c>
      <c r="N310" s="4">
        <f t="shared" si="17"/>
        <v>40651.208333333336</v>
      </c>
      <c r="O310" s="4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s="4">
        <f t="shared" si="17"/>
        <v>40807.208333333336</v>
      </c>
      <c r="O311" s="4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9"/>
        <v>99.13</v>
      </c>
      <c r="J312" t="s">
        <v>21</v>
      </c>
      <c r="K312" t="s">
        <v>22</v>
      </c>
      <c r="L312">
        <v>1270789200</v>
      </c>
      <c r="M312">
        <v>1272171600</v>
      </c>
      <c r="N312" s="4">
        <f t="shared" si="17"/>
        <v>40277.208333333336</v>
      </c>
      <c r="O312" s="4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9"/>
        <v>105.88</v>
      </c>
      <c r="J313" t="s">
        <v>21</v>
      </c>
      <c r="K313" t="s">
        <v>22</v>
      </c>
      <c r="L313">
        <v>1297836000</v>
      </c>
      <c r="M313">
        <v>1298872800</v>
      </c>
      <c r="N313" s="4">
        <f t="shared" si="17"/>
        <v>40590.25</v>
      </c>
      <c r="O313" s="4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9"/>
        <v>49</v>
      </c>
      <c r="J314" t="s">
        <v>21</v>
      </c>
      <c r="K314" t="s">
        <v>22</v>
      </c>
      <c r="L314">
        <v>1382677200</v>
      </c>
      <c r="M314">
        <v>1383282000</v>
      </c>
      <c r="N314" s="4">
        <f t="shared" si="17"/>
        <v>41572.208333333336</v>
      </c>
      <c r="O314" s="4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s="4">
        <f t="shared" si="17"/>
        <v>40966.25</v>
      </c>
      <c r="O315" s="4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9"/>
        <v>31.02</v>
      </c>
      <c r="J316" t="s">
        <v>21</v>
      </c>
      <c r="K316" t="s">
        <v>22</v>
      </c>
      <c r="L316">
        <v>1552366800</v>
      </c>
      <c r="M316">
        <v>1552798800</v>
      </c>
      <c r="N316" s="4">
        <f t="shared" si="17"/>
        <v>43536.208333333328</v>
      </c>
      <c r="O316" s="4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9"/>
        <v>103.87</v>
      </c>
      <c r="J317" t="s">
        <v>21</v>
      </c>
      <c r="K317" t="s">
        <v>22</v>
      </c>
      <c r="L317">
        <v>1400907600</v>
      </c>
      <c r="M317">
        <v>1403413200</v>
      </c>
      <c r="N317" s="4">
        <f t="shared" si="17"/>
        <v>41783.208333333336</v>
      </c>
      <c r="O317" s="4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9"/>
        <v>59.27</v>
      </c>
      <c r="J318" t="s">
        <v>107</v>
      </c>
      <c r="K318" t="s">
        <v>108</v>
      </c>
      <c r="L318">
        <v>1574143200</v>
      </c>
      <c r="M318">
        <v>1574229600</v>
      </c>
      <c r="N318" s="4">
        <f t="shared" si="17"/>
        <v>43788.25</v>
      </c>
      <c r="O318" s="4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s="4">
        <f t="shared" si="17"/>
        <v>42869.208333333328</v>
      </c>
      <c r="O319" s="4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9"/>
        <v>53.12</v>
      </c>
      <c r="J320" t="s">
        <v>21</v>
      </c>
      <c r="K320" t="s">
        <v>22</v>
      </c>
      <c r="L320">
        <v>1392357600</v>
      </c>
      <c r="M320">
        <v>1392530400</v>
      </c>
      <c r="N320" s="4">
        <f t="shared" si="17"/>
        <v>41684.25</v>
      </c>
      <c r="O320" s="4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9"/>
        <v>50.8</v>
      </c>
      <c r="J321" t="s">
        <v>21</v>
      </c>
      <c r="K321" t="s">
        <v>22</v>
      </c>
      <c r="L321">
        <v>1281589200</v>
      </c>
      <c r="M321">
        <v>1283662800</v>
      </c>
      <c r="N321" s="4">
        <f t="shared" si="17"/>
        <v>40402.208333333336</v>
      </c>
      <c r="O321" s="4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ROUND(E322/D322*100,0)</f>
        <v>10</v>
      </c>
      <c r="G322" t="s">
        <v>14</v>
      </c>
      <c r="H322">
        <v>80</v>
      </c>
      <c r="I322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s="4">
        <f t="shared" ref="N322:N385" si="21">(((L322/60)/60)/24)+DATE(1970,1,1)</f>
        <v>40673.208333333336</v>
      </c>
      <c r="O322" s="4">
        <f t="shared" ref="O322:O385" si="22">(((M322/60)/60)/24)+DATE(1970,1,1)</f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3">ROUND(E323/H323,2)</f>
        <v>65</v>
      </c>
      <c r="J323" t="s">
        <v>21</v>
      </c>
      <c r="K323" t="s">
        <v>22</v>
      </c>
      <c r="L323">
        <v>1301634000</v>
      </c>
      <c r="M323">
        <v>1302325200</v>
      </c>
      <c r="N323" s="4">
        <f t="shared" si="21"/>
        <v>40634.208333333336</v>
      </c>
      <c r="O323" s="4">
        <f t="shared" si="22"/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3"/>
        <v>38</v>
      </c>
      <c r="J324" t="s">
        <v>21</v>
      </c>
      <c r="K324" t="s">
        <v>22</v>
      </c>
      <c r="L324">
        <v>1290664800</v>
      </c>
      <c r="M324">
        <v>1291788000</v>
      </c>
      <c r="N324" s="4">
        <f t="shared" si="21"/>
        <v>40507.25</v>
      </c>
      <c r="O324" s="4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3"/>
        <v>82.62</v>
      </c>
      <c r="J325" t="s">
        <v>40</v>
      </c>
      <c r="K325" t="s">
        <v>41</v>
      </c>
      <c r="L325">
        <v>1395896400</v>
      </c>
      <c r="M325">
        <v>1396069200</v>
      </c>
      <c r="N325" s="4">
        <f t="shared" si="21"/>
        <v>41725.208333333336</v>
      </c>
      <c r="O325" s="4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3"/>
        <v>37.94</v>
      </c>
      <c r="J326" t="s">
        <v>21</v>
      </c>
      <c r="K326" t="s">
        <v>22</v>
      </c>
      <c r="L326">
        <v>1434862800</v>
      </c>
      <c r="M326">
        <v>1435899600</v>
      </c>
      <c r="N326" s="4">
        <f t="shared" si="21"/>
        <v>42176.208333333328</v>
      </c>
      <c r="O326" s="4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3"/>
        <v>80.78</v>
      </c>
      <c r="J327" t="s">
        <v>21</v>
      </c>
      <c r="K327" t="s">
        <v>22</v>
      </c>
      <c r="L327">
        <v>1529125200</v>
      </c>
      <c r="M327">
        <v>1531112400</v>
      </c>
      <c r="N327" s="4">
        <f t="shared" si="21"/>
        <v>43267.208333333328</v>
      </c>
      <c r="O327" s="4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3"/>
        <v>25.98</v>
      </c>
      <c r="J328" t="s">
        <v>21</v>
      </c>
      <c r="K328" t="s">
        <v>22</v>
      </c>
      <c r="L328">
        <v>1451109600</v>
      </c>
      <c r="M328">
        <v>1451628000</v>
      </c>
      <c r="N328" s="4">
        <f t="shared" si="21"/>
        <v>42364.25</v>
      </c>
      <c r="O328" s="4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3"/>
        <v>30.36</v>
      </c>
      <c r="J329" t="s">
        <v>21</v>
      </c>
      <c r="K329" t="s">
        <v>22</v>
      </c>
      <c r="L329">
        <v>1566968400</v>
      </c>
      <c r="M329">
        <v>1567314000</v>
      </c>
      <c r="N329" s="4">
        <f t="shared" si="21"/>
        <v>43705.208333333328</v>
      </c>
      <c r="O329" s="4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3"/>
        <v>54</v>
      </c>
      <c r="J330" t="s">
        <v>21</v>
      </c>
      <c r="K330" t="s">
        <v>22</v>
      </c>
      <c r="L330">
        <v>1543557600</v>
      </c>
      <c r="M330">
        <v>1544508000</v>
      </c>
      <c r="N330" s="4">
        <f t="shared" si="21"/>
        <v>43434.25</v>
      </c>
      <c r="O330" s="4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3"/>
        <v>101.79</v>
      </c>
      <c r="J331" t="s">
        <v>21</v>
      </c>
      <c r="K331" t="s">
        <v>22</v>
      </c>
      <c r="L331">
        <v>1481522400</v>
      </c>
      <c r="M331">
        <v>1482472800</v>
      </c>
      <c r="N331" s="4">
        <f t="shared" si="21"/>
        <v>42716.25</v>
      </c>
      <c r="O331" s="4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3"/>
        <v>45</v>
      </c>
      <c r="J332" t="s">
        <v>40</v>
      </c>
      <c r="K332" t="s">
        <v>41</v>
      </c>
      <c r="L332">
        <v>1512712800</v>
      </c>
      <c r="M332">
        <v>1512799200</v>
      </c>
      <c r="N332" s="4">
        <f t="shared" si="21"/>
        <v>43077.25</v>
      </c>
      <c r="O332" s="4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3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4">
        <f t="shared" si="21"/>
        <v>40896.25</v>
      </c>
      <c r="O333" s="4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3"/>
        <v>88.08</v>
      </c>
      <c r="J334" t="s">
        <v>21</v>
      </c>
      <c r="K334" t="s">
        <v>22</v>
      </c>
      <c r="L334">
        <v>1364446800</v>
      </c>
      <c r="M334">
        <v>1364533200</v>
      </c>
      <c r="N334" s="4">
        <f t="shared" si="21"/>
        <v>41361.208333333336</v>
      </c>
      <c r="O334" s="4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3"/>
        <v>47.04</v>
      </c>
      <c r="J335" t="s">
        <v>21</v>
      </c>
      <c r="K335" t="s">
        <v>22</v>
      </c>
      <c r="L335">
        <v>1542693600</v>
      </c>
      <c r="M335">
        <v>1545112800</v>
      </c>
      <c r="N335" s="4">
        <f t="shared" si="21"/>
        <v>43424.25</v>
      </c>
      <c r="O335" s="4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3"/>
        <v>111</v>
      </c>
      <c r="J336" t="s">
        <v>21</v>
      </c>
      <c r="K336" t="s">
        <v>22</v>
      </c>
      <c r="L336">
        <v>1515564000</v>
      </c>
      <c r="M336">
        <v>1516168800</v>
      </c>
      <c r="N336" s="4">
        <f t="shared" si="21"/>
        <v>43110.25</v>
      </c>
      <c r="O336" s="4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3"/>
        <v>87</v>
      </c>
      <c r="J337" t="s">
        <v>21</v>
      </c>
      <c r="K337" t="s">
        <v>22</v>
      </c>
      <c r="L337">
        <v>1573797600</v>
      </c>
      <c r="M337">
        <v>1574920800</v>
      </c>
      <c r="N337" s="4">
        <f t="shared" si="21"/>
        <v>43784.25</v>
      </c>
      <c r="O337" s="4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3"/>
        <v>63.99</v>
      </c>
      <c r="J338" t="s">
        <v>21</v>
      </c>
      <c r="K338" t="s">
        <v>22</v>
      </c>
      <c r="L338">
        <v>1292392800</v>
      </c>
      <c r="M338">
        <v>1292479200</v>
      </c>
      <c r="N338" s="4">
        <f t="shared" si="21"/>
        <v>40527.25</v>
      </c>
      <c r="O338" s="4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3"/>
        <v>105.99</v>
      </c>
      <c r="J339" t="s">
        <v>21</v>
      </c>
      <c r="K339" t="s">
        <v>22</v>
      </c>
      <c r="L339">
        <v>1573452000</v>
      </c>
      <c r="M339">
        <v>1573538400</v>
      </c>
      <c r="N339" s="4">
        <f t="shared" si="21"/>
        <v>43780.25</v>
      </c>
      <c r="O339" s="4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3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4">
        <f t="shared" si="21"/>
        <v>40821.208333333336</v>
      </c>
      <c r="O340" s="4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3"/>
        <v>84.02</v>
      </c>
      <c r="J341" t="s">
        <v>15</v>
      </c>
      <c r="K341" t="s">
        <v>16</v>
      </c>
      <c r="L341">
        <v>1501650000</v>
      </c>
      <c r="M341">
        <v>1502859600</v>
      </c>
      <c r="N341" s="4">
        <f t="shared" si="21"/>
        <v>42949.208333333328</v>
      </c>
      <c r="O341" s="4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3"/>
        <v>88.97</v>
      </c>
      <c r="J342" t="s">
        <v>21</v>
      </c>
      <c r="K342" t="s">
        <v>22</v>
      </c>
      <c r="L342">
        <v>1323669600</v>
      </c>
      <c r="M342">
        <v>1323756000</v>
      </c>
      <c r="N342" s="4">
        <f t="shared" si="21"/>
        <v>40889.25</v>
      </c>
      <c r="O342" s="4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3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4">
        <f t="shared" si="21"/>
        <v>42244.208333333328</v>
      </c>
      <c r="O343" s="4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3"/>
        <v>97.15</v>
      </c>
      <c r="J344" t="s">
        <v>21</v>
      </c>
      <c r="K344" t="s">
        <v>22</v>
      </c>
      <c r="L344">
        <v>1374296400</v>
      </c>
      <c r="M344">
        <v>1375333200</v>
      </c>
      <c r="N344" s="4">
        <f t="shared" si="21"/>
        <v>41475.208333333336</v>
      </c>
      <c r="O344" s="4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3"/>
        <v>33.01</v>
      </c>
      <c r="J345" t="s">
        <v>21</v>
      </c>
      <c r="K345" t="s">
        <v>22</v>
      </c>
      <c r="L345">
        <v>1384840800</v>
      </c>
      <c r="M345">
        <v>1389420000</v>
      </c>
      <c r="N345" s="4">
        <f t="shared" si="21"/>
        <v>41597.25</v>
      </c>
      <c r="O345" s="4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3"/>
        <v>99.95</v>
      </c>
      <c r="J346" t="s">
        <v>21</v>
      </c>
      <c r="K346" t="s">
        <v>22</v>
      </c>
      <c r="L346">
        <v>1516600800</v>
      </c>
      <c r="M346">
        <v>1520056800</v>
      </c>
      <c r="N346" s="4">
        <f t="shared" si="21"/>
        <v>43122.25</v>
      </c>
      <c r="O346" s="4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3"/>
        <v>69.97</v>
      </c>
      <c r="J347" t="s">
        <v>40</v>
      </c>
      <c r="K347" t="s">
        <v>41</v>
      </c>
      <c r="L347">
        <v>1436418000</v>
      </c>
      <c r="M347">
        <v>1436504400</v>
      </c>
      <c r="N347" s="4">
        <f t="shared" si="21"/>
        <v>42194.208333333328</v>
      </c>
      <c r="O347" s="4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s="4">
        <f t="shared" si="21"/>
        <v>42971.208333333328</v>
      </c>
      <c r="O348" s="4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3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4">
        <f t="shared" si="21"/>
        <v>42046.25</v>
      </c>
      <c r="O349" s="4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3"/>
        <v>41.01</v>
      </c>
      <c r="J350" t="s">
        <v>21</v>
      </c>
      <c r="K350" t="s">
        <v>22</v>
      </c>
      <c r="L350">
        <v>1487224800</v>
      </c>
      <c r="M350">
        <v>1488348000</v>
      </c>
      <c r="N350" s="4">
        <f t="shared" si="21"/>
        <v>42782.25</v>
      </c>
      <c r="O350" s="4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3"/>
        <v>103.96</v>
      </c>
      <c r="J351" t="s">
        <v>21</v>
      </c>
      <c r="K351" t="s">
        <v>22</v>
      </c>
      <c r="L351">
        <v>1500008400</v>
      </c>
      <c r="M351">
        <v>1502600400</v>
      </c>
      <c r="N351" s="4">
        <f t="shared" si="21"/>
        <v>42930.208333333328</v>
      </c>
      <c r="O351" s="4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s="4">
        <f t="shared" si="21"/>
        <v>42144.208333333328</v>
      </c>
      <c r="O352" s="4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3"/>
        <v>47.01</v>
      </c>
      <c r="J353" t="s">
        <v>21</v>
      </c>
      <c r="K353" t="s">
        <v>22</v>
      </c>
      <c r="L353">
        <v>1440392400</v>
      </c>
      <c r="M353">
        <v>1441602000</v>
      </c>
      <c r="N353" s="4">
        <f t="shared" si="21"/>
        <v>42240.208333333328</v>
      </c>
      <c r="O353" s="4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3"/>
        <v>29.61</v>
      </c>
      <c r="J354" t="s">
        <v>15</v>
      </c>
      <c r="K354" t="s">
        <v>16</v>
      </c>
      <c r="L354">
        <v>1446876000</v>
      </c>
      <c r="M354">
        <v>1447567200</v>
      </c>
      <c r="N354" s="4">
        <f t="shared" si="21"/>
        <v>42315.25</v>
      </c>
      <c r="O354" s="4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3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4">
        <f t="shared" si="21"/>
        <v>43651.208333333328</v>
      </c>
      <c r="O355" s="4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s="4">
        <f t="shared" si="21"/>
        <v>41520.208333333336</v>
      </c>
      <c r="O356" s="4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3"/>
        <v>26.06</v>
      </c>
      <c r="J357" t="s">
        <v>21</v>
      </c>
      <c r="K357" t="s">
        <v>22</v>
      </c>
      <c r="L357">
        <v>1485064800</v>
      </c>
      <c r="M357">
        <v>1488520800</v>
      </c>
      <c r="N357" s="4">
        <f t="shared" si="21"/>
        <v>42757.25</v>
      </c>
      <c r="O357" s="4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3"/>
        <v>85.78</v>
      </c>
      <c r="J358" t="s">
        <v>107</v>
      </c>
      <c r="K358" t="s">
        <v>108</v>
      </c>
      <c r="L358">
        <v>1326520800</v>
      </c>
      <c r="M358">
        <v>1327298400</v>
      </c>
      <c r="N358" s="4">
        <f t="shared" si="21"/>
        <v>40922.25</v>
      </c>
      <c r="O358" s="4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3"/>
        <v>103.73</v>
      </c>
      <c r="J359" t="s">
        <v>21</v>
      </c>
      <c r="K359" t="s">
        <v>22</v>
      </c>
      <c r="L359">
        <v>1441256400</v>
      </c>
      <c r="M359">
        <v>1443416400</v>
      </c>
      <c r="N359" s="4">
        <f t="shared" si="21"/>
        <v>42250.208333333328</v>
      </c>
      <c r="O359" s="4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3"/>
        <v>49.83</v>
      </c>
      <c r="J360" t="s">
        <v>15</v>
      </c>
      <c r="K360" t="s">
        <v>16</v>
      </c>
      <c r="L360">
        <v>1533877200</v>
      </c>
      <c r="M360">
        <v>1534136400</v>
      </c>
      <c r="N360" s="4">
        <f t="shared" si="21"/>
        <v>43322.208333333328</v>
      </c>
      <c r="O360" s="4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3"/>
        <v>63.89</v>
      </c>
      <c r="J361" t="s">
        <v>21</v>
      </c>
      <c r="K361" t="s">
        <v>22</v>
      </c>
      <c r="L361">
        <v>1314421200</v>
      </c>
      <c r="M361">
        <v>1315026000</v>
      </c>
      <c r="N361" s="4">
        <f t="shared" si="21"/>
        <v>40782.208333333336</v>
      </c>
      <c r="O361" s="4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3"/>
        <v>47</v>
      </c>
      <c r="J362" t="s">
        <v>40</v>
      </c>
      <c r="K362" t="s">
        <v>41</v>
      </c>
      <c r="L362">
        <v>1293861600</v>
      </c>
      <c r="M362">
        <v>1295071200</v>
      </c>
      <c r="N362" s="4">
        <f t="shared" si="21"/>
        <v>40544.25</v>
      </c>
      <c r="O362" s="4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3"/>
        <v>108.48</v>
      </c>
      <c r="J363" t="s">
        <v>21</v>
      </c>
      <c r="K363" t="s">
        <v>22</v>
      </c>
      <c r="L363">
        <v>1507352400</v>
      </c>
      <c r="M363">
        <v>1509426000</v>
      </c>
      <c r="N363" s="4">
        <f t="shared" si="21"/>
        <v>43015.208333333328</v>
      </c>
      <c r="O363" s="4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3"/>
        <v>72.02</v>
      </c>
      <c r="J364" t="s">
        <v>21</v>
      </c>
      <c r="K364" t="s">
        <v>22</v>
      </c>
      <c r="L364">
        <v>1296108000</v>
      </c>
      <c r="M364">
        <v>1299391200</v>
      </c>
      <c r="N364" s="4">
        <f t="shared" si="21"/>
        <v>40570.25</v>
      </c>
      <c r="O364" s="4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3"/>
        <v>59.93</v>
      </c>
      <c r="J365" t="s">
        <v>21</v>
      </c>
      <c r="K365" t="s">
        <v>22</v>
      </c>
      <c r="L365">
        <v>1324965600</v>
      </c>
      <c r="M365">
        <v>1325052000</v>
      </c>
      <c r="N365" s="4">
        <f t="shared" si="21"/>
        <v>40904.25</v>
      </c>
      <c r="O365" s="4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3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4">
        <f t="shared" si="21"/>
        <v>43164.25</v>
      </c>
      <c r="O366" s="4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3"/>
        <v>104.78</v>
      </c>
      <c r="J367" t="s">
        <v>26</v>
      </c>
      <c r="K367" t="s">
        <v>27</v>
      </c>
      <c r="L367">
        <v>1482991200</v>
      </c>
      <c r="M367">
        <v>1485324000</v>
      </c>
      <c r="N367" s="4">
        <f t="shared" si="21"/>
        <v>42733.25</v>
      </c>
      <c r="O367" s="4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3"/>
        <v>105.52</v>
      </c>
      <c r="J368" t="s">
        <v>21</v>
      </c>
      <c r="K368" t="s">
        <v>22</v>
      </c>
      <c r="L368">
        <v>1294034400</v>
      </c>
      <c r="M368">
        <v>1294120800</v>
      </c>
      <c r="N368" s="4">
        <f t="shared" si="21"/>
        <v>40546.25</v>
      </c>
      <c r="O368" s="4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3"/>
        <v>24.93</v>
      </c>
      <c r="J369" t="s">
        <v>21</v>
      </c>
      <c r="K369" t="s">
        <v>22</v>
      </c>
      <c r="L369">
        <v>1413608400</v>
      </c>
      <c r="M369">
        <v>1415685600</v>
      </c>
      <c r="N369" s="4">
        <f t="shared" si="21"/>
        <v>41930.208333333336</v>
      </c>
      <c r="O369" s="4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3"/>
        <v>69.87</v>
      </c>
      <c r="J370" t="s">
        <v>40</v>
      </c>
      <c r="K370" t="s">
        <v>41</v>
      </c>
      <c r="L370">
        <v>1286946000</v>
      </c>
      <c r="M370">
        <v>1288933200</v>
      </c>
      <c r="N370" s="4">
        <f t="shared" si="21"/>
        <v>40464.208333333336</v>
      </c>
      <c r="O370" s="4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3"/>
        <v>95.73</v>
      </c>
      <c r="J371" t="s">
        <v>21</v>
      </c>
      <c r="K371" t="s">
        <v>22</v>
      </c>
      <c r="L371">
        <v>1359871200</v>
      </c>
      <c r="M371">
        <v>1363237200</v>
      </c>
      <c r="N371" s="4">
        <f t="shared" si="21"/>
        <v>41308.25</v>
      </c>
      <c r="O371" s="4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3"/>
        <v>30</v>
      </c>
      <c r="J372" t="s">
        <v>21</v>
      </c>
      <c r="K372" t="s">
        <v>22</v>
      </c>
      <c r="L372">
        <v>1555304400</v>
      </c>
      <c r="M372">
        <v>1555822800</v>
      </c>
      <c r="N372" s="4">
        <f t="shared" si="21"/>
        <v>43570.208333333328</v>
      </c>
      <c r="O372" s="4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3"/>
        <v>59.01</v>
      </c>
      <c r="J373" t="s">
        <v>21</v>
      </c>
      <c r="K373" t="s">
        <v>22</v>
      </c>
      <c r="L373">
        <v>1423375200</v>
      </c>
      <c r="M373">
        <v>1427778000</v>
      </c>
      <c r="N373" s="4">
        <f t="shared" si="21"/>
        <v>42043.25</v>
      </c>
      <c r="O373" s="4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3"/>
        <v>84.76</v>
      </c>
      <c r="J374" t="s">
        <v>21</v>
      </c>
      <c r="K374" t="s">
        <v>22</v>
      </c>
      <c r="L374">
        <v>1420696800</v>
      </c>
      <c r="M374">
        <v>1422424800</v>
      </c>
      <c r="N374" s="4">
        <f t="shared" si="21"/>
        <v>42012.25</v>
      </c>
      <c r="O374" s="4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3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4">
        <f t="shared" si="21"/>
        <v>42964.208333333328</v>
      </c>
      <c r="O375" s="4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3"/>
        <v>50.05</v>
      </c>
      <c r="J376" t="s">
        <v>21</v>
      </c>
      <c r="K376" t="s">
        <v>22</v>
      </c>
      <c r="L376">
        <v>1547186400</v>
      </c>
      <c r="M376">
        <v>1547618400</v>
      </c>
      <c r="N376" s="4">
        <f t="shared" si="21"/>
        <v>43476.25</v>
      </c>
      <c r="O376" s="4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s="4">
        <f t="shared" si="21"/>
        <v>42293.208333333328</v>
      </c>
      <c r="O377" s="4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3"/>
        <v>93.7</v>
      </c>
      <c r="J378" t="s">
        <v>21</v>
      </c>
      <c r="K378" t="s">
        <v>22</v>
      </c>
      <c r="L378">
        <v>1404622800</v>
      </c>
      <c r="M378">
        <v>1405141200</v>
      </c>
      <c r="N378" s="4">
        <f t="shared" si="21"/>
        <v>41826.208333333336</v>
      </c>
      <c r="O378" s="4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3"/>
        <v>40.14</v>
      </c>
      <c r="J379" t="s">
        <v>21</v>
      </c>
      <c r="K379" t="s">
        <v>22</v>
      </c>
      <c r="L379">
        <v>1571720400</v>
      </c>
      <c r="M379">
        <v>1572933600</v>
      </c>
      <c r="N379" s="4">
        <f t="shared" si="21"/>
        <v>43760.208333333328</v>
      </c>
      <c r="O379" s="4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3"/>
        <v>70.09</v>
      </c>
      <c r="J380" t="s">
        <v>21</v>
      </c>
      <c r="K380" t="s">
        <v>22</v>
      </c>
      <c r="L380">
        <v>1526878800</v>
      </c>
      <c r="M380">
        <v>1530162000</v>
      </c>
      <c r="N380" s="4">
        <f t="shared" si="21"/>
        <v>43241.208333333328</v>
      </c>
      <c r="O380" s="4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3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4">
        <f t="shared" si="21"/>
        <v>40843.208333333336</v>
      </c>
      <c r="O381" s="4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3"/>
        <v>47.71</v>
      </c>
      <c r="J382" t="s">
        <v>21</v>
      </c>
      <c r="K382" t="s">
        <v>22</v>
      </c>
      <c r="L382">
        <v>1371963600</v>
      </c>
      <c r="M382">
        <v>1372395600</v>
      </c>
      <c r="N382" s="4">
        <f t="shared" si="21"/>
        <v>41448.208333333336</v>
      </c>
      <c r="O382" s="4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3"/>
        <v>62.9</v>
      </c>
      <c r="J383" t="s">
        <v>21</v>
      </c>
      <c r="K383" t="s">
        <v>22</v>
      </c>
      <c r="L383">
        <v>1433739600</v>
      </c>
      <c r="M383">
        <v>1437714000</v>
      </c>
      <c r="N383" s="4">
        <f t="shared" si="21"/>
        <v>42163.208333333328</v>
      </c>
      <c r="O383" s="4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3"/>
        <v>86.61</v>
      </c>
      <c r="J384" t="s">
        <v>21</v>
      </c>
      <c r="K384" t="s">
        <v>22</v>
      </c>
      <c r="L384">
        <v>1508130000</v>
      </c>
      <c r="M384">
        <v>1509771600</v>
      </c>
      <c r="N384" s="4">
        <f t="shared" si="21"/>
        <v>43024.208333333328</v>
      </c>
      <c r="O384" s="4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3"/>
        <v>75.13</v>
      </c>
      <c r="J385" t="s">
        <v>21</v>
      </c>
      <c r="K385" t="s">
        <v>22</v>
      </c>
      <c r="L385">
        <v>1550037600</v>
      </c>
      <c r="M385">
        <v>1550556000</v>
      </c>
      <c r="N385" s="4">
        <f t="shared" si="21"/>
        <v>43509.25</v>
      </c>
      <c r="O385" s="4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ROUND(E386/D386*100,0)</f>
        <v>172</v>
      </c>
      <c r="G386" t="s">
        <v>20</v>
      </c>
      <c r="H386">
        <v>4799</v>
      </c>
      <c r="I386">
        <f t="shared" si="23"/>
        <v>41</v>
      </c>
      <c r="J386" t="s">
        <v>21</v>
      </c>
      <c r="K386" t="s">
        <v>22</v>
      </c>
      <c r="L386">
        <v>1486706400</v>
      </c>
      <c r="M386">
        <v>1489039200</v>
      </c>
      <c r="N386" s="4">
        <f t="shared" ref="N386:N449" si="25">(((L386/60)/60)/24)+DATE(1970,1,1)</f>
        <v>42776.25</v>
      </c>
      <c r="O386" s="4">
        <f t="shared" ref="O386:O449" si="26">(((M386/60)/60)/24)+DATE(1970,1,1)</f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7">ROUND(E387/H387,2)</f>
        <v>50.01</v>
      </c>
      <c r="J387" t="s">
        <v>21</v>
      </c>
      <c r="K387" t="s">
        <v>22</v>
      </c>
      <c r="L387">
        <v>1553835600</v>
      </c>
      <c r="M387">
        <v>1556600400</v>
      </c>
      <c r="N387" s="4">
        <f t="shared" si="25"/>
        <v>43553.208333333328</v>
      </c>
      <c r="O387" s="4">
        <f t="shared" si="26"/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7"/>
        <v>96.96</v>
      </c>
      <c r="J388" t="s">
        <v>21</v>
      </c>
      <c r="K388" t="s">
        <v>22</v>
      </c>
      <c r="L388">
        <v>1277528400</v>
      </c>
      <c r="M388">
        <v>1278565200</v>
      </c>
      <c r="N388" s="4">
        <f t="shared" si="25"/>
        <v>40355.208333333336</v>
      </c>
      <c r="O388" s="4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7"/>
        <v>100.93</v>
      </c>
      <c r="J389" t="s">
        <v>21</v>
      </c>
      <c r="K389" t="s">
        <v>22</v>
      </c>
      <c r="L389">
        <v>1339477200</v>
      </c>
      <c r="M389">
        <v>1339909200</v>
      </c>
      <c r="N389" s="4">
        <f t="shared" si="25"/>
        <v>41072.208333333336</v>
      </c>
      <c r="O389" s="4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7"/>
        <v>89.23</v>
      </c>
      <c r="J390" t="s">
        <v>98</v>
      </c>
      <c r="K390" t="s">
        <v>99</v>
      </c>
      <c r="L390">
        <v>1325656800</v>
      </c>
      <c r="M390">
        <v>1325829600</v>
      </c>
      <c r="N390" s="4">
        <f t="shared" si="25"/>
        <v>40912.25</v>
      </c>
      <c r="O390" s="4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7"/>
        <v>87.98</v>
      </c>
      <c r="J391" t="s">
        <v>21</v>
      </c>
      <c r="K391" t="s">
        <v>22</v>
      </c>
      <c r="L391">
        <v>1288242000</v>
      </c>
      <c r="M391">
        <v>1290578400</v>
      </c>
      <c r="N391" s="4">
        <f t="shared" si="25"/>
        <v>40479.208333333336</v>
      </c>
      <c r="O391" s="4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s="4">
        <f t="shared" si="25"/>
        <v>41530.208333333336</v>
      </c>
      <c r="O392" s="4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7"/>
        <v>29.09</v>
      </c>
      <c r="J393" t="s">
        <v>21</v>
      </c>
      <c r="K393" t="s">
        <v>22</v>
      </c>
      <c r="L393">
        <v>1389679200</v>
      </c>
      <c r="M393">
        <v>1389852000</v>
      </c>
      <c r="N393" s="4">
        <f t="shared" si="25"/>
        <v>41653.25</v>
      </c>
      <c r="O393" s="4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7"/>
        <v>42.01</v>
      </c>
      <c r="J394" t="s">
        <v>21</v>
      </c>
      <c r="K394" t="s">
        <v>22</v>
      </c>
      <c r="L394">
        <v>1294293600</v>
      </c>
      <c r="M394">
        <v>1294466400</v>
      </c>
      <c r="N394" s="4">
        <f t="shared" si="25"/>
        <v>40549.25</v>
      </c>
      <c r="O394" s="4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7"/>
        <v>47</v>
      </c>
      <c r="J395" t="s">
        <v>15</v>
      </c>
      <c r="K395" t="s">
        <v>16</v>
      </c>
      <c r="L395">
        <v>1500267600</v>
      </c>
      <c r="M395">
        <v>1500354000</v>
      </c>
      <c r="N395" s="4">
        <f t="shared" si="25"/>
        <v>42933.208333333328</v>
      </c>
      <c r="O395" s="4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7"/>
        <v>110.44</v>
      </c>
      <c r="J396" t="s">
        <v>21</v>
      </c>
      <c r="K396" t="s">
        <v>22</v>
      </c>
      <c r="L396">
        <v>1375074000</v>
      </c>
      <c r="M396">
        <v>1375938000</v>
      </c>
      <c r="N396" s="4">
        <f t="shared" si="25"/>
        <v>41484.208333333336</v>
      </c>
      <c r="O396" s="4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7"/>
        <v>41.99</v>
      </c>
      <c r="J397" t="s">
        <v>21</v>
      </c>
      <c r="K397" t="s">
        <v>22</v>
      </c>
      <c r="L397">
        <v>1323324000</v>
      </c>
      <c r="M397">
        <v>1323410400</v>
      </c>
      <c r="N397" s="4">
        <f t="shared" si="25"/>
        <v>40885.25</v>
      </c>
      <c r="O397" s="4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7"/>
        <v>48.01</v>
      </c>
      <c r="J398" t="s">
        <v>26</v>
      </c>
      <c r="K398" t="s">
        <v>27</v>
      </c>
      <c r="L398">
        <v>1538715600</v>
      </c>
      <c r="M398">
        <v>1539406800</v>
      </c>
      <c r="N398" s="4">
        <f t="shared" si="25"/>
        <v>43378.208333333328</v>
      </c>
      <c r="O398" s="4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7"/>
        <v>31.02</v>
      </c>
      <c r="J399" t="s">
        <v>21</v>
      </c>
      <c r="K399" t="s">
        <v>22</v>
      </c>
      <c r="L399">
        <v>1369285200</v>
      </c>
      <c r="M399">
        <v>1369803600</v>
      </c>
      <c r="N399" s="4">
        <f t="shared" si="25"/>
        <v>41417.208333333336</v>
      </c>
      <c r="O399" s="4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7"/>
        <v>99.2</v>
      </c>
      <c r="J400" t="s">
        <v>107</v>
      </c>
      <c r="K400" t="s">
        <v>108</v>
      </c>
      <c r="L400">
        <v>1525755600</v>
      </c>
      <c r="M400">
        <v>1525928400</v>
      </c>
      <c r="N400" s="4">
        <f t="shared" si="25"/>
        <v>43228.208333333328</v>
      </c>
      <c r="O400" s="4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7"/>
        <v>66.02</v>
      </c>
      <c r="J401" t="s">
        <v>21</v>
      </c>
      <c r="K401" t="s">
        <v>22</v>
      </c>
      <c r="L401">
        <v>1296626400</v>
      </c>
      <c r="M401">
        <v>1297231200</v>
      </c>
      <c r="N401" s="4">
        <f t="shared" si="25"/>
        <v>40576.25</v>
      </c>
      <c r="O401" s="4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s="4">
        <f t="shared" si="25"/>
        <v>41502.208333333336</v>
      </c>
      <c r="O402" s="4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7"/>
        <v>46.06</v>
      </c>
      <c r="J403" t="s">
        <v>21</v>
      </c>
      <c r="K403" t="s">
        <v>22</v>
      </c>
      <c r="L403">
        <v>1572152400</v>
      </c>
      <c r="M403">
        <v>1572152400</v>
      </c>
      <c r="N403" s="4">
        <f t="shared" si="25"/>
        <v>43765.208333333328</v>
      </c>
      <c r="O403" s="4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4">
        <f t="shared" si="25"/>
        <v>40914.25</v>
      </c>
      <c r="O404" s="4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7"/>
        <v>55.99</v>
      </c>
      <c r="J405" t="s">
        <v>15</v>
      </c>
      <c r="K405" t="s">
        <v>16</v>
      </c>
      <c r="L405">
        <v>1273640400</v>
      </c>
      <c r="M405">
        <v>1276750800</v>
      </c>
      <c r="N405" s="4">
        <f t="shared" si="25"/>
        <v>40310.208333333336</v>
      </c>
      <c r="O405" s="4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7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4">
        <f t="shared" si="25"/>
        <v>43053.25</v>
      </c>
      <c r="O406" s="4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7"/>
        <v>60.98</v>
      </c>
      <c r="J407" t="s">
        <v>21</v>
      </c>
      <c r="K407" t="s">
        <v>22</v>
      </c>
      <c r="L407">
        <v>1528088400</v>
      </c>
      <c r="M407">
        <v>1532408400</v>
      </c>
      <c r="N407" s="4">
        <f t="shared" si="25"/>
        <v>43255.208333333328</v>
      </c>
      <c r="O407" s="4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7"/>
        <v>110.98</v>
      </c>
      <c r="J408" t="s">
        <v>21</v>
      </c>
      <c r="K408" t="s">
        <v>22</v>
      </c>
      <c r="L408">
        <v>1359525600</v>
      </c>
      <c r="M408">
        <v>1360562400</v>
      </c>
      <c r="N408" s="4">
        <f t="shared" si="25"/>
        <v>41304.25</v>
      </c>
      <c r="O408" s="4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s="4">
        <f t="shared" si="25"/>
        <v>43751.208333333328</v>
      </c>
      <c r="O409" s="4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7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4">
        <f t="shared" si="25"/>
        <v>42541.208333333328</v>
      </c>
      <c r="O410" s="4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7"/>
        <v>87.96</v>
      </c>
      <c r="J411" t="s">
        <v>21</v>
      </c>
      <c r="K411" t="s">
        <v>22</v>
      </c>
      <c r="L411">
        <v>1492491600</v>
      </c>
      <c r="M411">
        <v>1492837200</v>
      </c>
      <c r="N411" s="4">
        <f t="shared" si="25"/>
        <v>42843.208333333328</v>
      </c>
      <c r="O411" s="4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7"/>
        <v>49.99</v>
      </c>
      <c r="J412" t="s">
        <v>21</v>
      </c>
      <c r="K412" t="s">
        <v>22</v>
      </c>
      <c r="L412">
        <v>1430197200</v>
      </c>
      <c r="M412">
        <v>1430197200</v>
      </c>
      <c r="N412" s="4">
        <f t="shared" si="25"/>
        <v>42122.208333333328</v>
      </c>
      <c r="O412" s="4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7"/>
        <v>99.52</v>
      </c>
      <c r="J413" t="s">
        <v>21</v>
      </c>
      <c r="K413" t="s">
        <v>22</v>
      </c>
      <c r="L413">
        <v>1496034000</v>
      </c>
      <c r="M413">
        <v>1496206800</v>
      </c>
      <c r="N413" s="4">
        <f t="shared" si="25"/>
        <v>42884.208333333328</v>
      </c>
      <c r="O413" s="4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7"/>
        <v>104.82</v>
      </c>
      <c r="J414" t="s">
        <v>21</v>
      </c>
      <c r="K414" t="s">
        <v>22</v>
      </c>
      <c r="L414">
        <v>1388728800</v>
      </c>
      <c r="M414">
        <v>1389592800</v>
      </c>
      <c r="N414" s="4">
        <f t="shared" si="25"/>
        <v>41642.25</v>
      </c>
      <c r="O414" s="4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7"/>
        <v>108.01</v>
      </c>
      <c r="J415" t="s">
        <v>21</v>
      </c>
      <c r="K415" t="s">
        <v>22</v>
      </c>
      <c r="L415">
        <v>1543298400</v>
      </c>
      <c r="M415">
        <v>1545631200</v>
      </c>
      <c r="N415" s="4">
        <f t="shared" si="25"/>
        <v>43431.25</v>
      </c>
      <c r="O415" s="4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7"/>
        <v>29</v>
      </c>
      <c r="J416" t="s">
        <v>21</v>
      </c>
      <c r="K416" t="s">
        <v>22</v>
      </c>
      <c r="L416">
        <v>1271739600</v>
      </c>
      <c r="M416">
        <v>1272430800</v>
      </c>
      <c r="N416" s="4">
        <f t="shared" si="25"/>
        <v>40288.208333333336</v>
      </c>
      <c r="O416" s="4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7"/>
        <v>30.03</v>
      </c>
      <c r="J417" t="s">
        <v>21</v>
      </c>
      <c r="K417" t="s">
        <v>22</v>
      </c>
      <c r="L417">
        <v>1326434400</v>
      </c>
      <c r="M417">
        <v>1327903200</v>
      </c>
      <c r="N417" s="4">
        <f t="shared" si="25"/>
        <v>40921.25</v>
      </c>
      <c r="O417" s="4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7"/>
        <v>41.01</v>
      </c>
      <c r="J418" t="s">
        <v>21</v>
      </c>
      <c r="K418" t="s">
        <v>22</v>
      </c>
      <c r="L418">
        <v>1295244000</v>
      </c>
      <c r="M418">
        <v>1296021600</v>
      </c>
      <c r="N418" s="4">
        <f t="shared" si="25"/>
        <v>40560.25</v>
      </c>
      <c r="O418" s="4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7"/>
        <v>62.87</v>
      </c>
      <c r="J419" t="s">
        <v>21</v>
      </c>
      <c r="K419" t="s">
        <v>22</v>
      </c>
      <c r="L419">
        <v>1541221200</v>
      </c>
      <c r="M419">
        <v>1543298400</v>
      </c>
      <c r="N419" s="4">
        <f t="shared" si="25"/>
        <v>43407.208333333328</v>
      </c>
      <c r="O419" s="4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7"/>
        <v>47.01</v>
      </c>
      <c r="J420" t="s">
        <v>15</v>
      </c>
      <c r="K420" t="s">
        <v>16</v>
      </c>
      <c r="L420">
        <v>1336280400</v>
      </c>
      <c r="M420">
        <v>1336366800</v>
      </c>
      <c r="N420" s="4">
        <f t="shared" si="25"/>
        <v>41035.208333333336</v>
      </c>
      <c r="O420" s="4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7"/>
        <v>27</v>
      </c>
      <c r="J421" t="s">
        <v>21</v>
      </c>
      <c r="K421" t="s">
        <v>22</v>
      </c>
      <c r="L421">
        <v>1324533600</v>
      </c>
      <c r="M421">
        <v>1325052000</v>
      </c>
      <c r="N421" s="4">
        <f t="shared" si="25"/>
        <v>40899.25</v>
      </c>
      <c r="O421" s="4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7"/>
        <v>68.33</v>
      </c>
      <c r="J422" t="s">
        <v>21</v>
      </c>
      <c r="K422" t="s">
        <v>22</v>
      </c>
      <c r="L422">
        <v>1498366800</v>
      </c>
      <c r="M422">
        <v>1499576400</v>
      </c>
      <c r="N422" s="4">
        <f t="shared" si="25"/>
        <v>42911.208333333328</v>
      </c>
      <c r="O422" s="4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7"/>
        <v>50.97</v>
      </c>
      <c r="J423" t="s">
        <v>21</v>
      </c>
      <c r="K423" t="s">
        <v>22</v>
      </c>
      <c r="L423">
        <v>1498712400</v>
      </c>
      <c r="M423">
        <v>1501304400</v>
      </c>
      <c r="N423" s="4">
        <f t="shared" si="25"/>
        <v>42915.208333333328</v>
      </c>
      <c r="O423" s="4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7"/>
        <v>54.02</v>
      </c>
      <c r="J424" t="s">
        <v>21</v>
      </c>
      <c r="K424" t="s">
        <v>22</v>
      </c>
      <c r="L424">
        <v>1271480400</v>
      </c>
      <c r="M424">
        <v>1273208400</v>
      </c>
      <c r="N424" s="4">
        <f t="shared" si="25"/>
        <v>40285.208333333336</v>
      </c>
      <c r="O424" s="4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7"/>
        <v>97.06</v>
      </c>
      <c r="J425" t="s">
        <v>21</v>
      </c>
      <c r="K425" t="s">
        <v>22</v>
      </c>
      <c r="L425">
        <v>1316667600</v>
      </c>
      <c r="M425">
        <v>1316840400</v>
      </c>
      <c r="N425" s="4">
        <f t="shared" si="25"/>
        <v>40808.208333333336</v>
      </c>
      <c r="O425" s="4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7"/>
        <v>24.87</v>
      </c>
      <c r="J426" t="s">
        <v>21</v>
      </c>
      <c r="K426" t="s">
        <v>22</v>
      </c>
      <c r="L426">
        <v>1524027600</v>
      </c>
      <c r="M426">
        <v>1524546000</v>
      </c>
      <c r="N426" s="4">
        <f t="shared" si="25"/>
        <v>43208.208333333328</v>
      </c>
      <c r="O426" s="4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7"/>
        <v>84.42</v>
      </c>
      <c r="J427" t="s">
        <v>21</v>
      </c>
      <c r="K427" t="s">
        <v>22</v>
      </c>
      <c r="L427">
        <v>1438059600</v>
      </c>
      <c r="M427">
        <v>1438578000</v>
      </c>
      <c r="N427" s="4">
        <f t="shared" si="25"/>
        <v>42213.208333333328</v>
      </c>
      <c r="O427" s="4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7"/>
        <v>47.09</v>
      </c>
      <c r="J428" t="s">
        <v>21</v>
      </c>
      <c r="K428" t="s">
        <v>22</v>
      </c>
      <c r="L428">
        <v>1361944800</v>
      </c>
      <c r="M428">
        <v>1362549600</v>
      </c>
      <c r="N428" s="4">
        <f t="shared" si="25"/>
        <v>41332.25</v>
      </c>
      <c r="O428" s="4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7"/>
        <v>78</v>
      </c>
      <c r="J429" t="s">
        <v>21</v>
      </c>
      <c r="K429" t="s">
        <v>22</v>
      </c>
      <c r="L429">
        <v>1410584400</v>
      </c>
      <c r="M429">
        <v>1413349200</v>
      </c>
      <c r="N429" s="4">
        <f t="shared" si="25"/>
        <v>41895.208333333336</v>
      </c>
      <c r="O429" s="4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7"/>
        <v>62.97</v>
      </c>
      <c r="J430" t="s">
        <v>21</v>
      </c>
      <c r="K430" t="s">
        <v>22</v>
      </c>
      <c r="L430">
        <v>1297404000</v>
      </c>
      <c r="M430">
        <v>1298008800</v>
      </c>
      <c r="N430" s="4">
        <f t="shared" si="25"/>
        <v>40585.25</v>
      </c>
      <c r="O430" s="4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7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4">
        <f t="shared" si="25"/>
        <v>41680.25</v>
      </c>
      <c r="O431" s="4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7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4">
        <f t="shared" si="25"/>
        <v>43737.208333333328</v>
      </c>
      <c r="O432" s="4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7"/>
        <v>104.44</v>
      </c>
      <c r="J433" t="s">
        <v>21</v>
      </c>
      <c r="K433" t="s">
        <v>22</v>
      </c>
      <c r="L433">
        <v>1529643600</v>
      </c>
      <c r="M433">
        <v>1531112400</v>
      </c>
      <c r="N433" s="4">
        <f t="shared" si="25"/>
        <v>43273.208333333328</v>
      </c>
      <c r="O433" s="4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7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4">
        <f t="shared" si="25"/>
        <v>41761.208333333336</v>
      </c>
      <c r="O434" s="4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7"/>
        <v>83.02</v>
      </c>
      <c r="J435" t="s">
        <v>21</v>
      </c>
      <c r="K435" t="s">
        <v>22</v>
      </c>
      <c r="L435">
        <v>1385359200</v>
      </c>
      <c r="M435">
        <v>1386741600</v>
      </c>
      <c r="N435" s="4">
        <f t="shared" si="25"/>
        <v>41603.25</v>
      </c>
      <c r="O435" s="4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s="4">
        <f t="shared" si="25"/>
        <v>42705.25</v>
      </c>
      <c r="O436" s="4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7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4">
        <f t="shared" si="25"/>
        <v>41988.25</v>
      </c>
      <c r="O437" s="4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7"/>
        <v>54.93</v>
      </c>
      <c r="J438" t="s">
        <v>21</v>
      </c>
      <c r="K438" t="s">
        <v>22</v>
      </c>
      <c r="L438">
        <v>1555736400</v>
      </c>
      <c r="M438">
        <v>1555822800</v>
      </c>
      <c r="N438" s="4">
        <f t="shared" si="25"/>
        <v>43575.208333333328</v>
      </c>
      <c r="O438" s="4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7"/>
        <v>51.92</v>
      </c>
      <c r="J439" t="s">
        <v>21</v>
      </c>
      <c r="K439" t="s">
        <v>22</v>
      </c>
      <c r="L439">
        <v>1442120400</v>
      </c>
      <c r="M439">
        <v>1442379600</v>
      </c>
      <c r="N439" s="4">
        <f t="shared" si="25"/>
        <v>42260.208333333328</v>
      </c>
      <c r="O439" s="4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7"/>
        <v>60.03</v>
      </c>
      <c r="J440" t="s">
        <v>21</v>
      </c>
      <c r="K440" t="s">
        <v>22</v>
      </c>
      <c r="L440">
        <v>1362376800</v>
      </c>
      <c r="M440">
        <v>1364965200</v>
      </c>
      <c r="N440" s="4">
        <f t="shared" si="25"/>
        <v>41337.25</v>
      </c>
      <c r="O440" s="4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7"/>
        <v>44</v>
      </c>
      <c r="J441" t="s">
        <v>21</v>
      </c>
      <c r="K441" t="s">
        <v>22</v>
      </c>
      <c r="L441">
        <v>1478408400</v>
      </c>
      <c r="M441">
        <v>1479016800</v>
      </c>
      <c r="N441" s="4">
        <f t="shared" si="25"/>
        <v>42680.208333333328</v>
      </c>
      <c r="O441" s="4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7"/>
        <v>53</v>
      </c>
      <c r="J442" t="s">
        <v>21</v>
      </c>
      <c r="K442" t="s">
        <v>22</v>
      </c>
      <c r="L442">
        <v>1498798800</v>
      </c>
      <c r="M442">
        <v>1499662800</v>
      </c>
      <c r="N442" s="4">
        <f t="shared" si="25"/>
        <v>42916.208333333328</v>
      </c>
      <c r="O442" s="4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s="4">
        <f t="shared" si="25"/>
        <v>41025.208333333336</v>
      </c>
      <c r="O443" s="4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7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4">
        <f t="shared" si="25"/>
        <v>42980.208333333328</v>
      </c>
      <c r="O444" s="4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7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4">
        <f t="shared" si="25"/>
        <v>40451.208333333336</v>
      </c>
      <c r="O445" s="4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7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4">
        <f t="shared" si="25"/>
        <v>40748.208333333336</v>
      </c>
      <c r="O446" s="4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7"/>
        <v>63.17</v>
      </c>
      <c r="J447" t="s">
        <v>21</v>
      </c>
      <c r="K447" t="s">
        <v>22</v>
      </c>
      <c r="L447">
        <v>1291356000</v>
      </c>
      <c r="M447">
        <v>1293170400</v>
      </c>
      <c r="N447" s="4">
        <f t="shared" si="25"/>
        <v>40515.25</v>
      </c>
      <c r="O447" s="4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7"/>
        <v>29.99</v>
      </c>
      <c r="J448" t="s">
        <v>21</v>
      </c>
      <c r="K448" t="s">
        <v>22</v>
      </c>
      <c r="L448">
        <v>1355810400</v>
      </c>
      <c r="M448">
        <v>1355983200</v>
      </c>
      <c r="N448" s="4">
        <f t="shared" si="25"/>
        <v>41261.25</v>
      </c>
      <c r="O448" s="4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s="4">
        <f t="shared" si="25"/>
        <v>43088.25</v>
      </c>
      <c r="O449" s="4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ROUND(E450/D450*100,0)</f>
        <v>50</v>
      </c>
      <c r="G450" t="s">
        <v>14</v>
      </c>
      <c r="H450">
        <v>605</v>
      </c>
      <c r="I450">
        <f t="shared" si="27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4">
        <f t="shared" ref="N450:N513" si="29">(((L450/60)/60)/24)+DATE(1970,1,1)</f>
        <v>41378.208333333336</v>
      </c>
      <c r="O450" s="4">
        <f t="shared" ref="O450:O513" si="30">(((M450/60)/60)/24)+DATE(1970,1,1)</f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31">ROUND(E451/H451,2)</f>
        <v>101.2</v>
      </c>
      <c r="J451" t="s">
        <v>36</v>
      </c>
      <c r="K451" t="s">
        <v>37</v>
      </c>
      <c r="L451">
        <v>1551852000</v>
      </c>
      <c r="M451">
        <v>1553317200</v>
      </c>
      <c r="N451" s="4">
        <f t="shared" si="29"/>
        <v>43530.25</v>
      </c>
      <c r="O451" s="4">
        <f t="shared" si="30"/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31"/>
        <v>4</v>
      </c>
      <c r="J452" t="s">
        <v>15</v>
      </c>
      <c r="K452" t="s">
        <v>16</v>
      </c>
      <c r="L452">
        <v>1540098000</v>
      </c>
      <c r="M452">
        <v>1542088800</v>
      </c>
      <c r="N452" s="4">
        <f t="shared" si="29"/>
        <v>43394.208333333328</v>
      </c>
      <c r="O452" s="4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31"/>
        <v>29</v>
      </c>
      <c r="J453" t="s">
        <v>21</v>
      </c>
      <c r="K453" t="s">
        <v>22</v>
      </c>
      <c r="L453">
        <v>1500440400</v>
      </c>
      <c r="M453">
        <v>1503118800</v>
      </c>
      <c r="N453" s="4">
        <f t="shared" si="29"/>
        <v>42935.208333333328</v>
      </c>
      <c r="O453" s="4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31"/>
        <v>98.23</v>
      </c>
      <c r="J454" t="s">
        <v>21</v>
      </c>
      <c r="K454" t="s">
        <v>22</v>
      </c>
      <c r="L454">
        <v>1278392400</v>
      </c>
      <c r="M454">
        <v>1278478800</v>
      </c>
      <c r="N454" s="4">
        <f t="shared" si="29"/>
        <v>40365.208333333336</v>
      </c>
      <c r="O454" s="4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31"/>
        <v>87</v>
      </c>
      <c r="J455" t="s">
        <v>21</v>
      </c>
      <c r="K455" t="s">
        <v>22</v>
      </c>
      <c r="L455">
        <v>1480572000</v>
      </c>
      <c r="M455">
        <v>1484114400</v>
      </c>
      <c r="N455" s="4">
        <f t="shared" si="29"/>
        <v>42705.25</v>
      </c>
      <c r="O455" s="4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31"/>
        <v>45.21</v>
      </c>
      <c r="J456" t="s">
        <v>21</v>
      </c>
      <c r="K456" t="s">
        <v>22</v>
      </c>
      <c r="L456">
        <v>1382331600</v>
      </c>
      <c r="M456">
        <v>1385445600</v>
      </c>
      <c r="N456" s="4">
        <f t="shared" si="29"/>
        <v>41568.208333333336</v>
      </c>
      <c r="O456" s="4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31"/>
        <v>37</v>
      </c>
      <c r="J457" t="s">
        <v>21</v>
      </c>
      <c r="K457" t="s">
        <v>22</v>
      </c>
      <c r="L457">
        <v>1316754000</v>
      </c>
      <c r="M457">
        <v>1318741200</v>
      </c>
      <c r="N457" s="4">
        <f t="shared" si="29"/>
        <v>40809.208333333336</v>
      </c>
      <c r="O457" s="4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31"/>
        <v>94.98</v>
      </c>
      <c r="J458" t="s">
        <v>21</v>
      </c>
      <c r="K458" t="s">
        <v>22</v>
      </c>
      <c r="L458">
        <v>1518242400</v>
      </c>
      <c r="M458">
        <v>1518242400</v>
      </c>
      <c r="N458" s="4">
        <f t="shared" si="29"/>
        <v>43141.25</v>
      </c>
      <c r="O458" s="4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31"/>
        <v>28.96</v>
      </c>
      <c r="J459" t="s">
        <v>21</v>
      </c>
      <c r="K459" t="s">
        <v>22</v>
      </c>
      <c r="L459">
        <v>1476421200</v>
      </c>
      <c r="M459">
        <v>1476594000</v>
      </c>
      <c r="N459" s="4">
        <f t="shared" si="29"/>
        <v>42657.208333333328</v>
      </c>
      <c r="O459" s="4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31"/>
        <v>55.99</v>
      </c>
      <c r="J460" t="s">
        <v>21</v>
      </c>
      <c r="K460" t="s">
        <v>22</v>
      </c>
      <c r="L460">
        <v>1269752400</v>
      </c>
      <c r="M460">
        <v>1273554000</v>
      </c>
      <c r="N460" s="4">
        <f t="shared" si="29"/>
        <v>40265.208333333336</v>
      </c>
      <c r="O460" s="4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31"/>
        <v>54.04</v>
      </c>
      <c r="J461" t="s">
        <v>21</v>
      </c>
      <c r="K461" t="s">
        <v>22</v>
      </c>
      <c r="L461">
        <v>1419746400</v>
      </c>
      <c r="M461">
        <v>1421906400</v>
      </c>
      <c r="N461" s="4">
        <f t="shared" si="29"/>
        <v>42001.25</v>
      </c>
      <c r="O461" s="4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s="4">
        <f t="shared" si="29"/>
        <v>40399.208333333336</v>
      </c>
      <c r="O462" s="4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31"/>
        <v>67</v>
      </c>
      <c r="J463" t="s">
        <v>21</v>
      </c>
      <c r="K463" t="s">
        <v>22</v>
      </c>
      <c r="L463">
        <v>1398661200</v>
      </c>
      <c r="M463">
        <v>1400389200</v>
      </c>
      <c r="N463" s="4">
        <f t="shared" si="29"/>
        <v>41757.208333333336</v>
      </c>
      <c r="O463" s="4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31"/>
        <v>107.91</v>
      </c>
      <c r="J464" t="s">
        <v>21</v>
      </c>
      <c r="K464" t="s">
        <v>22</v>
      </c>
      <c r="L464">
        <v>1359525600</v>
      </c>
      <c r="M464">
        <v>1362808800</v>
      </c>
      <c r="N464" s="4">
        <f t="shared" si="29"/>
        <v>41304.25</v>
      </c>
      <c r="O464" s="4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31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4">
        <f t="shared" si="29"/>
        <v>41639.25</v>
      </c>
      <c r="O465" s="4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31"/>
        <v>39.01</v>
      </c>
      <c r="J466" t="s">
        <v>21</v>
      </c>
      <c r="K466" t="s">
        <v>22</v>
      </c>
      <c r="L466">
        <v>1518328800</v>
      </c>
      <c r="M466">
        <v>1519538400</v>
      </c>
      <c r="N466" s="4">
        <f t="shared" si="29"/>
        <v>43142.25</v>
      </c>
      <c r="O466" s="4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31"/>
        <v>110.36</v>
      </c>
      <c r="J467" t="s">
        <v>21</v>
      </c>
      <c r="K467" t="s">
        <v>22</v>
      </c>
      <c r="L467">
        <v>1517032800</v>
      </c>
      <c r="M467">
        <v>1517810400</v>
      </c>
      <c r="N467" s="4">
        <f t="shared" si="29"/>
        <v>43127.25</v>
      </c>
      <c r="O467" s="4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31"/>
        <v>94.86</v>
      </c>
      <c r="J468" t="s">
        <v>21</v>
      </c>
      <c r="K468" t="s">
        <v>22</v>
      </c>
      <c r="L468">
        <v>1368594000</v>
      </c>
      <c r="M468">
        <v>1370581200</v>
      </c>
      <c r="N468" s="4">
        <f t="shared" si="29"/>
        <v>41409.208333333336</v>
      </c>
      <c r="O468" s="4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31"/>
        <v>57.94</v>
      </c>
      <c r="J469" t="s">
        <v>15</v>
      </c>
      <c r="K469" t="s">
        <v>16</v>
      </c>
      <c r="L469">
        <v>1448258400</v>
      </c>
      <c r="M469">
        <v>1448863200</v>
      </c>
      <c r="N469" s="4">
        <f t="shared" si="29"/>
        <v>42331.25</v>
      </c>
      <c r="O469" s="4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s="4">
        <f t="shared" si="29"/>
        <v>43569.208333333328</v>
      </c>
      <c r="O470" s="4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31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4">
        <f t="shared" si="29"/>
        <v>42142.208333333328</v>
      </c>
      <c r="O471" s="4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31"/>
        <v>27.01</v>
      </c>
      <c r="J472" t="s">
        <v>21</v>
      </c>
      <c r="K472" t="s">
        <v>22</v>
      </c>
      <c r="L472">
        <v>1481522400</v>
      </c>
      <c r="M472">
        <v>1482127200</v>
      </c>
      <c r="N472" s="4">
        <f t="shared" si="29"/>
        <v>42716.25</v>
      </c>
      <c r="O472" s="4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31"/>
        <v>50.97</v>
      </c>
      <c r="J473" t="s">
        <v>40</v>
      </c>
      <c r="K473" t="s">
        <v>41</v>
      </c>
      <c r="L473">
        <v>1335934800</v>
      </c>
      <c r="M473">
        <v>1335934800</v>
      </c>
      <c r="N473" s="4">
        <f t="shared" si="29"/>
        <v>41031.208333333336</v>
      </c>
      <c r="O473" s="4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31"/>
        <v>104.94</v>
      </c>
      <c r="J474" t="s">
        <v>21</v>
      </c>
      <c r="K474" t="s">
        <v>22</v>
      </c>
      <c r="L474">
        <v>1552280400</v>
      </c>
      <c r="M474">
        <v>1556946000</v>
      </c>
      <c r="N474" s="4">
        <f t="shared" si="29"/>
        <v>43535.208333333328</v>
      </c>
      <c r="O474" s="4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31"/>
        <v>84.03</v>
      </c>
      <c r="J475" t="s">
        <v>21</v>
      </c>
      <c r="K475" t="s">
        <v>22</v>
      </c>
      <c r="L475">
        <v>1529989200</v>
      </c>
      <c r="M475">
        <v>1530075600</v>
      </c>
      <c r="N475" s="4">
        <f t="shared" si="29"/>
        <v>43277.208333333328</v>
      </c>
      <c r="O475" s="4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31"/>
        <v>102.86</v>
      </c>
      <c r="J476" t="s">
        <v>21</v>
      </c>
      <c r="K476" t="s">
        <v>22</v>
      </c>
      <c r="L476">
        <v>1418709600</v>
      </c>
      <c r="M476">
        <v>1418796000</v>
      </c>
      <c r="N476" s="4">
        <f t="shared" si="29"/>
        <v>41989.25</v>
      </c>
      <c r="O476" s="4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31"/>
        <v>39.96</v>
      </c>
      <c r="J477" t="s">
        <v>21</v>
      </c>
      <c r="K477" t="s">
        <v>22</v>
      </c>
      <c r="L477">
        <v>1372136400</v>
      </c>
      <c r="M477">
        <v>1372482000</v>
      </c>
      <c r="N477" s="4">
        <f t="shared" si="29"/>
        <v>41450.208333333336</v>
      </c>
      <c r="O477" s="4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31"/>
        <v>51</v>
      </c>
      <c r="J478" t="s">
        <v>21</v>
      </c>
      <c r="K478" t="s">
        <v>22</v>
      </c>
      <c r="L478">
        <v>1533877200</v>
      </c>
      <c r="M478">
        <v>1534395600</v>
      </c>
      <c r="N478" s="4">
        <f t="shared" si="29"/>
        <v>43322.208333333328</v>
      </c>
      <c r="O478" s="4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31"/>
        <v>40.82</v>
      </c>
      <c r="J479" t="s">
        <v>21</v>
      </c>
      <c r="K479" t="s">
        <v>22</v>
      </c>
      <c r="L479">
        <v>1309064400</v>
      </c>
      <c r="M479">
        <v>1311397200</v>
      </c>
      <c r="N479" s="4">
        <f t="shared" si="29"/>
        <v>40720.208333333336</v>
      </c>
      <c r="O479" s="4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31"/>
        <v>59</v>
      </c>
      <c r="J480" t="s">
        <v>21</v>
      </c>
      <c r="K480" t="s">
        <v>22</v>
      </c>
      <c r="L480">
        <v>1425877200</v>
      </c>
      <c r="M480">
        <v>1426914000</v>
      </c>
      <c r="N480" s="4">
        <f t="shared" si="29"/>
        <v>42072.208333333328</v>
      </c>
      <c r="O480" s="4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31"/>
        <v>71.16</v>
      </c>
      <c r="J481" t="s">
        <v>40</v>
      </c>
      <c r="K481" t="s">
        <v>41</v>
      </c>
      <c r="L481">
        <v>1501304400</v>
      </c>
      <c r="M481">
        <v>1501477200</v>
      </c>
      <c r="N481" s="4">
        <f t="shared" si="29"/>
        <v>42945.208333333328</v>
      </c>
      <c r="O481" s="4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31"/>
        <v>99.49</v>
      </c>
      <c r="J482" t="s">
        <v>21</v>
      </c>
      <c r="K482" t="s">
        <v>22</v>
      </c>
      <c r="L482">
        <v>1268287200</v>
      </c>
      <c r="M482">
        <v>1269061200</v>
      </c>
      <c r="N482" s="4">
        <f t="shared" si="29"/>
        <v>40248.25</v>
      </c>
      <c r="O482" s="4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31"/>
        <v>103.99</v>
      </c>
      <c r="J483" t="s">
        <v>21</v>
      </c>
      <c r="K483" t="s">
        <v>22</v>
      </c>
      <c r="L483">
        <v>1412139600</v>
      </c>
      <c r="M483">
        <v>1415772000</v>
      </c>
      <c r="N483" s="4">
        <f t="shared" si="29"/>
        <v>41913.208333333336</v>
      </c>
      <c r="O483" s="4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31"/>
        <v>76.56</v>
      </c>
      <c r="J484" t="s">
        <v>21</v>
      </c>
      <c r="K484" t="s">
        <v>22</v>
      </c>
      <c r="L484">
        <v>1330063200</v>
      </c>
      <c r="M484">
        <v>1331013600</v>
      </c>
      <c r="N484" s="4">
        <f t="shared" si="29"/>
        <v>40963.25</v>
      </c>
      <c r="O484" s="4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31"/>
        <v>87.07</v>
      </c>
      <c r="J485" t="s">
        <v>21</v>
      </c>
      <c r="K485" t="s">
        <v>22</v>
      </c>
      <c r="L485">
        <v>1576130400</v>
      </c>
      <c r="M485">
        <v>1576735200</v>
      </c>
      <c r="N485" s="4">
        <f t="shared" si="29"/>
        <v>43811.25</v>
      </c>
      <c r="O485" s="4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31"/>
        <v>49</v>
      </c>
      <c r="J486" t="s">
        <v>40</v>
      </c>
      <c r="K486" t="s">
        <v>41</v>
      </c>
      <c r="L486">
        <v>1407128400</v>
      </c>
      <c r="M486">
        <v>1411362000</v>
      </c>
      <c r="N486" s="4">
        <f t="shared" si="29"/>
        <v>41855.208333333336</v>
      </c>
      <c r="O486" s="4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31"/>
        <v>42.97</v>
      </c>
      <c r="J487" t="s">
        <v>40</v>
      </c>
      <c r="K487" t="s">
        <v>41</v>
      </c>
      <c r="L487">
        <v>1560142800</v>
      </c>
      <c r="M487">
        <v>1563685200</v>
      </c>
      <c r="N487" s="4">
        <f t="shared" si="29"/>
        <v>43626.208333333328</v>
      </c>
      <c r="O487" s="4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31"/>
        <v>33.43</v>
      </c>
      <c r="J488" t="s">
        <v>40</v>
      </c>
      <c r="K488" t="s">
        <v>41</v>
      </c>
      <c r="L488">
        <v>1520575200</v>
      </c>
      <c r="M488">
        <v>1521867600</v>
      </c>
      <c r="N488" s="4">
        <f t="shared" si="29"/>
        <v>43168.25</v>
      </c>
      <c r="O488" s="4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31"/>
        <v>83.98</v>
      </c>
      <c r="J489" t="s">
        <v>21</v>
      </c>
      <c r="K489" t="s">
        <v>22</v>
      </c>
      <c r="L489">
        <v>1492664400</v>
      </c>
      <c r="M489">
        <v>1495515600</v>
      </c>
      <c r="N489" s="4">
        <f t="shared" si="29"/>
        <v>42845.208333333328</v>
      </c>
      <c r="O489" s="4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31"/>
        <v>101.42</v>
      </c>
      <c r="J490" t="s">
        <v>21</v>
      </c>
      <c r="K490" t="s">
        <v>22</v>
      </c>
      <c r="L490">
        <v>1454479200</v>
      </c>
      <c r="M490">
        <v>1455948000</v>
      </c>
      <c r="N490" s="4">
        <f t="shared" si="29"/>
        <v>42403.25</v>
      </c>
      <c r="O490" s="4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31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4">
        <f t="shared" si="29"/>
        <v>40406.208333333336</v>
      </c>
      <c r="O491" s="4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31"/>
        <v>31.92</v>
      </c>
      <c r="J492" t="s">
        <v>21</v>
      </c>
      <c r="K492" t="s">
        <v>22</v>
      </c>
      <c r="L492">
        <v>1573970400</v>
      </c>
      <c r="M492">
        <v>1574575200</v>
      </c>
      <c r="N492" s="4">
        <f t="shared" si="29"/>
        <v>43786.25</v>
      </c>
      <c r="O492" s="4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31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4">
        <f t="shared" si="29"/>
        <v>41456.208333333336</v>
      </c>
      <c r="O493" s="4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31"/>
        <v>77.03</v>
      </c>
      <c r="J494" t="s">
        <v>21</v>
      </c>
      <c r="K494" t="s">
        <v>22</v>
      </c>
      <c r="L494">
        <v>1275886800</v>
      </c>
      <c r="M494">
        <v>1278910800</v>
      </c>
      <c r="N494" s="4">
        <f t="shared" si="29"/>
        <v>40336.208333333336</v>
      </c>
      <c r="O494" s="4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31"/>
        <v>101.78</v>
      </c>
      <c r="J495" t="s">
        <v>21</v>
      </c>
      <c r="K495" t="s">
        <v>22</v>
      </c>
      <c r="L495">
        <v>1561784400</v>
      </c>
      <c r="M495">
        <v>1562907600</v>
      </c>
      <c r="N495" s="4">
        <f t="shared" si="29"/>
        <v>43645.208333333328</v>
      </c>
      <c r="O495" s="4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31"/>
        <v>51.06</v>
      </c>
      <c r="J496" t="s">
        <v>21</v>
      </c>
      <c r="K496" t="s">
        <v>22</v>
      </c>
      <c r="L496">
        <v>1332392400</v>
      </c>
      <c r="M496">
        <v>1332478800</v>
      </c>
      <c r="N496" s="4">
        <f t="shared" si="29"/>
        <v>40990.208333333336</v>
      </c>
      <c r="O496" s="4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31"/>
        <v>68.02</v>
      </c>
      <c r="J497" t="s">
        <v>36</v>
      </c>
      <c r="K497" t="s">
        <v>37</v>
      </c>
      <c r="L497">
        <v>1402376400</v>
      </c>
      <c r="M497">
        <v>1402722000</v>
      </c>
      <c r="N497" s="4">
        <f t="shared" si="29"/>
        <v>41800.208333333336</v>
      </c>
      <c r="O497" s="4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31"/>
        <v>30.87</v>
      </c>
      <c r="J498" t="s">
        <v>21</v>
      </c>
      <c r="K498" t="s">
        <v>22</v>
      </c>
      <c r="L498">
        <v>1495342800</v>
      </c>
      <c r="M498">
        <v>1496811600</v>
      </c>
      <c r="N498" s="4">
        <f t="shared" si="29"/>
        <v>42876.208333333328</v>
      </c>
      <c r="O498" s="4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31"/>
        <v>27.91</v>
      </c>
      <c r="J499" t="s">
        <v>21</v>
      </c>
      <c r="K499" t="s">
        <v>22</v>
      </c>
      <c r="L499">
        <v>1482213600</v>
      </c>
      <c r="M499">
        <v>1482213600</v>
      </c>
      <c r="N499" s="4">
        <f t="shared" si="29"/>
        <v>42724.25</v>
      </c>
      <c r="O499" s="4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31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4">
        <f t="shared" si="29"/>
        <v>42005.25</v>
      </c>
      <c r="O500" s="4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31"/>
        <v>38</v>
      </c>
      <c r="J501" t="s">
        <v>21</v>
      </c>
      <c r="K501" t="s">
        <v>22</v>
      </c>
      <c r="L501">
        <v>1458018000</v>
      </c>
      <c r="M501">
        <v>1458450000</v>
      </c>
      <c r="N501" s="4">
        <f t="shared" si="29"/>
        <v>42444.208333333328</v>
      </c>
      <c r="O501" s="4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s="4">
        <f t="shared" si="29"/>
        <v>41395.208333333336</v>
      </c>
      <c r="O502" s="4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31"/>
        <v>59.99</v>
      </c>
      <c r="J503" t="s">
        <v>21</v>
      </c>
      <c r="K503" t="s">
        <v>22</v>
      </c>
      <c r="L503">
        <v>1363064400</v>
      </c>
      <c r="M503">
        <v>1363237200</v>
      </c>
      <c r="N503" s="4">
        <f t="shared" si="29"/>
        <v>41345.208333333336</v>
      </c>
      <c r="O503" s="4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31"/>
        <v>37.04</v>
      </c>
      <c r="J504" t="s">
        <v>26</v>
      </c>
      <c r="K504" t="s">
        <v>27</v>
      </c>
      <c r="L504">
        <v>1343365200</v>
      </c>
      <c r="M504">
        <v>1345870800</v>
      </c>
      <c r="N504" s="4">
        <f t="shared" si="29"/>
        <v>41117.208333333336</v>
      </c>
      <c r="O504" s="4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31"/>
        <v>99.96</v>
      </c>
      <c r="J505" t="s">
        <v>21</v>
      </c>
      <c r="K505" t="s">
        <v>22</v>
      </c>
      <c r="L505">
        <v>1435726800</v>
      </c>
      <c r="M505">
        <v>1437454800</v>
      </c>
      <c r="N505" s="4">
        <f t="shared" si="29"/>
        <v>42186.208333333328</v>
      </c>
      <c r="O505" s="4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31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4">
        <f t="shared" si="29"/>
        <v>42142.208333333328</v>
      </c>
      <c r="O506" s="4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31"/>
        <v>36.01</v>
      </c>
      <c r="J507" t="s">
        <v>21</v>
      </c>
      <c r="K507" t="s">
        <v>22</v>
      </c>
      <c r="L507">
        <v>1362722400</v>
      </c>
      <c r="M507">
        <v>1366347600</v>
      </c>
      <c r="N507" s="4">
        <f t="shared" si="29"/>
        <v>41341.25</v>
      </c>
      <c r="O507" s="4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31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4">
        <f t="shared" si="29"/>
        <v>43062.25</v>
      </c>
      <c r="O508" s="4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31"/>
        <v>44.05</v>
      </c>
      <c r="J509" t="s">
        <v>21</v>
      </c>
      <c r="K509" t="s">
        <v>22</v>
      </c>
      <c r="L509">
        <v>1365483600</v>
      </c>
      <c r="M509">
        <v>1369717200</v>
      </c>
      <c r="N509" s="4">
        <f t="shared" si="29"/>
        <v>41373.208333333336</v>
      </c>
      <c r="O509" s="4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31"/>
        <v>53</v>
      </c>
      <c r="J510" t="s">
        <v>21</v>
      </c>
      <c r="K510" t="s">
        <v>22</v>
      </c>
      <c r="L510">
        <v>1532840400</v>
      </c>
      <c r="M510">
        <v>1534654800</v>
      </c>
      <c r="N510" s="4">
        <f t="shared" si="29"/>
        <v>43310.208333333328</v>
      </c>
      <c r="O510" s="4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s="4">
        <f t="shared" si="29"/>
        <v>41034.208333333336</v>
      </c>
      <c r="O511" s="4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31"/>
        <v>70.91</v>
      </c>
      <c r="J512" t="s">
        <v>26</v>
      </c>
      <c r="K512" t="s">
        <v>27</v>
      </c>
      <c r="L512">
        <v>1527742800</v>
      </c>
      <c r="M512">
        <v>1529816400</v>
      </c>
      <c r="N512" s="4">
        <f t="shared" si="29"/>
        <v>43251.208333333328</v>
      </c>
      <c r="O512" s="4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31"/>
        <v>98.06</v>
      </c>
      <c r="J513" t="s">
        <v>21</v>
      </c>
      <c r="K513" t="s">
        <v>22</v>
      </c>
      <c r="L513">
        <v>1564030800</v>
      </c>
      <c r="M513">
        <v>1564894800</v>
      </c>
      <c r="N513" s="4">
        <f t="shared" si="29"/>
        <v>43671.208333333328</v>
      </c>
      <c r="O513" s="4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ROUND(E514/D514*100,0)</f>
        <v>139</v>
      </c>
      <c r="G514" t="s">
        <v>20</v>
      </c>
      <c r="H514">
        <v>239</v>
      </c>
      <c r="I514">
        <f t="shared" si="31"/>
        <v>53.05</v>
      </c>
      <c r="J514" t="s">
        <v>21</v>
      </c>
      <c r="K514" t="s">
        <v>22</v>
      </c>
      <c r="L514">
        <v>1404536400</v>
      </c>
      <c r="M514">
        <v>1404622800</v>
      </c>
      <c r="N514" s="4">
        <f t="shared" ref="N514:N577" si="33">(((L514/60)/60)/24)+DATE(1970,1,1)</f>
        <v>41825.208333333336</v>
      </c>
      <c r="O514" s="4">
        <f t="shared" ref="O514:O577" si="34">(((M514/60)/60)/24)+DATE(1970,1,1)</f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5">ROUND(E515/H515,2)</f>
        <v>93.14</v>
      </c>
      <c r="J515" t="s">
        <v>21</v>
      </c>
      <c r="K515" t="s">
        <v>22</v>
      </c>
      <c r="L515">
        <v>1284008400</v>
      </c>
      <c r="M515">
        <v>1284181200</v>
      </c>
      <c r="N515" s="4">
        <f t="shared" si="33"/>
        <v>40430.208333333336</v>
      </c>
      <c r="O515" s="4">
        <f t="shared" si="34"/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5"/>
        <v>58.95</v>
      </c>
      <c r="J516" t="s">
        <v>98</v>
      </c>
      <c r="K516" t="s">
        <v>99</v>
      </c>
      <c r="L516">
        <v>1386309600</v>
      </c>
      <c r="M516">
        <v>1386741600</v>
      </c>
      <c r="N516" s="4">
        <f t="shared" si="33"/>
        <v>41614.25</v>
      </c>
      <c r="O516" s="4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5"/>
        <v>36.07</v>
      </c>
      <c r="J517" t="s">
        <v>15</v>
      </c>
      <c r="K517" t="s">
        <v>16</v>
      </c>
      <c r="L517">
        <v>1324620000</v>
      </c>
      <c r="M517">
        <v>1324792800</v>
      </c>
      <c r="N517" s="4">
        <f t="shared" si="33"/>
        <v>40900.25</v>
      </c>
      <c r="O517" s="4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5"/>
        <v>63.03</v>
      </c>
      <c r="J518" t="s">
        <v>21</v>
      </c>
      <c r="K518" t="s">
        <v>22</v>
      </c>
      <c r="L518">
        <v>1281070800</v>
      </c>
      <c r="M518">
        <v>1284354000</v>
      </c>
      <c r="N518" s="4">
        <f t="shared" si="33"/>
        <v>40396.208333333336</v>
      </c>
      <c r="O518" s="4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5"/>
        <v>84.72</v>
      </c>
      <c r="J519" t="s">
        <v>21</v>
      </c>
      <c r="K519" t="s">
        <v>22</v>
      </c>
      <c r="L519">
        <v>1493960400</v>
      </c>
      <c r="M519">
        <v>1494392400</v>
      </c>
      <c r="N519" s="4">
        <f t="shared" si="33"/>
        <v>42860.208333333328</v>
      </c>
      <c r="O519" s="4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s="4">
        <f t="shared" si="33"/>
        <v>43154.25</v>
      </c>
      <c r="O520" s="4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5"/>
        <v>101.98</v>
      </c>
      <c r="J521" t="s">
        <v>21</v>
      </c>
      <c r="K521" t="s">
        <v>22</v>
      </c>
      <c r="L521">
        <v>1420696800</v>
      </c>
      <c r="M521">
        <v>1421906400</v>
      </c>
      <c r="N521" s="4">
        <f t="shared" si="33"/>
        <v>42012.25</v>
      </c>
      <c r="O521" s="4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5"/>
        <v>106.44</v>
      </c>
      <c r="J522" t="s">
        <v>21</v>
      </c>
      <c r="K522" t="s">
        <v>22</v>
      </c>
      <c r="L522">
        <v>1555650000</v>
      </c>
      <c r="M522">
        <v>1555909200</v>
      </c>
      <c r="N522" s="4">
        <f t="shared" si="33"/>
        <v>43574.208333333328</v>
      </c>
      <c r="O522" s="4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5"/>
        <v>29.98</v>
      </c>
      <c r="J523" t="s">
        <v>21</v>
      </c>
      <c r="K523" t="s">
        <v>22</v>
      </c>
      <c r="L523">
        <v>1471928400</v>
      </c>
      <c r="M523">
        <v>1472446800</v>
      </c>
      <c r="N523" s="4">
        <f t="shared" si="33"/>
        <v>42605.208333333328</v>
      </c>
      <c r="O523" s="4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5"/>
        <v>85.81</v>
      </c>
      <c r="J524" t="s">
        <v>21</v>
      </c>
      <c r="K524" t="s">
        <v>22</v>
      </c>
      <c r="L524">
        <v>1341291600</v>
      </c>
      <c r="M524">
        <v>1342328400</v>
      </c>
      <c r="N524" s="4">
        <f t="shared" si="33"/>
        <v>41093.208333333336</v>
      </c>
      <c r="O524" s="4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4">
        <f t="shared" si="33"/>
        <v>40241.25</v>
      </c>
      <c r="O525" s="4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5"/>
        <v>41</v>
      </c>
      <c r="J526" t="s">
        <v>21</v>
      </c>
      <c r="K526" t="s">
        <v>22</v>
      </c>
      <c r="L526">
        <v>1272258000</v>
      </c>
      <c r="M526">
        <v>1273381200</v>
      </c>
      <c r="N526" s="4">
        <f t="shared" si="33"/>
        <v>40294.208333333336</v>
      </c>
      <c r="O526" s="4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5"/>
        <v>28.06</v>
      </c>
      <c r="J527" t="s">
        <v>21</v>
      </c>
      <c r="K527" t="s">
        <v>22</v>
      </c>
      <c r="L527">
        <v>1290492000</v>
      </c>
      <c r="M527">
        <v>1290837600</v>
      </c>
      <c r="N527" s="4">
        <f t="shared" si="33"/>
        <v>40505.25</v>
      </c>
      <c r="O527" s="4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5"/>
        <v>88.05</v>
      </c>
      <c r="J528" t="s">
        <v>21</v>
      </c>
      <c r="K528" t="s">
        <v>22</v>
      </c>
      <c r="L528">
        <v>1451109600</v>
      </c>
      <c r="M528">
        <v>1454306400</v>
      </c>
      <c r="N528" s="4">
        <f t="shared" si="33"/>
        <v>42364.25</v>
      </c>
      <c r="O528" s="4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s="4">
        <f t="shared" si="33"/>
        <v>42405.25</v>
      </c>
      <c r="O529" s="4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5"/>
        <v>90.34</v>
      </c>
      <c r="J530" t="s">
        <v>40</v>
      </c>
      <c r="K530" t="s">
        <v>41</v>
      </c>
      <c r="L530">
        <v>1385186400</v>
      </c>
      <c r="M530">
        <v>1389074400</v>
      </c>
      <c r="N530" s="4">
        <f t="shared" si="33"/>
        <v>41601.25</v>
      </c>
      <c r="O530" s="4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5"/>
        <v>63.78</v>
      </c>
      <c r="J531" t="s">
        <v>21</v>
      </c>
      <c r="K531" t="s">
        <v>22</v>
      </c>
      <c r="L531">
        <v>1399698000</v>
      </c>
      <c r="M531">
        <v>1402117200</v>
      </c>
      <c r="N531" s="4">
        <f t="shared" si="33"/>
        <v>41769.208333333336</v>
      </c>
      <c r="O531" s="4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5"/>
        <v>54</v>
      </c>
      <c r="J532" t="s">
        <v>21</v>
      </c>
      <c r="K532" t="s">
        <v>22</v>
      </c>
      <c r="L532">
        <v>1283230800</v>
      </c>
      <c r="M532">
        <v>1284440400</v>
      </c>
      <c r="N532" s="4">
        <f t="shared" si="33"/>
        <v>40421.208333333336</v>
      </c>
      <c r="O532" s="4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5"/>
        <v>48.99</v>
      </c>
      <c r="J533" t="s">
        <v>98</v>
      </c>
      <c r="K533" t="s">
        <v>99</v>
      </c>
      <c r="L533">
        <v>1384149600</v>
      </c>
      <c r="M533">
        <v>1388988000</v>
      </c>
      <c r="N533" s="4">
        <f t="shared" si="33"/>
        <v>41589.25</v>
      </c>
      <c r="O533" s="4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5"/>
        <v>63.86</v>
      </c>
      <c r="J534" t="s">
        <v>15</v>
      </c>
      <c r="K534" t="s">
        <v>16</v>
      </c>
      <c r="L534">
        <v>1516860000</v>
      </c>
      <c r="M534">
        <v>1516946400</v>
      </c>
      <c r="N534" s="4">
        <f t="shared" si="33"/>
        <v>43125.25</v>
      </c>
      <c r="O534" s="4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5"/>
        <v>83</v>
      </c>
      <c r="J535" t="s">
        <v>40</v>
      </c>
      <c r="K535" t="s">
        <v>41</v>
      </c>
      <c r="L535">
        <v>1374642000</v>
      </c>
      <c r="M535">
        <v>1377752400</v>
      </c>
      <c r="N535" s="4">
        <f t="shared" si="33"/>
        <v>41479.208333333336</v>
      </c>
      <c r="O535" s="4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5"/>
        <v>55.08</v>
      </c>
      <c r="J536" t="s">
        <v>21</v>
      </c>
      <c r="K536" t="s">
        <v>22</v>
      </c>
      <c r="L536">
        <v>1534482000</v>
      </c>
      <c r="M536">
        <v>1534568400</v>
      </c>
      <c r="N536" s="4">
        <f t="shared" si="33"/>
        <v>43329.208333333328</v>
      </c>
      <c r="O536" s="4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4">
        <f t="shared" si="33"/>
        <v>43259.208333333328</v>
      </c>
      <c r="O537" s="4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4">
        <f t="shared" si="33"/>
        <v>40414.208333333336</v>
      </c>
      <c r="O538" s="4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5"/>
        <v>94.04</v>
      </c>
      <c r="J539" t="s">
        <v>36</v>
      </c>
      <c r="K539" t="s">
        <v>37</v>
      </c>
      <c r="L539">
        <v>1535605200</v>
      </c>
      <c r="M539">
        <v>1537592400</v>
      </c>
      <c r="N539" s="4">
        <f t="shared" si="33"/>
        <v>43342.208333333328</v>
      </c>
      <c r="O539" s="4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5"/>
        <v>44.01</v>
      </c>
      <c r="J540" t="s">
        <v>21</v>
      </c>
      <c r="K540" t="s">
        <v>22</v>
      </c>
      <c r="L540">
        <v>1379826000</v>
      </c>
      <c r="M540">
        <v>1381208400</v>
      </c>
      <c r="N540" s="4">
        <f t="shared" si="33"/>
        <v>41539.208333333336</v>
      </c>
      <c r="O540" s="4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5"/>
        <v>92.47</v>
      </c>
      <c r="J541" t="s">
        <v>21</v>
      </c>
      <c r="K541" t="s">
        <v>22</v>
      </c>
      <c r="L541">
        <v>1561957200</v>
      </c>
      <c r="M541">
        <v>1562475600</v>
      </c>
      <c r="N541" s="4">
        <f t="shared" si="33"/>
        <v>43647.208333333328</v>
      </c>
      <c r="O541" s="4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5"/>
        <v>57.07</v>
      </c>
      <c r="J542" t="s">
        <v>21</v>
      </c>
      <c r="K542" t="s">
        <v>22</v>
      </c>
      <c r="L542">
        <v>1525496400</v>
      </c>
      <c r="M542">
        <v>1527397200</v>
      </c>
      <c r="N542" s="4">
        <f t="shared" si="33"/>
        <v>43225.208333333328</v>
      </c>
      <c r="O542" s="4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4">
        <f t="shared" si="33"/>
        <v>42165.208333333328</v>
      </c>
      <c r="O543" s="4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5"/>
        <v>39.39</v>
      </c>
      <c r="J544" t="s">
        <v>40</v>
      </c>
      <c r="K544" t="s">
        <v>41</v>
      </c>
      <c r="L544">
        <v>1453442400</v>
      </c>
      <c r="M544">
        <v>1456034400</v>
      </c>
      <c r="N544" s="4">
        <f t="shared" si="33"/>
        <v>42391.25</v>
      </c>
      <c r="O544" s="4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5"/>
        <v>77.02</v>
      </c>
      <c r="J545" t="s">
        <v>21</v>
      </c>
      <c r="K545" t="s">
        <v>22</v>
      </c>
      <c r="L545">
        <v>1378875600</v>
      </c>
      <c r="M545">
        <v>1380171600</v>
      </c>
      <c r="N545" s="4">
        <f t="shared" si="33"/>
        <v>41528.208333333336</v>
      </c>
      <c r="O545" s="4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5"/>
        <v>92.17</v>
      </c>
      <c r="J546" t="s">
        <v>21</v>
      </c>
      <c r="K546" t="s">
        <v>22</v>
      </c>
      <c r="L546">
        <v>1452232800</v>
      </c>
      <c r="M546">
        <v>1453356000</v>
      </c>
      <c r="N546" s="4">
        <f t="shared" si="33"/>
        <v>42377.25</v>
      </c>
      <c r="O546" s="4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5"/>
        <v>61.01</v>
      </c>
      <c r="J547" t="s">
        <v>21</v>
      </c>
      <c r="K547" t="s">
        <v>22</v>
      </c>
      <c r="L547">
        <v>1577253600</v>
      </c>
      <c r="M547">
        <v>1578981600</v>
      </c>
      <c r="N547" s="4">
        <f t="shared" si="33"/>
        <v>43824.25</v>
      </c>
      <c r="O547" s="4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4">
        <f t="shared" si="33"/>
        <v>43360.208333333328</v>
      </c>
      <c r="O548" s="4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s="4">
        <f t="shared" si="33"/>
        <v>42029.25</v>
      </c>
      <c r="O549" s="4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5"/>
        <v>59.99</v>
      </c>
      <c r="J550" t="s">
        <v>21</v>
      </c>
      <c r="K550" t="s">
        <v>22</v>
      </c>
      <c r="L550">
        <v>1459486800</v>
      </c>
      <c r="M550">
        <v>1460610000</v>
      </c>
      <c r="N550" s="4">
        <f t="shared" si="33"/>
        <v>42461.208333333328</v>
      </c>
      <c r="O550" s="4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5"/>
        <v>110.03</v>
      </c>
      <c r="J551" t="s">
        <v>21</v>
      </c>
      <c r="K551" t="s">
        <v>22</v>
      </c>
      <c r="L551">
        <v>1369717200</v>
      </c>
      <c r="M551">
        <v>1370494800</v>
      </c>
      <c r="N551" s="4">
        <f t="shared" si="33"/>
        <v>41422.208333333336</v>
      </c>
      <c r="O551" s="4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s="4">
        <f t="shared" si="33"/>
        <v>40968.25</v>
      </c>
      <c r="O552" s="4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5"/>
        <v>38</v>
      </c>
      <c r="J553" t="s">
        <v>26</v>
      </c>
      <c r="K553" t="s">
        <v>27</v>
      </c>
      <c r="L553">
        <v>1419055200</v>
      </c>
      <c r="M553">
        <v>1422511200</v>
      </c>
      <c r="N553" s="4">
        <f t="shared" si="33"/>
        <v>41993.25</v>
      </c>
      <c r="O553" s="4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5"/>
        <v>96.37</v>
      </c>
      <c r="J554" t="s">
        <v>21</v>
      </c>
      <c r="K554" t="s">
        <v>22</v>
      </c>
      <c r="L554">
        <v>1480140000</v>
      </c>
      <c r="M554">
        <v>1480312800</v>
      </c>
      <c r="N554" s="4">
        <f t="shared" si="33"/>
        <v>42700.25</v>
      </c>
      <c r="O554" s="4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5"/>
        <v>72.98</v>
      </c>
      <c r="J555" t="s">
        <v>21</v>
      </c>
      <c r="K555" t="s">
        <v>22</v>
      </c>
      <c r="L555">
        <v>1293948000</v>
      </c>
      <c r="M555">
        <v>1294034400</v>
      </c>
      <c r="N555" s="4">
        <f t="shared" si="33"/>
        <v>40545.25</v>
      </c>
      <c r="O555" s="4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5"/>
        <v>26.01</v>
      </c>
      <c r="J556" t="s">
        <v>15</v>
      </c>
      <c r="K556" t="s">
        <v>16</v>
      </c>
      <c r="L556">
        <v>1482127200</v>
      </c>
      <c r="M556">
        <v>1482645600</v>
      </c>
      <c r="N556" s="4">
        <f t="shared" si="33"/>
        <v>42723.25</v>
      </c>
      <c r="O556" s="4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5"/>
        <v>104.36</v>
      </c>
      <c r="J557" t="s">
        <v>36</v>
      </c>
      <c r="K557" t="s">
        <v>37</v>
      </c>
      <c r="L557">
        <v>1396414800</v>
      </c>
      <c r="M557">
        <v>1399093200</v>
      </c>
      <c r="N557" s="4">
        <f t="shared" si="33"/>
        <v>41731.208333333336</v>
      </c>
      <c r="O557" s="4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5"/>
        <v>102.19</v>
      </c>
      <c r="J558" t="s">
        <v>21</v>
      </c>
      <c r="K558" t="s">
        <v>22</v>
      </c>
      <c r="L558">
        <v>1315285200</v>
      </c>
      <c r="M558">
        <v>1315890000</v>
      </c>
      <c r="N558" s="4">
        <f t="shared" si="33"/>
        <v>40792.208333333336</v>
      </c>
      <c r="O558" s="4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5"/>
        <v>54.12</v>
      </c>
      <c r="J559" t="s">
        <v>21</v>
      </c>
      <c r="K559" t="s">
        <v>22</v>
      </c>
      <c r="L559">
        <v>1443762000</v>
      </c>
      <c r="M559">
        <v>1444021200</v>
      </c>
      <c r="N559" s="4">
        <f t="shared" si="33"/>
        <v>42279.208333333328</v>
      </c>
      <c r="O559" s="4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5"/>
        <v>63.22</v>
      </c>
      <c r="J560" t="s">
        <v>21</v>
      </c>
      <c r="K560" t="s">
        <v>22</v>
      </c>
      <c r="L560">
        <v>1456293600</v>
      </c>
      <c r="M560">
        <v>1460005200</v>
      </c>
      <c r="N560" s="4">
        <f t="shared" si="33"/>
        <v>42424.25</v>
      </c>
      <c r="O560" s="4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5"/>
        <v>104.03</v>
      </c>
      <c r="J561" t="s">
        <v>21</v>
      </c>
      <c r="K561" t="s">
        <v>22</v>
      </c>
      <c r="L561">
        <v>1470114000</v>
      </c>
      <c r="M561">
        <v>1470718800</v>
      </c>
      <c r="N561" s="4">
        <f t="shared" si="33"/>
        <v>42584.208333333328</v>
      </c>
      <c r="O561" s="4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5"/>
        <v>49.99</v>
      </c>
      <c r="J562" t="s">
        <v>21</v>
      </c>
      <c r="K562" t="s">
        <v>22</v>
      </c>
      <c r="L562">
        <v>1321596000</v>
      </c>
      <c r="M562">
        <v>1325052000</v>
      </c>
      <c r="N562" s="4">
        <f t="shared" si="33"/>
        <v>40865.25</v>
      </c>
      <c r="O562" s="4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5"/>
        <v>56.02</v>
      </c>
      <c r="J563" t="s">
        <v>98</v>
      </c>
      <c r="K563" t="s">
        <v>99</v>
      </c>
      <c r="L563">
        <v>1318827600</v>
      </c>
      <c r="M563">
        <v>1319000400</v>
      </c>
      <c r="N563" s="4">
        <f t="shared" si="33"/>
        <v>40833.208333333336</v>
      </c>
      <c r="O563" s="4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5"/>
        <v>48.81</v>
      </c>
      <c r="J564" t="s">
        <v>98</v>
      </c>
      <c r="K564" t="s">
        <v>99</v>
      </c>
      <c r="L564">
        <v>1552366800</v>
      </c>
      <c r="M564">
        <v>1552539600</v>
      </c>
      <c r="N564" s="4">
        <f t="shared" si="33"/>
        <v>43536.208333333328</v>
      </c>
      <c r="O564" s="4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5"/>
        <v>60.08</v>
      </c>
      <c r="J565" t="s">
        <v>26</v>
      </c>
      <c r="K565" t="s">
        <v>27</v>
      </c>
      <c r="L565">
        <v>1542088800</v>
      </c>
      <c r="M565">
        <v>1543816800</v>
      </c>
      <c r="N565" s="4">
        <f t="shared" si="33"/>
        <v>43417.25</v>
      </c>
      <c r="O565" s="4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4">
        <f t="shared" si="33"/>
        <v>42078.208333333328</v>
      </c>
      <c r="O566" s="4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5"/>
        <v>53.99</v>
      </c>
      <c r="J567" t="s">
        <v>21</v>
      </c>
      <c r="K567" t="s">
        <v>22</v>
      </c>
      <c r="L567">
        <v>1321336800</v>
      </c>
      <c r="M567">
        <v>1323064800</v>
      </c>
      <c r="N567" s="4">
        <f t="shared" si="33"/>
        <v>40862.25</v>
      </c>
      <c r="O567" s="4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5"/>
        <v>111.46</v>
      </c>
      <c r="J568" t="s">
        <v>21</v>
      </c>
      <c r="K568" t="s">
        <v>22</v>
      </c>
      <c r="L568">
        <v>1456293600</v>
      </c>
      <c r="M568">
        <v>1458277200</v>
      </c>
      <c r="N568" s="4">
        <f t="shared" si="33"/>
        <v>42424.25</v>
      </c>
      <c r="O568" s="4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5"/>
        <v>60.92</v>
      </c>
      <c r="J569" t="s">
        <v>21</v>
      </c>
      <c r="K569" t="s">
        <v>22</v>
      </c>
      <c r="L569">
        <v>1404968400</v>
      </c>
      <c r="M569">
        <v>1405141200</v>
      </c>
      <c r="N569" s="4">
        <f t="shared" si="33"/>
        <v>41830.208333333336</v>
      </c>
      <c r="O569" s="4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5"/>
        <v>26</v>
      </c>
      <c r="J570" t="s">
        <v>21</v>
      </c>
      <c r="K570" t="s">
        <v>22</v>
      </c>
      <c r="L570">
        <v>1279170000</v>
      </c>
      <c r="M570">
        <v>1283058000</v>
      </c>
      <c r="N570" s="4">
        <f t="shared" si="33"/>
        <v>40374.208333333336</v>
      </c>
      <c r="O570" s="4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4">
        <f t="shared" si="33"/>
        <v>40554.25</v>
      </c>
      <c r="O571" s="4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5"/>
        <v>35</v>
      </c>
      <c r="J572" t="s">
        <v>21</v>
      </c>
      <c r="K572" t="s">
        <v>22</v>
      </c>
      <c r="L572">
        <v>1419055200</v>
      </c>
      <c r="M572">
        <v>1419573600</v>
      </c>
      <c r="N572" s="4">
        <f t="shared" si="33"/>
        <v>41993.25</v>
      </c>
      <c r="O572" s="4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4">
        <f t="shared" si="33"/>
        <v>42174.208333333328</v>
      </c>
      <c r="O573" s="4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5"/>
        <v>52.09</v>
      </c>
      <c r="J574" t="s">
        <v>21</v>
      </c>
      <c r="K574" t="s">
        <v>22</v>
      </c>
      <c r="L574">
        <v>1443416400</v>
      </c>
      <c r="M574">
        <v>1444798800</v>
      </c>
      <c r="N574" s="4">
        <f t="shared" si="33"/>
        <v>42275.208333333328</v>
      </c>
      <c r="O574" s="4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5"/>
        <v>24.99</v>
      </c>
      <c r="J575" t="s">
        <v>21</v>
      </c>
      <c r="K575" t="s">
        <v>22</v>
      </c>
      <c r="L575">
        <v>1399006800</v>
      </c>
      <c r="M575">
        <v>1399179600</v>
      </c>
      <c r="N575" s="4">
        <f t="shared" si="33"/>
        <v>41761.208333333336</v>
      </c>
      <c r="O575" s="4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5"/>
        <v>69.22</v>
      </c>
      <c r="J576" t="s">
        <v>21</v>
      </c>
      <c r="K576" t="s">
        <v>22</v>
      </c>
      <c r="L576">
        <v>1575698400</v>
      </c>
      <c r="M576">
        <v>1576562400</v>
      </c>
      <c r="N576" s="4">
        <f t="shared" si="33"/>
        <v>43806.25</v>
      </c>
      <c r="O576" s="4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5"/>
        <v>93.94</v>
      </c>
      <c r="J577" t="s">
        <v>21</v>
      </c>
      <c r="K577" t="s">
        <v>22</v>
      </c>
      <c r="L577">
        <v>1400562000</v>
      </c>
      <c r="M577">
        <v>1400821200</v>
      </c>
      <c r="N577" s="4">
        <f t="shared" si="33"/>
        <v>41779.208333333336</v>
      </c>
      <c r="O577" s="4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ROUND(E578/D578*100,0)</f>
        <v>65</v>
      </c>
      <c r="G578" t="s">
        <v>14</v>
      </c>
      <c r="H578">
        <v>64</v>
      </c>
      <c r="I578">
        <f t="shared" si="35"/>
        <v>98.41</v>
      </c>
      <c r="J578" t="s">
        <v>21</v>
      </c>
      <c r="K578" t="s">
        <v>22</v>
      </c>
      <c r="L578">
        <v>1509512400</v>
      </c>
      <c r="M578">
        <v>1510984800</v>
      </c>
      <c r="N578" s="4">
        <f t="shared" ref="N578:N641" si="37">(((L578/60)/60)/24)+DATE(1970,1,1)</f>
        <v>43040.208333333328</v>
      </c>
      <c r="O578" s="4">
        <f t="shared" ref="O578:O641" si="38">(((M578/60)/60)/24)+DATE(1970,1,1)</f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ref="I579:I642" si="39">ROUND(E579/H579,2)</f>
        <v>41.78</v>
      </c>
      <c r="J579" t="s">
        <v>21</v>
      </c>
      <c r="K579" t="s">
        <v>22</v>
      </c>
      <c r="L579">
        <v>1299823200</v>
      </c>
      <c r="M579">
        <v>1302066000</v>
      </c>
      <c r="N579" s="4">
        <f t="shared" si="37"/>
        <v>40613.25</v>
      </c>
      <c r="O579" s="4">
        <f t="shared" si="38"/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9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4">
        <f t="shared" si="37"/>
        <v>40878.25</v>
      </c>
      <c r="O580" s="4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9"/>
        <v>72.06</v>
      </c>
      <c r="J581" t="s">
        <v>21</v>
      </c>
      <c r="K581" t="s">
        <v>22</v>
      </c>
      <c r="L581">
        <v>1312693200</v>
      </c>
      <c r="M581">
        <v>1313730000</v>
      </c>
      <c r="N581" s="4">
        <f t="shared" si="37"/>
        <v>40762.208333333336</v>
      </c>
      <c r="O581" s="4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9"/>
        <v>48</v>
      </c>
      <c r="J582" t="s">
        <v>21</v>
      </c>
      <c r="K582" t="s">
        <v>22</v>
      </c>
      <c r="L582">
        <v>1393394400</v>
      </c>
      <c r="M582">
        <v>1394085600</v>
      </c>
      <c r="N582" s="4">
        <f t="shared" si="37"/>
        <v>41696.25</v>
      </c>
      <c r="O582" s="4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9"/>
        <v>54.1</v>
      </c>
      <c r="J583" t="s">
        <v>21</v>
      </c>
      <c r="K583" t="s">
        <v>22</v>
      </c>
      <c r="L583">
        <v>1304053200</v>
      </c>
      <c r="M583">
        <v>1305349200</v>
      </c>
      <c r="N583" s="4">
        <f t="shared" si="37"/>
        <v>40662.208333333336</v>
      </c>
      <c r="O583" s="4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9"/>
        <v>107.88</v>
      </c>
      <c r="J584" t="s">
        <v>21</v>
      </c>
      <c r="K584" t="s">
        <v>22</v>
      </c>
      <c r="L584">
        <v>1433912400</v>
      </c>
      <c r="M584">
        <v>1434344400</v>
      </c>
      <c r="N584" s="4">
        <f t="shared" si="37"/>
        <v>42165.208333333328</v>
      </c>
      <c r="O584" s="4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9"/>
        <v>67.03</v>
      </c>
      <c r="J585" t="s">
        <v>21</v>
      </c>
      <c r="K585" t="s">
        <v>22</v>
      </c>
      <c r="L585">
        <v>1329717600</v>
      </c>
      <c r="M585">
        <v>1331186400</v>
      </c>
      <c r="N585" s="4">
        <f t="shared" si="37"/>
        <v>40959.25</v>
      </c>
      <c r="O585" s="4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9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4">
        <f t="shared" si="37"/>
        <v>41024.208333333336</v>
      </c>
      <c r="O586" s="4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9"/>
        <v>96.07</v>
      </c>
      <c r="J587" t="s">
        <v>21</v>
      </c>
      <c r="K587" t="s">
        <v>22</v>
      </c>
      <c r="L587">
        <v>1268888400</v>
      </c>
      <c r="M587">
        <v>1269752400</v>
      </c>
      <c r="N587" s="4">
        <f t="shared" si="37"/>
        <v>40255.208333333336</v>
      </c>
      <c r="O587" s="4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9"/>
        <v>51.18</v>
      </c>
      <c r="J588" t="s">
        <v>21</v>
      </c>
      <c r="K588" t="s">
        <v>22</v>
      </c>
      <c r="L588">
        <v>1289973600</v>
      </c>
      <c r="M588">
        <v>1291615200</v>
      </c>
      <c r="N588" s="4">
        <f t="shared" si="37"/>
        <v>40499.25</v>
      </c>
      <c r="O588" s="4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9"/>
        <v>43.92</v>
      </c>
      <c r="J589" t="s">
        <v>15</v>
      </c>
      <c r="K589" t="s">
        <v>16</v>
      </c>
      <c r="L589">
        <v>1547877600</v>
      </c>
      <c r="M589">
        <v>1552366800</v>
      </c>
      <c r="N589" s="4">
        <f t="shared" si="37"/>
        <v>43484.25</v>
      </c>
      <c r="O589" s="4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9"/>
        <v>91.02</v>
      </c>
      <c r="J590" t="s">
        <v>40</v>
      </c>
      <c r="K590" t="s">
        <v>41</v>
      </c>
      <c r="L590">
        <v>1269493200</v>
      </c>
      <c r="M590">
        <v>1272171600</v>
      </c>
      <c r="N590" s="4">
        <f t="shared" si="37"/>
        <v>40262.208333333336</v>
      </c>
      <c r="O590" s="4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9"/>
        <v>50.13</v>
      </c>
      <c r="J591" t="s">
        <v>21</v>
      </c>
      <c r="K591" t="s">
        <v>22</v>
      </c>
      <c r="L591">
        <v>1436072400</v>
      </c>
      <c r="M591">
        <v>1436677200</v>
      </c>
      <c r="N591" s="4">
        <f t="shared" si="37"/>
        <v>42190.208333333328</v>
      </c>
      <c r="O591" s="4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9"/>
        <v>67.72</v>
      </c>
      <c r="J592" t="s">
        <v>26</v>
      </c>
      <c r="K592" t="s">
        <v>27</v>
      </c>
      <c r="L592">
        <v>1419141600</v>
      </c>
      <c r="M592">
        <v>1420092000</v>
      </c>
      <c r="N592" s="4">
        <f t="shared" si="37"/>
        <v>41994.25</v>
      </c>
      <c r="O592" s="4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9"/>
        <v>61.04</v>
      </c>
      <c r="J593" t="s">
        <v>21</v>
      </c>
      <c r="K593" t="s">
        <v>22</v>
      </c>
      <c r="L593">
        <v>1279083600</v>
      </c>
      <c r="M593">
        <v>1279947600</v>
      </c>
      <c r="N593" s="4">
        <f t="shared" si="37"/>
        <v>40373.208333333336</v>
      </c>
      <c r="O593" s="4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9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4">
        <f t="shared" si="37"/>
        <v>41789.208333333336</v>
      </c>
      <c r="O594" s="4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9"/>
        <v>47</v>
      </c>
      <c r="J595" t="s">
        <v>21</v>
      </c>
      <c r="K595" t="s">
        <v>22</v>
      </c>
      <c r="L595">
        <v>1395810000</v>
      </c>
      <c r="M595">
        <v>1396933200</v>
      </c>
      <c r="N595" s="4">
        <f t="shared" si="37"/>
        <v>41724.208333333336</v>
      </c>
      <c r="O595" s="4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9"/>
        <v>71.13</v>
      </c>
      <c r="J596" t="s">
        <v>21</v>
      </c>
      <c r="K596" t="s">
        <v>22</v>
      </c>
      <c r="L596">
        <v>1467003600</v>
      </c>
      <c r="M596">
        <v>1467262800</v>
      </c>
      <c r="N596" s="4">
        <f t="shared" si="37"/>
        <v>42548.208333333328</v>
      </c>
      <c r="O596" s="4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9"/>
        <v>89.99</v>
      </c>
      <c r="J597" t="s">
        <v>21</v>
      </c>
      <c r="K597" t="s">
        <v>22</v>
      </c>
      <c r="L597">
        <v>1268715600</v>
      </c>
      <c r="M597">
        <v>1270530000</v>
      </c>
      <c r="N597" s="4">
        <f t="shared" si="37"/>
        <v>40253.208333333336</v>
      </c>
      <c r="O597" s="4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9"/>
        <v>43.03</v>
      </c>
      <c r="J598" t="s">
        <v>21</v>
      </c>
      <c r="K598" t="s">
        <v>22</v>
      </c>
      <c r="L598">
        <v>1457157600</v>
      </c>
      <c r="M598">
        <v>1457762400</v>
      </c>
      <c r="N598" s="4">
        <f t="shared" si="37"/>
        <v>42434.25</v>
      </c>
      <c r="O598" s="4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9"/>
        <v>68</v>
      </c>
      <c r="J599" t="s">
        <v>21</v>
      </c>
      <c r="K599" t="s">
        <v>22</v>
      </c>
      <c r="L599">
        <v>1573970400</v>
      </c>
      <c r="M599">
        <v>1575525600</v>
      </c>
      <c r="N599" s="4">
        <f t="shared" si="37"/>
        <v>43786.25</v>
      </c>
      <c r="O599" s="4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9"/>
        <v>73</v>
      </c>
      <c r="J600" t="s">
        <v>107</v>
      </c>
      <c r="K600" t="s">
        <v>108</v>
      </c>
      <c r="L600">
        <v>1276578000</v>
      </c>
      <c r="M600">
        <v>1279083600</v>
      </c>
      <c r="N600" s="4">
        <f t="shared" si="37"/>
        <v>40344.208333333336</v>
      </c>
      <c r="O600" s="4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9"/>
        <v>62.34</v>
      </c>
      <c r="J601" t="s">
        <v>36</v>
      </c>
      <c r="K601" t="s">
        <v>37</v>
      </c>
      <c r="L601">
        <v>1423720800</v>
      </c>
      <c r="M601">
        <v>1424412000</v>
      </c>
      <c r="N601" s="4">
        <f t="shared" si="37"/>
        <v>42047.25</v>
      </c>
      <c r="O601" s="4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s="4">
        <f t="shared" si="37"/>
        <v>41485.208333333336</v>
      </c>
      <c r="O602" s="4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9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4">
        <f t="shared" si="37"/>
        <v>41789.208333333336</v>
      </c>
      <c r="O603" s="4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9"/>
        <v>79.98</v>
      </c>
      <c r="J604" t="s">
        <v>21</v>
      </c>
      <c r="K604" t="s">
        <v>22</v>
      </c>
      <c r="L604">
        <v>1433480400</v>
      </c>
      <c r="M604">
        <v>1434430800</v>
      </c>
      <c r="N604" s="4">
        <f t="shared" si="37"/>
        <v>42160.208333333328</v>
      </c>
      <c r="O604" s="4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9"/>
        <v>62.18</v>
      </c>
      <c r="J605" t="s">
        <v>21</v>
      </c>
      <c r="K605" t="s">
        <v>22</v>
      </c>
      <c r="L605">
        <v>1555563600</v>
      </c>
      <c r="M605">
        <v>1557896400</v>
      </c>
      <c r="N605" s="4">
        <f t="shared" si="37"/>
        <v>43573.208333333328</v>
      </c>
      <c r="O605" s="4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9"/>
        <v>53.01</v>
      </c>
      <c r="J606" t="s">
        <v>21</v>
      </c>
      <c r="K606" t="s">
        <v>22</v>
      </c>
      <c r="L606">
        <v>1295676000</v>
      </c>
      <c r="M606">
        <v>1297490400</v>
      </c>
      <c r="N606" s="4">
        <f t="shared" si="37"/>
        <v>40565.25</v>
      </c>
      <c r="O606" s="4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9"/>
        <v>57.74</v>
      </c>
      <c r="J607" t="s">
        <v>21</v>
      </c>
      <c r="K607" t="s">
        <v>22</v>
      </c>
      <c r="L607">
        <v>1443848400</v>
      </c>
      <c r="M607">
        <v>1447394400</v>
      </c>
      <c r="N607" s="4">
        <f t="shared" si="37"/>
        <v>42280.208333333328</v>
      </c>
      <c r="O607" s="4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9"/>
        <v>40.03</v>
      </c>
      <c r="J608" t="s">
        <v>40</v>
      </c>
      <c r="K608" t="s">
        <v>41</v>
      </c>
      <c r="L608">
        <v>1457330400</v>
      </c>
      <c r="M608">
        <v>1458277200</v>
      </c>
      <c r="N608" s="4">
        <f t="shared" si="37"/>
        <v>42436.25</v>
      </c>
      <c r="O608" s="4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9"/>
        <v>81.02</v>
      </c>
      <c r="J609" t="s">
        <v>21</v>
      </c>
      <c r="K609" t="s">
        <v>22</v>
      </c>
      <c r="L609">
        <v>1395550800</v>
      </c>
      <c r="M609">
        <v>1395723600</v>
      </c>
      <c r="N609" s="4">
        <f t="shared" si="37"/>
        <v>41721.208333333336</v>
      </c>
      <c r="O609" s="4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9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4">
        <f t="shared" si="37"/>
        <v>43530.25</v>
      </c>
      <c r="O610" s="4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9"/>
        <v>102.92</v>
      </c>
      <c r="J611" t="s">
        <v>21</v>
      </c>
      <c r="K611" t="s">
        <v>22</v>
      </c>
      <c r="L611">
        <v>1547618400</v>
      </c>
      <c r="M611">
        <v>1549087200</v>
      </c>
      <c r="N611" s="4">
        <f t="shared" si="37"/>
        <v>43481.25</v>
      </c>
      <c r="O611" s="4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9"/>
        <v>28</v>
      </c>
      <c r="J612" t="s">
        <v>21</v>
      </c>
      <c r="K612" t="s">
        <v>22</v>
      </c>
      <c r="L612">
        <v>1355637600</v>
      </c>
      <c r="M612">
        <v>1356847200</v>
      </c>
      <c r="N612" s="4">
        <f t="shared" si="37"/>
        <v>41259.25</v>
      </c>
      <c r="O612" s="4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9"/>
        <v>75.73</v>
      </c>
      <c r="J613" t="s">
        <v>21</v>
      </c>
      <c r="K613" t="s">
        <v>22</v>
      </c>
      <c r="L613">
        <v>1374728400</v>
      </c>
      <c r="M613">
        <v>1375765200</v>
      </c>
      <c r="N613" s="4">
        <f t="shared" si="37"/>
        <v>41480.208333333336</v>
      </c>
      <c r="O613" s="4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9"/>
        <v>45.03</v>
      </c>
      <c r="J614" t="s">
        <v>21</v>
      </c>
      <c r="K614" t="s">
        <v>22</v>
      </c>
      <c r="L614">
        <v>1287810000</v>
      </c>
      <c r="M614">
        <v>1289800800</v>
      </c>
      <c r="N614" s="4">
        <f t="shared" si="37"/>
        <v>40474.208333333336</v>
      </c>
      <c r="O614" s="4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9"/>
        <v>73.62</v>
      </c>
      <c r="J615" t="s">
        <v>15</v>
      </c>
      <c r="K615" t="s">
        <v>16</v>
      </c>
      <c r="L615">
        <v>1503723600</v>
      </c>
      <c r="M615">
        <v>1504501200</v>
      </c>
      <c r="N615" s="4">
        <f t="shared" si="37"/>
        <v>42973.208333333328</v>
      </c>
      <c r="O615" s="4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9"/>
        <v>56.99</v>
      </c>
      <c r="J616" t="s">
        <v>21</v>
      </c>
      <c r="K616" t="s">
        <v>22</v>
      </c>
      <c r="L616">
        <v>1484114400</v>
      </c>
      <c r="M616">
        <v>1485669600</v>
      </c>
      <c r="N616" s="4">
        <f t="shared" si="37"/>
        <v>42746.25</v>
      </c>
      <c r="O616" s="4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9"/>
        <v>85.22</v>
      </c>
      <c r="J617" t="s">
        <v>107</v>
      </c>
      <c r="K617" t="s">
        <v>108</v>
      </c>
      <c r="L617">
        <v>1461906000</v>
      </c>
      <c r="M617">
        <v>1462770000</v>
      </c>
      <c r="N617" s="4">
        <f t="shared" si="37"/>
        <v>42489.208333333328</v>
      </c>
      <c r="O617" s="4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9"/>
        <v>50.96</v>
      </c>
      <c r="J618" t="s">
        <v>40</v>
      </c>
      <c r="K618" t="s">
        <v>41</v>
      </c>
      <c r="L618">
        <v>1379653200</v>
      </c>
      <c r="M618">
        <v>1379739600</v>
      </c>
      <c r="N618" s="4">
        <f t="shared" si="37"/>
        <v>41537.208333333336</v>
      </c>
      <c r="O618" s="4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9"/>
        <v>63.56</v>
      </c>
      <c r="J619" t="s">
        <v>21</v>
      </c>
      <c r="K619" t="s">
        <v>22</v>
      </c>
      <c r="L619">
        <v>1401858000</v>
      </c>
      <c r="M619">
        <v>1402722000</v>
      </c>
      <c r="N619" s="4">
        <f t="shared" si="37"/>
        <v>41794.208333333336</v>
      </c>
      <c r="O619" s="4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9"/>
        <v>81</v>
      </c>
      <c r="J620" t="s">
        <v>21</v>
      </c>
      <c r="K620" t="s">
        <v>22</v>
      </c>
      <c r="L620">
        <v>1367470800</v>
      </c>
      <c r="M620">
        <v>1369285200</v>
      </c>
      <c r="N620" s="4">
        <f t="shared" si="37"/>
        <v>41396.208333333336</v>
      </c>
      <c r="O620" s="4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9"/>
        <v>86.04</v>
      </c>
      <c r="J621" t="s">
        <v>21</v>
      </c>
      <c r="K621" t="s">
        <v>22</v>
      </c>
      <c r="L621">
        <v>1304658000</v>
      </c>
      <c r="M621">
        <v>1304744400</v>
      </c>
      <c r="N621" s="4">
        <f t="shared" si="37"/>
        <v>40669.208333333336</v>
      </c>
      <c r="O621" s="4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9"/>
        <v>90.04</v>
      </c>
      <c r="J622" t="s">
        <v>26</v>
      </c>
      <c r="K622" t="s">
        <v>27</v>
      </c>
      <c r="L622">
        <v>1467954000</v>
      </c>
      <c r="M622">
        <v>1468299600</v>
      </c>
      <c r="N622" s="4">
        <f t="shared" si="37"/>
        <v>42559.208333333328</v>
      </c>
      <c r="O622" s="4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9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4">
        <f t="shared" si="37"/>
        <v>42626.208333333328</v>
      </c>
      <c r="O623" s="4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9"/>
        <v>92.44</v>
      </c>
      <c r="J624" t="s">
        <v>21</v>
      </c>
      <c r="K624" t="s">
        <v>22</v>
      </c>
      <c r="L624">
        <v>1523768400</v>
      </c>
      <c r="M624">
        <v>1526014800</v>
      </c>
      <c r="N624" s="4">
        <f t="shared" si="37"/>
        <v>43205.208333333328</v>
      </c>
      <c r="O624" s="4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9"/>
        <v>56</v>
      </c>
      <c r="J625" t="s">
        <v>40</v>
      </c>
      <c r="K625" t="s">
        <v>41</v>
      </c>
      <c r="L625">
        <v>1437022800</v>
      </c>
      <c r="M625">
        <v>1437454800</v>
      </c>
      <c r="N625" s="4">
        <f t="shared" si="37"/>
        <v>42201.208333333328</v>
      </c>
      <c r="O625" s="4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9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4">
        <f t="shared" si="37"/>
        <v>42029.25</v>
      </c>
      <c r="O626" s="4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9"/>
        <v>93.6</v>
      </c>
      <c r="J627" t="s">
        <v>21</v>
      </c>
      <c r="K627" t="s">
        <v>22</v>
      </c>
      <c r="L627">
        <v>1580104800</v>
      </c>
      <c r="M627">
        <v>1581314400</v>
      </c>
      <c r="N627" s="4">
        <f t="shared" si="37"/>
        <v>43857.25</v>
      </c>
      <c r="O627" s="4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9"/>
        <v>69.87</v>
      </c>
      <c r="J628" t="s">
        <v>21</v>
      </c>
      <c r="K628" t="s">
        <v>22</v>
      </c>
      <c r="L628">
        <v>1285650000</v>
      </c>
      <c r="M628">
        <v>1286427600</v>
      </c>
      <c r="N628" s="4">
        <f t="shared" si="37"/>
        <v>40449.208333333336</v>
      </c>
      <c r="O628" s="4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9"/>
        <v>72.13</v>
      </c>
      <c r="J629" t="s">
        <v>40</v>
      </c>
      <c r="K629" t="s">
        <v>41</v>
      </c>
      <c r="L629">
        <v>1276664400</v>
      </c>
      <c r="M629">
        <v>1278738000</v>
      </c>
      <c r="N629" s="4">
        <f t="shared" si="37"/>
        <v>40345.208333333336</v>
      </c>
      <c r="O629" s="4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9"/>
        <v>30.04</v>
      </c>
      <c r="J630" t="s">
        <v>21</v>
      </c>
      <c r="K630" t="s">
        <v>22</v>
      </c>
      <c r="L630">
        <v>1286168400</v>
      </c>
      <c r="M630">
        <v>1286427600</v>
      </c>
      <c r="N630" s="4">
        <f t="shared" si="37"/>
        <v>40455.208333333336</v>
      </c>
      <c r="O630" s="4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9"/>
        <v>73.97</v>
      </c>
      <c r="J631" t="s">
        <v>21</v>
      </c>
      <c r="K631" t="s">
        <v>22</v>
      </c>
      <c r="L631">
        <v>1467781200</v>
      </c>
      <c r="M631">
        <v>1467954000</v>
      </c>
      <c r="N631" s="4">
        <f t="shared" si="37"/>
        <v>42557.208333333328</v>
      </c>
      <c r="O631" s="4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9"/>
        <v>68.66</v>
      </c>
      <c r="J632" t="s">
        <v>21</v>
      </c>
      <c r="K632" t="s">
        <v>22</v>
      </c>
      <c r="L632">
        <v>1556686800</v>
      </c>
      <c r="M632">
        <v>1557637200</v>
      </c>
      <c r="N632" s="4">
        <f t="shared" si="37"/>
        <v>43586.208333333328</v>
      </c>
      <c r="O632" s="4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9"/>
        <v>59.99</v>
      </c>
      <c r="J633" t="s">
        <v>21</v>
      </c>
      <c r="K633" t="s">
        <v>22</v>
      </c>
      <c r="L633">
        <v>1553576400</v>
      </c>
      <c r="M633">
        <v>1553922000</v>
      </c>
      <c r="N633" s="4">
        <f t="shared" si="37"/>
        <v>43550.208333333328</v>
      </c>
      <c r="O633" s="4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9"/>
        <v>111.16</v>
      </c>
      <c r="J634" t="s">
        <v>21</v>
      </c>
      <c r="K634" t="s">
        <v>22</v>
      </c>
      <c r="L634">
        <v>1414904400</v>
      </c>
      <c r="M634">
        <v>1416463200</v>
      </c>
      <c r="N634" s="4">
        <f t="shared" si="37"/>
        <v>41945.208333333336</v>
      </c>
      <c r="O634" s="4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9"/>
        <v>53.04</v>
      </c>
      <c r="J635" t="s">
        <v>21</v>
      </c>
      <c r="K635" t="s">
        <v>22</v>
      </c>
      <c r="L635">
        <v>1446876000</v>
      </c>
      <c r="M635">
        <v>1447221600</v>
      </c>
      <c r="N635" s="4">
        <f t="shared" si="37"/>
        <v>42315.25</v>
      </c>
      <c r="O635" s="4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9"/>
        <v>55.99</v>
      </c>
      <c r="J636" t="s">
        <v>21</v>
      </c>
      <c r="K636" t="s">
        <v>22</v>
      </c>
      <c r="L636">
        <v>1490418000</v>
      </c>
      <c r="M636">
        <v>1491627600</v>
      </c>
      <c r="N636" s="4">
        <f t="shared" si="37"/>
        <v>42819.208333333328</v>
      </c>
      <c r="O636" s="4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9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4">
        <f t="shared" si="37"/>
        <v>41314.25</v>
      </c>
      <c r="O637" s="4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9"/>
        <v>49</v>
      </c>
      <c r="J638" t="s">
        <v>36</v>
      </c>
      <c r="K638" t="s">
        <v>37</v>
      </c>
      <c r="L638">
        <v>1326866400</v>
      </c>
      <c r="M638">
        <v>1330754400</v>
      </c>
      <c r="N638" s="4">
        <f t="shared" si="37"/>
        <v>40926.25</v>
      </c>
      <c r="O638" s="4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9"/>
        <v>103.85</v>
      </c>
      <c r="J639" t="s">
        <v>21</v>
      </c>
      <c r="K639" t="s">
        <v>22</v>
      </c>
      <c r="L639">
        <v>1479103200</v>
      </c>
      <c r="M639">
        <v>1479794400</v>
      </c>
      <c r="N639" s="4">
        <f t="shared" si="37"/>
        <v>42688.25</v>
      </c>
      <c r="O639" s="4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9"/>
        <v>99.13</v>
      </c>
      <c r="J640" t="s">
        <v>21</v>
      </c>
      <c r="K640" t="s">
        <v>22</v>
      </c>
      <c r="L640">
        <v>1280206800</v>
      </c>
      <c r="M640">
        <v>1281243600</v>
      </c>
      <c r="N640" s="4">
        <f t="shared" si="37"/>
        <v>40386.208333333336</v>
      </c>
      <c r="O640" s="4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9"/>
        <v>107.38</v>
      </c>
      <c r="J641" t="s">
        <v>21</v>
      </c>
      <c r="K641" t="s">
        <v>22</v>
      </c>
      <c r="L641">
        <v>1532754000</v>
      </c>
      <c r="M641">
        <v>1532754000</v>
      </c>
      <c r="N641" s="4">
        <f t="shared" si="37"/>
        <v>43309.208333333328</v>
      </c>
      <c r="O641" s="4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ROUND(E642/D642*100,0)</f>
        <v>17</v>
      </c>
      <c r="G642" t="s">
        <v>14</v>
      </c>
      <c r="H642">
        <v>257</v>
      </c>
      <c r="I642">
        <f t="shared" si="39"/>
        <v>76.92</v>
      </c>
      <c r="J642" t="s">
        <v>21</v>
      </c>
      <c r="K642" t="s">
        <v>22</v>
      </c>
      <c r="L642">
        <v>1453096800</v>
      </c>
      <c r="M642">
        <v>1453356000</v>
      </c>
      <c r="N642" s="4">
        <f t="shared" ref="N642:N705" si="41">(((L642/60)/60)/24)+DATE(1970,1,1)</f>
        <v>42387.25</v>
      </c>
      <c r="O642" s="4">
        <f t="shared" ref="O642:O705" si="42">(((M642/60)/60)/24)+DATE(1970,1,1)</f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ref="I643:I706" si="43">ROUND(E643/H643,2)</f>
        <v>58.13</v>
      </c>
      <c r="J643" t="s">
        <v>98</v>
      </c>
      <c r="K643" t="s">
        <v>99</v>
      </c>
      <c r="L643">
        <v>1487570400</v>
      </c>
      <c r="M643">
        <v>1489986000</v>
      </c>
      <c r="N643" s="4">
        <f t="shared" si="41"/>
        <v>42786.25</v>
      </c>
      <c r="O643" s="4">
        <f t="shared" si="42"/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3"/>
        <v>103.74</v>
      </c>
      <c r="J644" t="s">
        <v>15</v>
      </c>
      <c r="K644" t="s">
        <v>16</v>
      </c>
      <c r="L644">
        <v>1545026400</v>
      </c>
      <c r="M644">
        <v>1545804000</v>
      </c>
      <c r="N644" s="4">
        <f t="shared" si="41"/>
        <v>43451.25</v>
      </c>
      <c r="O644" s="4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3"/>
        <v>87.96</v>
      </c>
      <c r="J645" t="s">
        <v>21</v>
      </c>
      <c r="K645" t="s">
        <v>22</v>
      </c>
      <c r="L645">
        <v>1488348000</v>
      </c>
      <c r="M645">
        <v>1489899600</v>
      </c>
      <c r="N645" s="4">
        <f t="shared" si="41"/>
        <v>42795.25</v>
      </c>
      <c r="O645" s="4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s="4">
        <f t="shared" si="41"/>
        <v>43452.25</v>
      </c>
      <c r="O646" s="4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3"/>
        <v>38</v>
      </c>
      <c r="J647" t="s">
        <v>21</v>
      </c>
      <c r="K647" t="s">
        <v>22</v>
      </c>
      <c r="L647">
        <v>1537938000</v>
      </c>
      <c r="M647">
        <v>1539752400</v>
      </c>
      <c r="N647" s="4">
        <f t="shared" si="41"/>
        <v>43369.208333333328</v>
      </c>
      <c r="O647" s="4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3"/>
        <v>30</v>
      </c>
      <c r="J648" t="s">
        <v>21</v>
      </c>
      <c r="K648" t="s">
        <v>22</v>
      </c>
      <c r="L648">
        <v>1363150800</v>
      </c>
      <c r="M648">
        <v>1364101200</v>
      </c>
      <c r="N648" s="4">
        <f t="shared" si="41"/>
        <v>41346.208333333336</v>
      </c>
      <c r="O648" s="4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s="4">
        <f t="shared" si="41"/>
        <v>43199.208333333328</v>
      </c>
      <c r="O649" s="4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3"/>
        <v>85.99</v>
      </c>
      <c r="J650" t="s">
        <v>21</v>
      </c>
      <c r="K650" t="s">
        <v>22</v>
      </c>
      <c r="L650">
        <v>1499317200</v>
      </c>
      <c r="M650">
        <v>1500872400</v>
      </c>
      <c r="N650" s="4">
        <f t="shared" si="41"/>
        <v>42922.208333333328</v>
      </c>
      <c r="O650" s="4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3"/>
        <v>98.01</v>
      </c>
      <c r="J651" t="s">
        <v>98</v>
      </c>
      <c r="K651" t="s">
        <v>99</v>
      </c>
      <c r="L651">
        <v>1287550800</v>
      </c>
      <c r="M651">
        <v>1288501200</v>
      </c>
      <c r="N651" s="4">
        <f t="shared" si="41"/>
        <v>40471.208333333336</v>
      </c>
      <c r="O651" s="4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s="4">
        <f t="shared" si="41"/>
        <v>41828.208333333336</v>
      </c>
      <c r="O652" s="4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3"/>
        <v>44.99</v>
      </c>
      <c r="J653" t="s">
        <v>107</v>
      </c>
      <c r="K653" t="s">
        <v>108</v>
      </c>
      <c r="L653">
        <v>1393048800</v>
      </c>
      <c r="M653">
        <v>1394344800</v>
      </c>
      <c r="N653" s="4">
        <f t="shared" si="41"/>
        <v>41692.25</v>
      </c>
      <c r="O653" s="4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3"/>
        <v>31.01</v>
      </c>
      <c r="J654" t="s">
        <v>21</v>
      </c>
      <c r="K654" t="s">
        <v>22</v>
      </c>
      <c r="L654">
        <v>1470373200</v>
      </c>
      <c r="M654">
        <v>1474088400</v>
      </c>
      <c r="N654" s="4">
        <f t="shared" si="41"/>
        <v>42587.208333333328</v>
      </c>
      <c r="O654" s="4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3"/>
        <v>59.97</v>
      </c>
      <c r="J655" t="s">
        <v>21</v>
      </c>
      <c r="K655" t="s">
        <v>22</v>
      </c>
      <c r="L655">
        <v>1460091600</v>
      </c>
      <c r="M655">
        <v>1460264400</v>
      </c>
      <c r="N655" s="4">
        <f t="shared" si="41"/>
        <v>42468.208333333328</v>
      </c>
      <c r="O655" s="4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3"/>
        <v>59</v>
      </c>
      <c r="J656" t="s">
        <v>21</v>
      </c>
      <c r="K656" t="s">
        <v>22</v>
      </c>
      <c r="L656">
        <v>1440392400</v>
      </c>
      <c r="M656">
        <v>1440824400</v>
      </c>
      <c r="N656" s="4">
        <f t="shared" si="41"/>
        <v>42240.208333333328</v>
      </c>
      <c r="O656" s="4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3"/>
        <v>50.05</v>
      </c>
      <c r="J657" t="s">
        <v>21</v>
      </c>
      <c r="K657" t="s">
        <v>22</v>
      </c>
      <c r="L657">
        <v>1488434400</v>
      </c>
      <c r="M657">
        <v>1489554000</v>
      </c>
      <c r="N657" s="4">
        <f t="shared" si="41"/>
        <v>42796.25</v>
      </c>
      <c r="O657" s="4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3"/>
        <v>98.97</v>
      </c>
      <c r="J658" t="s">
        <v>26</v>
      </c>
      <c r="K658" t="s">
        <v>27</v>
      </c>
      <c r="L658">
        <v>1514440800</v>
      </c>
      <c r="M658">
        <v>1514872800</v>
      </c>
      <c r="N658" s="4">
        <f t="shared" si="41"/>
        <v>43097.25</v>
      </c>
      <c r="O658" s="4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3"/>
        <v>58.86</v>
      </c>
      <c r="J659" t="s">
        <v>21</v>
      </c>
      <c r="K659" t="s">
        <v>22</v>
      </c>
      <c r="L659">
        <v>1514354400</v>
      </c>
      <c r="M659">
        <v>1515736800</v>
      </c>
      <c r="N659" s="4">
        <f t="shared" si="41"/>
        <v>43096.25</v>
      </c>
      <c r="O659" s="4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3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4">
        <f t="shared" si="41"/>
        <v>42246.208333333328</v>
      </c>
      <c r="O660" s="4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3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4">
        <f t="shared" si="41"/>
        <v>40570.25</v>
      </c>
      <c r="O661" s="4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3"/>
        <v>96.6</v>
      </c>
      <c r="J662" t="s">
        <v>21</v>
      </c>
      <c r="K662" t="s">
        <v>22</v>
      </c>
      <c r="L662">
        <v>1440133200</v>
      </c>
      <c r="M662">
        <v>1440910800</v>
      </c>
      <c r="N662" s="4">
        <f t="shared" si="41"/>
        <v>42237.208333333328</v>
      </c>
      <c r="O662" s="4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3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4">
        <f t="shared" si="41"/>
        <v>40996.208333333336</v>
      </c>
      <c r="O663" s="4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3"/>
        <v>67.98</v>
      </c>
      <c r="J664" t="s">
        <v>21</v>
      </c>
      <c r="K664" t="s">
        <v>22</v>
      </c>
      <c r="L664">
        <v>1544335200</v>
      </c>
      <c r="M664">
        <v>1544680800</v>
      </c>
      <c r="N664" s="4">
        <f t="shared" si="41"/>
        <v>43443.25</v>
      </c>
      <c r="O664" s="4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3"/>
        <v>88.78</v>
      </c>
      <c r="J665" t="s">
        <v>21</v>
      </c>
      <c r="K665" t="s">
        <v>22</v>
      </c>
      <c r="L665">
        <v>1286427600</v>
      </c>
      <c r="M665">
        <v>1288414800</v>
      </c>
      <c r="N665" s="4">
        <f t="shared" si="41"/>
        <v>40458.208333333336</v>
      </c>
      <c r="O665" s="4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3"/>
        <v>25</v>
      </c>
      <c r="J666" t="s">
        <v>21</v>
      </c>
      <c r="K666" t="s">
        <v>22</v>
      </c>
      <c r="L666">
        <v>1329717600</v>
      </c>
      <c r="M666">
        <v>1330581600</v>
      </c>
      <c r="N666" s="4">
        <f t="shared" si="41"/>
        <v>40959.25</v>
      </c>
      <c r="O666" s="4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3"/>
        <v>44.92</v>
      </c>
      <c r="J667" t="s">
        <v>21</v>
      </c>
      <c r="K667" t="s">
        <v>22</v>
      </c>
      <c r="L667">
        <v>1310187600</v>
      </c>
      <c r="M667">
        <v>1311397200</v>
      </c>
      <c r="N667" s="4">
        <f t="shared" si="41"/>
        <v>40733.208333333336</v>
      </c>
      <c r="O667" s="4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4">
        <f t="shared" si="41"/>
        <v>41516.208333333336</v>
      </c>
      <c r="O668" s="4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3"/>
        <v>29.01</v>
      </c>
      <c r="J669" t="s">
        <v>21</v>
      </c>
      <c r="K669" t="s">
        <v>22</v>
      </c>
      <c r="L669">
        <v>1410325200</v>
      </c>
      <c r="M669">
        <v>1411102800</v>
      </c>
      <c r="N669" s="4">
        <f t="shared" si="41"/>
        <v>41892.208333333336</v>
      </c>
      <c r="O669" s="4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3"/>
        <v>73.59</v>
      </c>
      <c r="J670" t="s">
        <v>21</v>
      </c>
      <c r="K670" t="s">
        <v>22</v>
      </c>
      <c r="L670">
        <v>1343797200</v>
      </c>
      <c r="M670">
        <v>1344834000</v>
      </c>
      <c r="N670" s="4">
        <f t="shared" si="41"/>
        <v>41122.208333333336</v>
      </c>
      <c r="O670" s="4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3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4">
        <f t="shared" si="41"/>
        <v>42912.208333333328</v>
      </c>
      <c r="O671" s="4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3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4">
        <f t="shared" si="41"/>
        <v>42425.25</v>
      </c>
      <c r="O672" s="4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3"/>
        <v>111.02</v>
      </c>
      <c r="J673" t="s">
        <v>21</v>
      </c>
      <c r="K673" t="s">
        <v>22</v>
      </c>
      <c r="L673">
        <v>1280552400</v>
      </c>
      <c r="M673">
        <v>1280898000</v>
      </c>
      <c r="N673" s="4">
        <f t="shared" si="41"/>
        <v>40390.208333333336</v>
      </c>
      <c r="O673" s="4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3"/>
        <v>25</v>
      </c>
      <c r="J674" t="s">
        <v>26</v>
      </c>
      <c r="K674" t="s">
        <v>27</v>
      </c>
      <c r="L674">
        <v>1521608400</v>
      </c>
      <c r="M674">
        <v>1522472400</v>
      </c>
      <c r="N674" s="4">
        <f t="shared" si="41"/>
        <v>43180.208333333328</v>
      </c>
      <c r="O674" s="4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3"/>
        <v>42.16</v>
      </c>
      <c r="J675" t="s">
        <v>107</v>
      </c>
      <c r="K675" t="s">
        <v>108</v>
      </c>
      <c r="L675">
        <v>1460696400</v>
      </c>
      <c r="M675">
        <v>1462510800</v>
      </c>
      <c r="N675" s="4">
        <f t="shared" si="41"/>
        <v>42475.208333333328</v>
      </c>
      <c r="O675" s="4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3"/>
        <v>47</v>
      </c>
      <c r="J676" t="s">
        <v>21</v>
      </c>
      <c r="K676" t="s">
        <v>22</v>
      </c>
      <c r="L676">
        <v>1313730000</v>
      </c>
      <c r="M676">
        <v>1317790800</v>
      </c>
      <c r="N676" s="4">
        <f t="shared" si="41"/>
        <v>40774.208333333336</v>
      </c>
      <c r="O676" s="4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3"/>
        <v>36.04</v>
      </c>
      <c r="J677" t="s">
        <v>21</v>
      </c>
      <c r="K677" t="s">
        <v>22</v>
      </c>
      <c r="L677">
        <v>1568178000</v>
      </c>
      <c r="M677">
        <v>1568782800</v>
      </c>
      <c r="N677" s="4">
        <f t="shared" si="41"/>
        <v>43719.208333333328</v>
      </c>
      <c r="O677" s="4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3"/>
        <v>101.04</v>
      </c>
      <c r="J678" t="s">
        <v>21</v>
      </c>
      <c r="K678" t="s">
        <v>22</v>
      </c>
      <c r="L678">
        <v>1348635600</v>
      </c>
      <c r="M678">
        <v>1349413200</v>
      </c>
      <c r="N678" s="4">
        <f t="shared" si="41"/>
        <v>41178.208333333336</v>
      </c>
      <c r="O678" s="4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3"/>
        <v>39.93</v>
      </c>
      <c r="J679" t="s">
        <v>21</v>
      </c>
      <c r="K679" t="s">
        <v>22</v>
      </c>
      <c r="L679">
        <v>1468126800</v>
      </c>
      <c r="M679">
        <v>1472446800</v>
      </c>
      <c r="N679" s="4">
        <f t="shared" si="41"/>
        <v>42561.208333333328</v>
      </c>
      <c r="O679" s="4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3"/>
        <v>83.16</v>
      </c>
      <c r="J680" t="s">
        <v>21</v>
      </c>
      <c r="K680" t="s">
        <v>22</v>
      </c>
      <c r="L680">
        <v>1547877600</v>
      </c>
      <c r="M680">
        <v>1548050400</v>
      </c>
      <c r="N680" s="4">
        <f t="shared" si="41"/>
        <v>43484.25</v>
      </c>
      <c r="O680" s="4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3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4">
        <f t="shared" si="41"/>
        <v>43756.208333333328</v>
      </c>
      <c r="O681" s="4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3"/>
        <v>47.99</v>
      </c>
      <c r="J682" t="s">
        <v>21</v>
      </c>
      <c r="K682" t="s">
        <v>22</v>
      </c>
      <c r="L682">
        <v>1576303200</v>
      </c>
      <c r="M682">
        <v>1576476000</v>
      </c>
      <c r="N682" s="4">
        <f t="shared" si="41"/>
        <v>43813.25</v>
      </c>
      <c r="O682" s="4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3"/>
        <v>95.98</v>
      </c>
      <c r="J683" t="s">
        <v>21</v>
      </c>
      <c r="K683" t="s">
        <v>22</v>
      </c>
      <c r="L683">
        <v>1324447200</v>
      </c>
      <c r="M683">
        <v>1324965600</v>
      </c>
      <c r="N683" s="4">
        <f t="shared" si="41"/>
        <v>40898.25</v>
      </c>
      <c r="O683" s="4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3"/>
        <v>78.73</v>
      </c>
      <c r="J684" t="s">
        <v>21</v>
      </c>
      <c r="K684" t="s">
        <v>22</v>
      </c>
      <c r="L684">
        <v>1386741600</v>
      </c>
      <c r="M684">
        <v>1387519200</v>
      </c>
      <c r="N684" s="4">
        <f t="shared" si="41"/>
        <v>41619.25</v>
      </c>
      <c r="O684" s="4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3"/>
        <v>56.08</v>
      </c>
      <c r="J685" t="s">
        <v>21</v>
      </c>
      <c r="K685" t="s">
        <v>22</v>
      </c>
      <c r="L685">
        <v>1537074000</v>
      </c>
      <c r="M685">
        <v>1537246800</v>
      </c>
      <c r="N685" s="4">
        <f t="shared" si="41"/>
        <v>43359.208333333328</v>
      </c>
      <c r="O685" s="4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3"/>
        <v>69.09</v>
      </c>
      <c r="J686" t="s">
        <v>15</v>
      </c>
      <c r="K686" t="s">
        <v>16</v>
      </c>
      <c r="L686">
        <v>1277787600</v>
      </c>
      <c r="M686">
        <v>1279515600</v>
      </c>
      <c r="N686" s="4">
        <f t="shared" si="41"/>
        <v>40358.208333333336</v>
      </c>
      <c r="O686" s="4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3"/>
        <v>102.05</v>
      </c>
      <c r="J687" t="s">
        <v>15</v>
      </c>
      <c r="K687" t="s">
        <v>16</v>
      </c>
      <c r="L687">
        <v>1440306000</v>
      </c>
      <c r="M687">
        <v>1442379600</v>
      </c>
      <c r="N687" s="4">
        <f t="shared" si="41"/>
        <v>42239.208333333328</v>
      </c>
      <c r="O687" s="4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3"/>
        <v>107.32</v>
      </c>
      <c r="J688" t="s">
        <v>21</v>
      </c>
      <c r="K688" t="s">
        <v>22</v>
      </c>
      <c r="L688">
        <v>1522126800</v>
      </c>
      <c r="M688">
        <v>1523077200</v>
      </c>
      <c r="N688" s="4">
        <f t="shared" si="41"/>
        <v>43186.208333333328</v>
      </c>
      <c r="O688" s="4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3"/>
        <v>51.97</v>
      </c>
      <c r="J689" t="s">
        <v>21</v>
      </c>
      <c r="K689" t="s">
        <v>22</v>
      </c>
      <c r="L689">
        <v>1489298400</v>
      </c>
      <c r="M689">
        <v>1489554000</v>
      </c>
      <c r="N689" s="4">
        <f t="shared" si="41"/>
        <v>42806.25</v>
      </c>
      <c r="O689" s="4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3"/>
        <v>71.14</v>
      </c>
      <c r="J690" t="s">
        <v>21</v>
      </c>
      <c r="K690" t="s">
        <v>22</v>
      </c>
      <c r="L690">
        <v>1547100000</v>
      </c>
      <c r="M690">
        <v>1548482400</v>
      </c>
      <c r="N690" s="4">
        <f t="shared" si="41"/>
        <v>43475.25</v>
      </c>
      <c r="O690" s="4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3"/>
        <v>106.49</v>
      </c>
      <c r="J691" t="s">
        <v>21</v>
      </c>
      <c r="K691" t="s">
        <v>22</v>
      </c>
      <c r="L691">
        <v>1383022800</v>
      </c>
      <c r="M691">
        <v>1384063200</v>
      </c>
      <c r="N691" s="4">
        <f t="shared" si="41"/>
        <v>41576.208333333336</v>
      </c>
      <c r="O691" s="4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3"/>
        <v>42.94</v>
      </c>
      <c r="J692" t="s">
        <v>21</v>
      </c>
      <c r="K692" t="s">
        <v>22</v>
      </c>
      <c r="L692">
        <v>1322373600</v>
      </c>
      <c r="M692">
        <v>1322892000</v>
      </c>
      <c r="N692" s="4">
        <f t="shared" si="41"/>
        <v>40874.25</v>
      </c>
      <c r="O692" s="4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3"/>
        <v>30.04</v>
      </c>
      <c r="J693" t="s">
        <v>21</v>
      </c>
      <c r="K693" t="s">
        <v>22</v>
      </c>
      <c r="L693">
        <v>1349240400</v>
      </c>
      <c r="M693">
        <v>1350709200</v>
      </c>
      <c r="N693" s="4">
        <f t="shared" si="41"/>
        <v>41185.208333333336</v>
      </c>
      <c r="O693" s="4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3"/>
        <v>70.62</v>
      </c>
      <c r="J694" t="s">
        <v>40</v>
      </c>
      <c r="K694" t="s">
        <v>41</v>
      </c>
      <c r="L694">
        <v>1562648400</v>
      </c>
      <c r="M694">
        <v>1564203600</v>
      </c>
      <c r="N694" s="4">
        <f t="shared" si="41"/>
        <v>43655.208333333328</v>
      </c>
      <c r="O694" s="4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3"/>
        <v>66.02</v>
      </c>
      <c r="J695" t="s">
        <v>21</v>
      </c>
      <c r="K695" t="s">
        <v>22</v>
      </c>
      <c r="L695">
        <v>1508216400</v>
      </c>
      <c r="M695">
        <v>1509685200</v>
      </c>
      <c r="N695" s="4">
        <f t="shared" si="41"/>
        <v>43025.208333333328</v>
      </c>
      <c r="O695" s="4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3"/>
        <v>96.91</v>
      </c>
      <c r="J696" t="s">
        <v>21</v>
      </c>
      <c r="K696" t="s">
        <v>22</v>
      </c>
      <c r="L696">
        <v>1511762400</v>
      </c>
      <c r="M696">
        <v>1514959200</v>
      </c>
      <c r="N696" s="4">
        <f t="shared" si="41"/>
        <v>43066.25</v>
      </c>
      <c r="O696" s="4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3"/>
        <v>62.87</v>
      </c>
      <c r="J697" t="s">
        <v>107</v>
      </c>
      <c r="K697" t="s">
        <v>108</v>
      </c>
      <c r="L697">
        <v>1447480800</v>
      </c>
      <c r="M697">
        <v>1448863200</v>
      </c>
      <c r="N697" s="4">
        <f t="shared" si="41"/>
        <v>42322.25</v>
      </c>
      <c r="O697" s="4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3"/>
        <v>108.99</v>
      </c>
      <c r="J698" t="s">
        <v>21</v>
      </c>
      <c r="K698" t="s">
        <v>22</v>
      </c>
      <c r="L698">
        <v>1429506000</v>
      </c>
      <c r="M698">
        <v>1429592400</v>
      </c>
      <c r="N698" s="4">
        <f t="shared" si="41"/>
        <v>42114.208333333328</v>
      </c>
      <c r="O698" s="4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3"/>
        <v>27</v>
      </c>
      <c r="J699" t="s">
        <v>21</v>
      </c>
      <c r="K699" t="s">
        <v>22</v>
      </c>
      <c r="L699">
        <v>1522472400</v>
      </c>
      <c r="M699">
        <v>1522645200</v>
      </c>
      <c r="N699" s="4">
        <f t="shared" si="41"/>
        <v>43190.208333333328</v>
      </c>
      <c r="O699" s="4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3"/>
        <v>65</v>
      </c>
      <c r="J700" t="s">
        <v>15</v>
      </c>
      <c r="K700" t="s">
        <v>16</v>
      </c>
      <c r="L700">
        <v>1322114400</v>
      </c>
      <c r="M700">
        <v>1323324000</v>
      </c>
      <c r="N700" s="4">
        <f t="shared" si="41"/>
        <v>40871.25</v>
      </c>
      <c r="O700" s="4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3"/>
        <v>111.52</v>
      </c>
      <c r="J701" t="s">
        <v>21</v>
      </c>
      <c r="K701" t="s">
        <v>22</v>
      </c>
      <c r="L701">
        <v>1561438800</v>
      </c>
      <c r="M701">
        <v>1561525200</v>
      </c>
      <c r="N701" s="4">
        <f t="shared" si="41"/>
        <v>43641.208333333328</v>
      </c>
      <c r="O701" s="4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s="4">
        <f t="shared" si="41"/>
        <v>40203.25</v>
      </c>
      <c r="O702" s="4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3"/>
        <v>110.99</v>
      </c>
      <c r="J703" t="s">
        <v>21</v>
      </c>
      <c r="K703" t="s">
        <v>22</v>
      </c>
      <c r="L703">
        <v>1301202000</v>
      </c>
      <c r="M703">
        <v>1301806800</v>
      </c>
      <c r="N703" s="4">
        <f t="shared" si="41"/>
        <v>40629.208333333336</v>
      </c>
      <c r="O703" s="4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3"/>
        <v>56.75</v>
      </c>
      <c r="J704" t="s">
        <v>21</v>
      </c>
      <c r="K704" t="s">
        <v>22</v>
      </c>
      <c r="L704">
        <v>1374469200</v>
      </c>
      <c r="M704">
        <v>1374901200</v>
      </c>
      <c r="N704" s="4">
        <f t="shared" si="41"/>
        <v>41477.208333333336</v>
      </c>
      <c r="O704" s="4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3"/>
        <v>97.02</v>
      </c>
      <c r="J705" t="s">
        <v>21</v>
      </c>
      <c r="K705" t="s">
        <v>22</v>
      </c>
      <c r="L705">
        <v>1334984400</v>
      </c>
      <c r="M705">
        <v>1336453200</v>
      </c>
      <c r="N705" s="4">
        <f t="shared" si="41"/>
        <v>41020.208333333336</v>
      </c>
      <c r="O705" s="4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ROUND(E706/D706*100,0)</f>
        <v>123</v>
      </c>
      <c r="G706" t="s">
        <v>20</v>
      </c>
      <c r="H706">
        <v>116</v>
      </c>
      <c r="I706">
        <f t="shared" si="43"/>
        <v>92.09</v>
      </c>
      <c r="J706" t="s">
        <v>21</v>
      </c>
      <c r="K706" t="s">
        <v>22</v>
      </c>
      <c r="L706">
        <v>1467608400</v>
      </c>
      <c r="M706">
        <v>1468904400</v>
      </c>
      <c r="N706" s="4">
        <f t="shared" ref="N706:N769" si="45">(((L706/60)/60)/24)+DATE(1970,1,1)</f>
        <v>42555.208333333328</v>
      </c>
      <c r="O706" s="4">
        <f t="shared" ref="O706:O769" si="46">(((M706/60)/60)/24)+DATE(1970,1,1)</f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7">ROUND(E707/H707,2)</f>
        <v>82.99</v>
      </c>
      <c r="J707" t="s">
        <v>40</v>
      </c>
      <c r="K707" t="s">
        <v>41</v>
      </c>
      <c r="L707">
        <v>1386741600</v>
      </c>
      <c r="M707">
        <v>1387087200</v>
      </c>
      <c r="N707" s="4">
        <f t="shared" si="45"/>
        <v>41619.25</v>
      </c>
      <c r="O707" s="4">
        <f t="shared" si="46"/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7"/>
        <v>103.04</v>
      </c>
      <c r="J708" t="s">
        <v>26</v>
      </c>
      <c r="K708" t="s">
        <v>27</v>
      </c>
      <c r="L708">
        <v>1546754400</v>
      </c>
      <c r="M708">
        <v>1547445600</v>
      </c>
      <c r="N708" s="4">
        <f t="shared" si="45"/>
        <v>43471.25</v>
      </c>
      <c r="O708" s="4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7"/>
        <v>68.92</v>
      </c>
      <c r="J709" t="s">
        <v>21</v>
      </c>
      <c r="K709" t="s">
        <v>22</v>
      </c>
      <c r="L709">
        <v>1544248800</v>
      </c>
      <c r="M709">
        <v>1547359200</v>
      </c>
      <c r="N709" s="4">
        <f t="shared" si="45"/>
        <v>43442.25</v>
      </c>
      <c r="O709" s="4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7"/>
        <v>87.74</v>
      </c>
      <c r="J710" t="s">
        <v>98</v>
      </c>
      <c r="K710" t="s">
        <v>99</v>
      </c>
      <c r="L710">
        <v>1495429200</v>
      </c>
      <c r="M710">
        <v>1496293200</v>
      </c>
      <c r="N710" s="4">
        <f t="shared" si="45"/>
        <v>42877.208333333328</v>
      </c>
      <c r="O710" s="4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7"/>
        <v>75.02</v>
      </c>
      <c r="J711" t="s">
        <v>107</v>
      </c>
      <c r="K711" t="s">
        <v>108</v>
      </c>
      <c r="L711">
        <v>1334811600</v>
      </c>
      <c r="M711">
        <v>1335416400</v>
      </c>
      <c r="N711" s="4">
        <f t="shared" si="45"/>
        <v>41018.208333333336</v>
      </c>
      <c r="O711" s="4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7"/>
        <v>50.86</v>
      </c>
      <c r="J712" t="s">
        <v>21</v>
      </c>
      <c r="K712" t="s">
        <v>22</v>
      </c>
      <c r="L712">
        <v>1531544400</v>
      </c>
      <c r="M712">
        <v>1532149200</v>
      </c>
      <c r="N712" s="4">
        <f t="shared" si="45"/>
        <v>43295.208333333328</v>
      </c>
      <c r="O712" s="4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s="4">
        <f t="shared" si="45"/>
        <v>42393.25</v>
      </c>
      <c r="O713" s="4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7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4">
        <f t="shared" si="45"/>
        <v>42559.208333333328</v>
      </c>
      <c r="O714" s="4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7"/>
        <v>108.49</v>
      </c>
      <c r="J715" t="s">
        <v>21</v>
      </c>
      <c r="K715" t="s">
        <v>22</v>
      </c>
      <c r="L715">
        <v>1471842000</v>
      </c>
      <c r="M715">
        <v>1472878800</v>
      </c>
      <c r="N715" s="4">
        <f t="shared" si="45"/>
        <v>42604.208333333328</v>
      </c>
      <c r="O715" s="4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7"/>
        <v>101.98</v>
      </c>
      <c r="J716" t="s">
        <v>21</v>
      </c>
      <c r="K716" t="s">
        <v>22</v>
      </c>
      <c r="L716">
        <v>1408424400</v>
      </c>
      <c r="M716">
        <v>1408510800</v>
      </c>
      <c r="N716" s="4">
        <f t="shared" si="45"/>
        <v>41870.208333333336</v>
      </c>
      <c r="O716" s="4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7"/>
        <v>44.01</v>
      </c>
      <c r="J717" t="s">
        <v>21</v>
      </c>
      <c r="K717" t="s">
        <v>22</v>
      </c>
      <c r="L717">
        <v>1281157200</v>
      </c>
      <c r="M717">
        <v>1281589200</v>
      </c>
      <c r="N717" s="4">
        <f t="shared" si="45"/>
        <v>40397.208333333336</v>
      </c>
      <c r="O717" s="4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7"/>
        <v>65.94</v>
      </c>
      <c r="J718" t="s">
        <v>21</v>
      </c>
      <c r="K718" t="s">
        <v>22</v>
      </c>
      <c r="L718">
        <v>1373432400</v>
      </c>
      <c r="M718">
        <v>1375851600</v>
      </c>
      <c r="N718" s="4">
        <f t="shared" si="45"/>
        <v>41465.208333333336</v>
      </c>
      <c r="O718" s="4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7"/>
        <v>24.99</v>
      </c>
      <c r="J719" t="s">
        <v>21</v>
      </c>
      <c r="K719" t="s">
        <v>22</v>
      </c>
      <c r="L719">
        <v>1313989200</v>
      </c>
      <c r="M719">
        <v>1315803600</v>
      </c>
      <c r="N719" s="4">
        <f t="shared" si="45"/>
        <v>40777.208333333336</v>
      </c>
      <c r="O719" s="4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7"/>
        <v>28</v>
      </c>
      <c r="J720" t="s">
        <v>21</v>
      </c>
      <c r="K720" t="s">
        <v>22</v>
      </c>
      <c r="L720">
        <v>1371445200</v>
      </c>
      <c r="M720">
        <v>1373691600</v>
      </c>
      <c r="N720" s="4">
        <f t="shared" si="45"/>
        <v>41442.208333333336</v>
      </c>
      <c r="O720" s="4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7"/>
        <v>85.83</v>
      </c>
      <c r="J721" t="s">
        <v>21</v>
      </c>
      <c r="K721" t="s">
        <v>22</v>
      </c>
      <c r="L721">
        <v>1338267600</v>
      </c>
      <c r="M721">
        <v>1339218000</v>
      </c>
      <c r="N721" s="4">
        <f t="shared" si="45"/>
        <v>41058.208333333336</v>
      </c>
      <c r="O721" s="4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7"/>
        <v>84.92</v>
      </c>
      <c r="J722" t="s">
        <v>36</v>
      </c>
      <c r="K722" t="s">
        <v>37</v>
      </c>
      <c r="L722">
        <v>1519192800</v>
      </c>
      <c r="M722">
        <v>1520402400</v>
      </c>
      <c r="N722" s="4">
        <f t="shared" si="45"/>
        <v>43152.25</v>
      </c>
      <c r="O722" s="4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7"/>
        <v>90.48</v>
      </c>
      <c r="J723" t="s">
        <v>21</v>
      </c>
      <c r="K723" t="s">
        <v>22</v>
      </c>
      <c r="L723">
        <v>1522818000</v>
      </c>
      <c r="M723">
        <v>1523336400</v>
      </c>
      <c r="N723" s="4">
        <f t="shared" si="45"/>
        <v>43194.208333333328</v>
      </c>
      <c r="O723" s="4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7"/>
        <v>25</v>
      </c>
      <c r="J724" t="s">
        <v>21</v>
      </c>
      <c r="K724" t="s">
        <v>22</v>
      </c>
      <c r="L724">
        <v>1509948000</v>
      </c>
      <c r="M724">
        <v>1512280800</v>
      </c>
      <c r="N724" s="4">
        <f t="shared" si="45"/>
        <v>43045.25</v>
      </c>
      <c r="O724" s="4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7"/>
        <v>92.01</v>
      </c>
      <c r="J725" t="s">
        <v>26</v>
      </c>
      <c r="K725" t="s">
        <v>27</v>
      </c>
      <c r="L725">
        <v>1456898400</v>
      </c>
      <c r="M725">
        <v>1458709200</v>
      </c>
      <c r="N725" s="4">
        <f t="shared" si="45"/>
        <v>42431.25</v>
      </c>
      <c r="O725" s="4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7"/>
        <v>93.07</v>
      </c>
      <c r="J726" t="s">
        <v>40</v>
      </c>
      <c r="K726" t="s">
        <v>41</v>
      </c>
      <c r="L726">
        <v>1413954000</v>
      </c>
      <c r="M726">
        <v>1414126800</v>
      </c>
      <c r="N726" s="4">
        <f t="shared" si="45"/>
        <v>41934.208333333336</v>
      </c>
      <c r="O726" s="4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7"/>
        <v>61.01</v>
      </c>
      <c r="J727" t="s">
        <v>21</v>
      </c>
      <c r="K727" t="s">
        <v>22</v>
      </c>
      <c r="L727">
        <v>1416031200</v>
      </c>
      <c r="M727">
        <v>1416204000</v>
      </c>
      <c r="N727" s="4">
        <f t="shared" si="45"/>
        <v>41958.25</v>
      </c>
      <c r="O727" s="4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7"/>
        <v>92.04</v>
      </c>
      <c r="J728" t="s">
        <v>21</v>
      </c>
      <c r="K728" t="s">
        <v>22</v>
      </c>
      <c r="L728">
        <v>1287982800</v>
      </c>
      <c r="M728">
        <v>1288501200</v>
      </c>
      <c r="N728" s="4">
        <f t="shared" si="45"/>
        <v>40476.208333333336</v>
      </c>
      <c r="O728" s="4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7"/>
        <v>81.13</v>
      </c>
      <c r="J729" t="s">
        <v>21</v>
      </c>
      <c r="K729" t="s">
        <v>22</v>
      </c>
      <c r="L729">
        <v>1547964000</v>
      </c>
      <c r="M729">
        <v>1552971600</v>
      </c>
      <c r="N729" s="4">
        <f t="shared" si="45"/>
        <v>43485.25</v>
      </c>
      <c r="O729" s="4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s="4">
        <f t="shared" si="45"/>
        <v>42515.208333333328</v>
      </c>
      <c r="O730" s="4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7"/>
        <v>85.22</v>
      </c>
      <c r="J731" t="s">
        <v>21</v>
      </c>
      <c r="K731" t="s">
        <v>22</v>
      </c>
      <c r="L731">
        <v>1359957600</v>
      </c>
      <c r="M731">
        <v>1360130400</v>
      </c>
      <c r="N731" s="4">
        <f t="shared" si="45"/>
        <v>41309.25</v>
      </c>
      <c r="O731" s="4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7"/>
        <v>110.97</v>
      </c>
      <c r="J732" t="s">
        <v>15</v>
      </c>
      <c r="K732" t="s">
        <v>16</v>
      </c>
      <c r="L732">
        <v>1432357200</v>
      </c>
      <c r="M732">
        <v>1432875600</v>
      </c>
      <c r="N732" s="4">
        <f t="shared" si="45"/>
        <v>42147.208333333328</v>
      </c>
      <c r="O732" s="4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7"/>
        <v>32.97</v>
      </c>
      <c r="J733" t="s">
        <v>21</v>
      </c>
      <c r="K733" t="s">
        <v>22</v>
      </c>
      <c r="L733">
        <v>1500786000</v>
      </c>
      <c r="M733">
        <v>1500872400</v>
      </c>
      <c r="N733" s="4">
        <f t="shared" si="45"/>
        <v>42939.208333333328</v>
      </c>
      <c r="O733" s="4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7"/>
        <v>96.01</v>
      </c>
      <c r="J734" t="s">
        <v>21</v>
      </c>
      <c r="K734" t="s">
        <v>22</v>
      </c>
      <c r="L734">
        <v>1490158800</v>
      </c>
      <c r="M734">
        <v>1492146000</v>
      </c>
      <c r="N734" s="4">
        <f t="shared" si="45"/>
        <v>42816.208333333328</v>
      </c>
      <c r="O734" s="4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7"/>
        <v>84.97</v>
      </c>
      <c r="J735" t="s">
        <v>21</v>
      </c>
      <c r="K735" t="s">
        <v>22</v>
      </c>
      <c r="L735">
        <v>1406178000</v>
      </c>
      <c r="M735">
        <v>1407301200</v>
      </c>
      <c r="N735" s="4">
        <f t="shared" si="45"/>
        <v>41844.208333333336</v>
      </c>
      <c r="O735" s="4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7"/>
        <v>25.01</v>
      </c>
      <c r="J736" t="s">
        <v>21</v>
      </c>
      <c r="K736" t="s">
        <v>22</v>
      </c>
      <c r="L736">
        <v>1485583200</v>
      </c>
      <c r="M736">
        <v>1486620000</v>
      </c>
      <c r="N736" s="4">
        <f t="shared" si="45"/>
        <v>42763.25</v>
      </c>
      <c r="O736" s="4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7"/>
        <v>66</v>
      </c>
      <c r="J737" t="s">
        <v>21</v>
      </c>
      <c r="K737" t="s">
        <v>22</v>
      </c>
      <c r="L737">
        <v>1459314000</v>
      </c>
      <c r="M737">
        <v>1459918800</v>
      </c>
      <c r="N737" s="4">
        <f t="shared" si="45"/>
        <v>42459.208333333328</v>
      </c>
      <c r="O737" s="4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7"/>
        <v>87.34</v>
      </c>
      <c r="J738" t="s">
        <v>21</v>
      </c>
      <c r="K738" t="s">
        <v>22</v>
      </c>
      <c r="L738">
        <v>1424412000</v>
      </c>
      <c r="M738">
        <v>1424757600</v>
      </c>
      <c r="N738" s="4">
        <f t="shared" si="45"/>
        <v>42055.25</v>
      </c>
      <c r="O738" s="4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7"/>
        <v>27.93</v>
      </c>
      <c r="J739" t="s">
        <v>21</v>
      </c>
      <c r="K739" t="s">
        <v>22</v>
      </c>
      <c r="L739">
        <v>1478844000</v>
      </c>
      <c r="M739">
        <v>1479880800</v>
      </c>
      <c r="N739" s="4">
        <f t="shared" si="45"/>
        <v>42685.25</v>
      </c>
      <c r="O739" s="4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s="4">
        <f t="shared" si="45"/>
        <v>41959.25</v>
      </c>
      <c r="O740" s="4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7"/>
        <v>31.94</v>
      </c>
      <c r="J741" t="s">
        <v>21</v>
      </c>
      <c r="K741" t="s">
        <v>22</v>
      </c>
      <c r="L741">
        <v>1340946000</v>
      </c>
      <c r="M741">
        <v>1341032400</v>
      </c>
      <c r="N741" s="4">
        <f t="shared" si="45"/>
        <v>41089.208333333336</v>
      </c>
      <c r="O741" s="4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s="4">
        <f t="shared" si="45"/>
        <v>42769.25</v>
      </c>
      <c r="O742" s="4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7"/>
        <v>108.85</v>
      </c>
      <c r="J743" t="s">
        <v>21</v>
      </c>
      <c r="K743" t="s">
        <v>22</v>
      </c>
      <c r="L743">
        <v>1274590800</v>
      </c>
      <c r="M743">
        <v>1274677200</v>
      </c>
      <c r="N743" s="4">
        <f t="shared" si="45"/>
        <v>40321.208333333336</v>
      </c>
      <c r="O743" s="4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7"/>
        <v>110.76</v>
      </c>
      <c r="J744" t="s">
        <v>21</v>
      </c>
      <c r="K744" t="s">
        <v>22</v>
      </c>
      <c r="L744">
        <v>1263880800</v>
      </c>
      <c r="M744">
        <v>1267509600</v>
      </c>
      <c r="N744" s="4">
        <f t="shared" si="45"/>
        <v>40197.25</v>
      </c>
      <c r="O744" s="4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7"/>
        <v>29.65</v>
      </c>
      <c r="J745" t="s">
        <v>21</v>
      </c>
      <c r="K745" t="s">
        <v>22</v>
      </c>
      <c r="L745">
        <v>1445403600</v>
      </c>
      <c r="M745">
        <v>1445922000</v>
      </c>
      <c r="N745" s="4">
        <f t="shared" si="45"/>
        <v>42298.208333333328</v>
      </c>
      <c r="O745" s="4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7"/>
        <v>101.71</v>
      </c>
      <c r="J746" t="s">
        <v>21</v>
      </c>
      <c r="K746" t="s">
        <v>22</v>
      </c>
      <c r="L746">
        <v>1533877200</v>
      </c>
      <c r="M746">
        <v>1534050000</v>
      </c>
      <c r="N746" s="4">
        <f t="shared" si="45"/>
        <v>43322.208333333328</v>
      </c>
      <c r="O746" s="4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s="4">
        <f t="shared" si="45"/>
        <v>40328.208333333336</v>
      </c>
      <c r="O747" s="4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s="4">
        <f t="shared" si="45"/>
        <v>40825.208333333336</v>
      </c>
      <c r="O748" s="4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4">
        <f t="shared" si="45"/>
        <v>40423.208333333336</v>
      </c>
      <c r="O749" s="4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7"/>
        <v>110.97</v>
      </c>
      <c r="J750" t="s">
        <v>21</v>
      </c>
      <c r="K750" t="s">
        <v>22</v>
      </c>
      <c r="L750">
        <v>1267423200</v>
      </c>
      <c r="M750">
        <v>1269579600</v>
      </c>
      <c r="N750" s="4">
        <f t="shared" si="45"/>
        <v>40238.25</v>
      </c>
      <c r="O750" s="4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7"/>
        <v>36.96</v>
      </c>
      <c r="J751" t="s">
        <v>107</v>
      </c>
      <c r="K751" t="s">
        <v>108</v>
      </c>
      <c r="L751">
        <v>1412744400</v>
      </c>
      <c r="M751">
        <v>1413781200</v>
      </c>
      <c r="N751" s="4">
        <f t="shared" si="45"/>
        <v>41920.208333333336</v>
      </c>
      <c r="O751" s="4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s="4">
        <f t="shared" si="45"/>
        <v>40360.208333333336</v>
      </c>
      <c r="O752" s="4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7"/>
        <v>30.97</v>
      </c>
      <c r="J753" t="s">
        <v>21</v>
      </c>
      <c r="K753" t="s">
        <v>22</v>
      </c>
      <c r="L753">
        <v>1458190800</v>
      </c>
      <c r="M753">
        <v>1459486800</v>
      </c>
      <c r="N753" s="4">
        <f t="shared" si="45"/>
        <v>42446.208333333328</v>
      </c>
      <c r="O753" s="4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7"/>
        <v>47.04</v>
      </c>
      <c r="J754" t="s">
        <v>21</v>
      </c>
      <c r="K754" t="s">
        <v>22</v>
      </c>
      <c r="L754">
        <v>1280984400</v>
      </c>
      <c r="M754">
        <v>1282539600</v>
      </c>
      <c r="N754" s="4">
        <f t="shared" si="45"/>
        <v>40395.208333333336</v>
      </c>
      <c r="O754" s="4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7"/>
        <v>88.07</v>
      </c>
      <c r="J755" t="s">
        <v>21</v>
      </c>
      <c r="K755" t="s">
        <v>22</v>
      </c>
      <c r="L755">
        <v>1274590800</v>
      </c>
      <c r="M755">
        <v>1275886800</v>
      </c>
      <c r="N755" s="4">
        <f t="shared" si="45"/>
        <v>40321.208333333336</v>
      </c>
      <c r="O755" s="4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7"/>
        <v>37.01</v>
      </c>
      <c r="J756" t="s">
        <v>21</v>
      </c>
      <c r="K756" t="s">
        <v>22</v>
      </c>
      <c r="L756">
        <v>1351400400</v>
      </c>
      <c r="M756">
        <v>1355983200</v>
      </c>
      <c r="N756" s="4">
        <f t="shared" si="45"/>
        <v>41210.208333333336</v>
      </c>
      <c r="O756" s="4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7"/>
        <v>26.03</v>
      </c>
      <c r="J757" t="s">
        <v>36</v>
      </c>
      <c r="K757" t="s">
        <v>37</v>
      </c>
      <c r="L757">
        <v>1514354400</v>
      </c>
      <c r="M757">
        <v>1515391200</v>
      </c>
      <c r="N757" s="4">
        <f t="shared" si="45"/>
        <v>43096.25</v>
      </c>
      <c r="O757" s="4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7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4">
        <f t="shared" si="45"/>
        <v>42024.25</v>
      </c>
      <c r="O758" s="4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7"/>
        <v>49.96</v>
      </c>
      <c r="J759" t="s">
        <v>21</v>
      </c>
      <c r="K759" t="s">
        <v>22</v>
      </c>
      <c r="L759">
        <v>1305176400</v>
      </c>
      <c r="M759">
        <v>1305522000</v>
      </c>
      <c r="N759" s="4">
        <f t="shared" si="45"/>
        <v>40675.208333333336</v>
      </c>
      <c r="O759" s="4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7"/>
        <v>110.02</v>
      </c>
      <c r="J760" t="s">
        <v>15</v>
      </c>
      <c r="K760" t="s">
        <v>16</v>
      </c>
      <c r="L760">
        <v>1414126800</v>
      </c>
      <c r="M760">
        <v>1414904400</v>
      </c>
      <c r="N760" s="4">
        <f t="shared" si="45"/>
        <v>41936.208333333336</v>
      </c>
      <c r="O760" s="4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7"/>
        <v>89.96</v>
      </c>
      <c r="J761" t="s">
        <v>21</v>
      </c>
      <c r="K761" t="s">
        <v>22</v>
      </c>
      <c r="L761">
        <v>1517810400</v>
      </c>
      <c r="M761">
        <v>1520402400</v>
      </c>
      <c r="N761" s="4">
        <f t="shared" si="45"/>
        <v>43136.25</v>
      </c>
      <c r="O761" s="4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7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4">
        <f t="shared" si="45"/>
        <v>43678.208333333328</v>
      </c>
      <c r="O762" s="4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7"/>
        <v>86.87</v>
      </c>
      <c r="J763" t="s">
        <v>21</v>
      </c>
      <c r="K763" t="s">
        <v>22</v>
      </c>
      <c r="L763">
        <v>1500699600</v>
      </c>
      <c r="M763">
        <v>1501131600</v>
      </c>
      <c r="N763" s="4">
        <f t="shared" si="45"/>
        <v>42938.208333333328</v>
      </c>
      <c r="O763" s="4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s="4">
        <f t="shared" si="45"/>
        <v>41241.25</v>
      </c>
      <c r="O764" s="4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7"/>
        <v>26.97</v>
      </c>
      <c r="J765" t="s">
        <v>21</v>
      </c>
      <c r="K765" t="s">
        <v>22</v>
      </c>
      <c r="L765">
        <v>1336453200</v>
      </c>
      <c r="M765">
        <v>1339477200</v>
      </c>
      <c r="N765" s="4">
        <f t="shared" si="45"/>
        <v>41037.208333333336</v>
      </c>
      <c r="O765" s="4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7"/>
        <v>54.12</v>
      </c>
      <c r="J766" t="s">
        <v>21</v>
      </c>
      <c r="K766" t="s">
        <v>22</v>
      </c>
      <c r="L766">
        <v>1305262800</v>
      </c>
      <c r="M766">
        <v>1305954000</v>
      </c>
      <c r="N766" s="4">
        <f t="shared" si="45"/>
        <v>40676.208333333336</v>
      </c>
      <c r="O766" s="4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7"/>
        <v>41.04</v>
      </c>
      <c r="J767" t="s">
        <v>21</v>
      </c>
      <c r="K767" t="s">
        <v>22</v>
      </c>
      <c r="L767">
        <v>1492232400</v>
      </c>
      <c r="M767">
        <v>1494392400</v>
      </c>
      <c r="N767" s="4">
        <f t="shared" si="45"/>
        <v>42840.208333333328</v>
      </c>
      <c r="O767" s="4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7"/>
        <v>55.05</v>
      </c>
      <c r="J768" t="s">
        <v>26</v>
      </c>
      <c r="K768" t="s">
        <v>27</v>
      </c>
      <c r="L768">
        <v>1537333200</v>
      </c>
      <c r="M768">
        <v>1537419600</v>
      </c>
      <c r="N768" s="4">
        <f t="shared" si="45"/>
        <v>43362.208333333328</v>
      </c>
      <c r="O768" s="4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7"/>
        <v>107.94</v>
      </c>
      <c r="J769" t="s">
        <v>21</v>
      </c>
      <c r="K769" t="s">
        <v>22</v>
      </c>
      <c r="L769">
        <v>1444107600</v>
      </c>
      <c r="M769">
        <v>1447999200</v>
      </c>
      <c r="N769" s="4">
        <f t="shared" si="45"/>
        <v>42283.208333333328</v>
      </c>
      <c r="O769" s="4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ROUND(E770/D770*100,0)</f>
        <v>231</v>
      </c>
      <c r="G770" t="s">
        <v>20</v>
      </c>
      <c r="H770">
        <v>150</v>
      </c>
      <c r="I770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s="4">
        <f t="shared" ref="N770:N833" si="49">(((L770/60)/60)/24)+DATE(1970,1,1)</f>
        <v>41619.25</v>
      </c>
      <c r="O770" s="4">
        <f t="shared" ref="O770:O833" si="50">(((M770/60)/60)/24)+DATE(1970,1,1)</f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51">ROUND(E771/H771,2)</f>
        <v>32</v>
      </c>
      <c r="J771" t="s">
        <v>21</v>
      </c>
      <c r="K771" t="s">
        <v>22</v>
      </c>
      <c r="L771">
        <v>1376542800</v>
      </c>
      <c r="M771">
        <v>1378789200</v>
      </c>
      <c r="N771" s="4">
        <f t="shared" si="49"/>
        <v>41501.208333333336</v>
      </c>
      <c r="O771" s="4">
        <f t="shared" si="50"/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51"/>
        <v>53.9</v>
      </c>
      <c r="J772" t="s">
        <v>107</v>
      </c>
      <c r="K772" t="s">
        <v>108</v>
      </c>
      <c r="L772">
        <v>1397451600</v>
      </c>
      <c r="M772">
        <v>1398056400</v>
      </c>
      <c r="N772" s="4">
        <f t="shared" si="49"/>
        <v>41743.208333333336</v>
      </c>
      <c r="O772" s="4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s="4">
        <f t="shared" si="49"/>
        <v>43491.25</v>
      </c>
      <c r="O773" s="4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51"/>
        <v>33</v>
      </c>
      <c r="J774" t="s">
        <v>21</v>
      </c>
      <c r="K774" t="s">
        <v>22</v>
      </c>
      <c r="L774">
        <v>1549692000</v>
      </c>
      <c r="M774">
        <v>1550037600</v>
      </c>
      <c r="N774" s="4">
        <f t="shared" si="49"/>
        <v>43505.25</v>
      </c>
      <c r="O774" s="4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51"/>
        <v>43</v>
      </c>
      <c r="J775" t="s">
        <v>21</v>
      </c>
      <c r="K775" t="s">
        <v>22</v>
      </c>
      <c r="L775">
        <v>1492059600</v>
      </c>
      <c r="M775">
        <v>1492923600</v>
      </c>
      <c r="N775" s="4">
        <f t="shared" si="49"/>
        <v>42838.208333333328</v>
      </c>
      <c r="O775" s="4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51"/>
        <v>86.86</v>
      </c>
      <c r="J776" t="s">
        <v>107</v>
      </c>
      <c r="K776" t="s">
        <v>108</v>
      </c>
      <c r="L776">
        <v>1463979600</v>
      </c>
      <c r="M776">
        <v>1467522000</v>
      </c>
      <c r="N776" s="4">
        <f t="shared" si="49"/>
        <v>42513.208333333328</v>
      </c>
      <c r="O776" s="4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s="4">
        <f t="shared" si="49"/>
        <v>41949.25</v>
      </c>
      <c r="O777" s="4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51"/>
        <v>33</v>
      </c>
      <c r="J778" t="s">
        <v>21</v>
      </c>
      <c r="K778" t="s">
        <v>22</v>
      </c>
      <c r="L778">
        <v>1562216400</v>
      </c>
      <c r="M778">
        <v>1563771600</v>
      </c>
      <c r="N778" s="4">
        <f t="shared" si="49"/>
        <v>43650.208333333328</v>
      </c>
      <c r="O778" s="4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51"/>
        <v>68.03</v>
      </c>
      <c r="J779" t="s">
        <v>21</v>
      </c>
      <c r="K779" t="s">
        <v>22</v>
      </c>
      <c r="L779">
        <v>1316754000</v>
      </c>
      <c r="M779">
        <v>1319259600</v>
      </c>
      <c r="N779" s="4">
        <f t="shared" si="49"/>
        <v>40809.208333333336</v>
      </c>
      <c r="O779" s="4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51"/>
        <v>58.87</v>
      </c>
      <c r="J780" t="s">
        <v>98</v>
      </c>
      <c r="K780" t="s">
        <v>99</v>
      </c>
      <c r="L780">
        <v>1313211600</v>
      </c>
      <c r="M780">
        <v>1313643600</v>
      </c>
      <c r="N780" s="4">
        <f t="shared" si="49"/>
        <v>40768.208333333336</v>
      </c>
      <c r="O780" s="4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51"/>
        <v>105.05</v>
      </c>
      <c r="J781" t="s">
        <v>21</v>
      </c>
      <c r="K781" t="s">
        <v>22</v>
      </c>
      <c r="L781">
        <v>1439528400</v>
      </c>
      <c r="M781">
        <v>1440306000</v>
      </c>
      <c r="N781" s="4">
        <f t="shared" si="49"/>
        <v>42230.208333333328</v>
      </c>
      <c r="O781" s="4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51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4">
        <f t="shared" si="49"/>
        <v>42573.208333333328</v>
      </c>
      <c r="O782" s="4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51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4">
        <f t="shared" si="49"/>
        <v>40482.208333333336</v>
      </c>
      <c r="O783" s="4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51"/>
        <v>68.2</v>
      </c>
      <c r="J784" t="s">
        <v>21</v>
      </c>
      <c r="K784" t="s">
        <v>22</v>
      </c>
      <c r="L784">
        <v>1298959200</v>
      </c>
      <c r="M784">
        <v>1301374800</v>
      </c>
      <c r="N784" s="4">
        <f t="shared" si="49"/>
        <v>40603.25</v>
      </c>
      <c r="O784" s="4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51"/>
        <v>75.73</v>
      </c>
      <c r="J785" t="s">
        <v>21</v>
      </c>
      <c r="K785" t="s">
        <v>22</v>
      </c>
      <c r="L785">
        <v>1387260000</v>
      </c>
      <c r="M785">
        <v>1387864800</v>
      </c>
      <c r="N785" s="4">
        <f t="shared" si="49"/>
        <v>41625.25</v>
      </c>
      <c r="O785" s="4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51"/>
        <v>31</v>
      </c>
      <c r="J786" t="s">
        <v>21</v>
      </c>
      <c r="K786" t="s">
        <v>22</v>
      </c>
      <c r="L786">
        <v>1457244000</v>
      </c>
      <c r="M786">
        <v>1458190800</v>
      </c>
      <c r="N786" s="4">
        <f t="shared" si="49"/>
        <v>42435.25</v>
      </c>
      <c r="O786" s="4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51"/>
        <v>101.88</v>
      </c>
      <c r="J787" t="s">
        <v>26</v>
      </c>
      <c r="K787" t="s">
        <v>27</v>
      </c>
      <c r="L787">
        <v>1556341200</v>
      </c>
      <c r="M787">
        <v>1559278800</v>
      </c>
      <c r="N787" s="4">
        <f t="shared" si="49"/>
        <v>43582.208333333328</v>
      </c>
      <c r="O787" s="4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51"/>
        <v>52.88</v>
      </c>
      <c r="J788" t="s">
        <v>107</v>
      </c>
      <c r="K788" t="s">
        <v>108</v>
      </c>
      <c r="L788">
        <v>1522126800</v>
      </c>
      <c r="M788">
        <v>1522731600</v>
      </c>
      <c r="N788" s="4">
        <f t="shared" si="49"/>
        <v>43186.208333333328</v>
      </c>
      <c r="O788" s="4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51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4">
        <f t="shared" si="49"/>
        <v>40684.208333333336</v>
      </c>
      <c r="O789" s="4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51"/>
        <v>102.39</v>
      </c>
      <c r="J790" t="s">
        <v>21</v>
      </c>
      <c r="K790" t="s">
        <v>22</v>
      </c>
      <c r="L790">
        <v>1350709200</v>
      </c>
      <c r="M790">
        <v>1352527200</v>
      </c>
      <c r="N790" s="4">
        <f t="shared" si="49"/>
        <v>41202.208333333336</v>
      </c>
      <c r="O790" s="4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51"/>
        <v>74.47</v>
      </c>
      <c r="J791" t="s">
        <v>21</v>
      </c>
      <c r="K791" t="s">
        <v>22</v>
      </c>
      <c r="L791">
        <v>1401166800</v>
      </c>
      <c r="M791">
        <v>1404363600</v>
      </c>
      <c r="N791" s="4">
        <f t="shared" si="49"/>
        <v>41786.208333333336</v>
      </c>
      <c r="O791" s="4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51"/>
        <v>51.01</v>
      </c>
      <c r="J792" t="s">
        <v>21</v>
      </c>
      <c r="K792" t="s">
        <v>22</v>
      </c>
      <c r="L792">
        <v>1266127200</v>
      </c>
      <c r="M792">
        <v>1266645600</v>
      </c>
      <c r="N792" s="4">
        <f t="shared" si="49"/>
        <v>40223.25</v>
      </c>
      <c r="O792" s="4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s="4">
        <f t="shared" si="49"/>
        <v>42715.25</v>
      </c>
      <c r="O793" s="4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51"/>
        <v>97.14</v>
      </c>
      <c r="J794" t="s">
        <v>21</v>
      </c>
      <c r="K794" t="s">
        <v>22</v>
      </c>
      <c r="L794">
        <v>1372222800</v>
      </c>
      <c r="M794">
        <v>1374642000</v>
      </c>
      <c r="N794" s="4">
        <f t="shared" si="49"/>
        <v>41451.208333333336</v>
      </c>
      <c r="O794" s="4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51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4">
        <f t="shared" si="49"/>
        <v>41450.208333333336</v>
      </c>
      <c r="O795" s="4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51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4">
        <f t="shared" si="49"/>
        <v>43091.25</v>
      </c>
      <c r="O796" s="4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51"/>
        <v>32.97</v>
      </c>
      <c r="J797" t="s">
        <v>21</v>
      </c>
      <c r="K797" t="s">
        <v>22</v>
      </c>
      <c r="L797">
        <v>1477976400</v>
      </c>
      <c r="M797">
        <v>1478235600</v>
      </c>
      <c r="N797" s="4">
        <f t="shared" si="49"/>
        <v>42675.208333333328</v>
      </c>
      <c r="O797" s="4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51"/>
        <v>54.81</v>
      </c>
      <c r="J798" t="s">
        <v>21</v>
      </c>
      <c r="K798" t="s">
        <v>22</v>
      </c>
      <c r="L798">
        <v>1407474000</v>
      </c>
      <c r="M798">
        <v>1408078800</v>
      </c>
      <c r="N798" s="4">
        <f t="shared" si="49"/>
        <v>41859.208333333336</v>
      </c>
      <c r="O798" s="4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51"/>
        <v>45.04</v>
      </c>
      <c r="J799" t="s">
        <v>21</v>
      </c>
      <c r="K799" t="s">
        <v>22</v>
      </c>
      <c r="L799">
        <v>1546149600</v>
      </c>
      <c r="M799">
        <v>1548136800</v>
      </c>
      <c r="N799" s="4">
        <f t="shared" si="49"/>
        <v>43464.25</v>
      </c>
      <c r="O799" s="4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51"/>
        <v>52.96</v>
      </c>
      <c r="J800" t="s">
        <v>21</v>
      </c>
      <c r="K800" t="s">
        <v>22</v>
      </c>
      <c r="L800">
        <v>1338440400</v>
      </c>
      <c r="M800">
        <v>1340859600</v>
      </c>
      <c r="N800" s="4">
        <f t="shared" si="49"/>
        <v>41060.208333333336</v>
      </c>
      <c r="O800" s="4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51"/>
        <v>60.02</v>
      </c>
      <c r="J801" t="s">
        <v>40</v>
      </c>
      <c r="K801" t="s">
        <v>41</v>
      </c>
      <c r="L801">
        <v>1454133600</v>
      </c>
      <c r="M801">
        <v>1454479200</v>
      </c>
      <c r="N801" s="4">
        <f t="shared" si="49"/>
        <v>42399.25</v>
      </c>
      <c r="O801" s="4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s="4">
        <f t="shared" si="49"/>
        <v>42167.208333333328</v>
      </c>
      <c r="O802" s="4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51"/>
        <v>44.03</v>
      </c>
      <c r="J803" t="s">
        <v>21</v>
      </c>
      <c r="K803" t="s">
        <v>22</v>
      </c>
      <c r="L803">
        <v>1577772000</v>
      </c>
      <c r="M803">
        <v>1579672800</v>
      </c>
      <c r="N803" s="4">
        <f t="shared" si="49"/>
        <v>43830.25</v>
      </c>
      <c r="O803" s="4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51"/>
        <v>86.03</v>
      </c>
      <c r="J804" t="s">
        <v>21</v>
      </c>
      <c r="K804" t="s">
        <v>22</v>
      </c>
      <c r="L804">
        <v>1562216400</v>
      </c>
      <c r="M804">
        <v>1562389200</v>
      </c>
      <c r="N804" s="4">
        <f t="shared" si="49"/>
        <v>43650.208333333328</v>
      </c>
      <c r="O804" s="4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51"/>
        <v>28.01</v>
      </c>
      <c r="J805" t="s">
        <v>21</v>
      </c>
      <c r="K805" t="s">
        <v>22</v>
      </c>
      <c r="L805">
        <v>1548568800</v>
      </c>
      <c r="M805">
        <v>1551506400</v>
      </c>
      <c r="N805" s="4">
        <f t="shared" si="49"/>
        <v>43492.25</v>
      </c>
      <c r="O805" s="4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51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4">
        <f t="shared" si="49"/>
        <v>43102.25</v>
      </c>
      <c r="O806" s="4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51"/>
        <v>73.61</v>
      </c>
      <c r="J807" t="s">
        <v>26</v>
      </c>
      <c r="K807" t="s">
        <v>27</v>
      </c>
      <c r="L807">
        <v>1416031200</v>
      </c>
      <c r="M807">
        <v>1420437600</v>
      </c>
      <c r="N807" s="4">
        <f t="shared" si="49"/>
        <v>41958.25</v>
      </c>
      <c r="O807" s="4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51"/>
        <v>108.71</v>
      </c>
      <c r="J808" t="s">
        <v>21</v>
      </c>
      <c r="K808" t="s">
        <v>22</v>
      </c>
      <c r="L808">
        <v>1330927200</v>
      </c>
      <c r="M808">
        <v>1332997200</v>
      </c>
      <c r="N808" s="4">
        <f t="shared" si="49"/>
        <v>40973.25</v>
      </c>
      <c r="O808" s="4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51"/>
        <v>42.98</v>
      </c>
      <c r="J809" t="s">
        <v>21</v>
      </c>
      <c r="K809" t="s">
        <v>22</v>
      </c>
      <c r="L809">
        <v>1571115600</v>
      </c>
      <c r="M809">
        <v>1574920800</v>
      </c>
      <c r="N809" s="4">
        <f t="shared" si="49"/>
        <v>43753.208333333328</v>
      </c>
      <c r="O809" s="4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51"/>
        <v>83.32</v>
      </c>
      <c r="J810" t="s">
        <v>21</v>
      </c>
      <c r="K810" t="s">
        <v>22</v>
      </c>
      <c r="L810">
        <v>1463461200</v>
      </c>
      <c r="M810">
        <v>1464930000</v>
      </c>
      <c r="N810" s="4">
        <f t="shared" si="49"/>
        <v>42507.208333333328</v>
      </c>
      <c r="O810" s="4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s="4">
        <f t="shared" si="49"/>
        <v>41135.208333333336</v>
      </c>
      <c r="O811" s="4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51"/>
        <v>55.93</v>
      </c>
      <c r="J812" t="s">
        <v>21</v>
      </c>
      <c r="K812" t="s">
        <v>22</v>
      </c>
      <c r="L812">
        <v>1511848800</v>
      </c>
      <c r="M812">
        <v>1512712800</v>
      </c>
      <c r="N812" s="4">
        <f t="shared" si="49"/>
        <v>43067.25</v>
      </c>
      <c r="O812" s="4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51"/>
        <v>105.04</v>
      </c>
      <c r="J813" t="s">
        <v>21</v>
      </c>
      <c r="K813" t="s">
        <v>22</v>
      </c>
      <c r="L813">
        <v>1452319200</v>
      </c>
      <c r="M813">
        <v>1452492000</v>
      </c>
      <c r="N813" s="4">
        <f t="shared" si="49"/>
        <v>42378.25</v>
      </c>
      <c r="O813" s="4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s="4">
        <f t="shared" si="49"/>
        <v>43206.208333333328</v>
      </c>
      <c r="O814" s="4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51"/>
        <v>112.66</v>
      </c>
      <c r="J815" t="s">
        <v>21</v>
      </c>
      <c r="K815" t="s">
        <v>22</v>
      </c>
      <c r="L815">
        <v>1346043600</v>
      </c>
      <c r="M815">
        <v>1346907600</v>
      </c>
      <c r="N815" s="4">
        <f t="shared" si="49"/>
        <v>41148.208333333336</v>
      </c>
      <c r="O815" s="4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51"/>
        <v>81.94</v>
      </c>
      <c r="J816" t="s">
        <v>36</v>
      </c>
      <c r="K816" t="s">
        <v>37</v>
      </c>
      <c r="L816">
        <v>1464325200</v>
      </c>
      <c r="M816">
        <v>1464498000</v>
      </c>
      <c r="N816" s="4">
        <f t="shared" si="49"/>
        <v>42517.208333333328</v>
      </c>
      <c r="O816" s="4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51"/>
        <v>64.05</v>
      </c>
      <c r="J817" t="s">
        <v>15</v>
      </c>
      <c r="K817" t="s">
        <v>16</v>
      </c>
      <c r="L817">
        <v>1511935200</v>
      </c>
      <c r="M817">
        <v>1514181600</v>
      </c>
      <c r="N817" s="4">
        <f t="shared" si="49"/>
        <v>43068.25</v>
      </c>
      <c r="O817" s="4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51"/>
        <v>106.39</v>
      </c>
      <c r="J818" t="s">
        <v>21</v>
      </c>
      <c r="K818" t="s">
        <v>22</v>
      </c>
      <c r="L818">
        <v>1392012000</v>
      </c>
      <c r="M818">
        <v>1392184800</v>
      </c>
      <c r="N818" s="4">
        <f t="shared" si="49"/>
        <v>41680.25</v>
      </c>
      <c r="O818" s="4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51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4">
        <f t="shared" si="49"/>
        <v>43589.208333333328</v>
      </c>
      <c r="O819" s="4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51"/>
        <v>111.07</v>
      </c>
      <c r="J820" t="s">
        <v>21</v>
      </c>
      <c r="K820" t="s">
        <v>22</v>
      </c>
      <c r="L820">
        <v>1548050400</v>
      </c>
      <c r="M820">
        <v>1549173600</v>
      </c>
      <c r="N820" s="4">
        <f t="shared" si="49"/>
        <v>43486.25</v>
      </c>
      <c r="O820" s="4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51"/>
        <v>95.94</v>
      </c>
      <c r="J821" t="s">
        <v>21</v>
      </c>
      <c r="K821" t="s">
        <v>22</v>
      </c>
      <c r="L821">
        <v>1353736800</v>
      </c>
      <c r="M821">
        <v>1355032800</v>
      </c>
      <c r="N821" s="4">
        <f t="shared" si="49"/>
        <v>41237.25</v>
      </c>
      <c r="O821" s="4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51"/>
        <v>43.04</v>
      </c>
      <c r="J822" t="s">
        <v>40</v>
      </c>
      <c r="K822" t="s">
        <v>41</v>
      </c>
      <c r="L822">
        <v>1532840400</v>
      </c>
      <c r="M822">
        <v>1533963600</v>
      </c>
      <c r="N822" s="4">
        <f t="shared" si="49"/>
        <v>43310.208333333328</v>
      </c>
      <c r="O822" s="4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51"/>
        <v>67.97</v>
      </c>
      <c r="J823" t="s">
        <v>21</v>
      </c>
      <c r="K823" t="s">
        <v>22</v>
      </c>
      <c r="L823">
        <v>1488261600</v>
      </c>
      <c r="M823">
        <v>1489381200</v>
      </c>
      <c r="N823" s="4">
        <f t="shared" si="49"/>
        <v>42794.25</v>
      </c>
      <c r="O823" s="4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51"/>
        <v>89.99</v>
      </c>
      <c r="J824" t="s">
        <v>21</v>
      </c>
      <c r="K824" t="s">
        <v>22</v>
      </c>
      <c r="L824">
        <v>1393567200</v>
      </c>
      <c r="M824">
        <v>1395032400</v>
      </c>
      <c r="N824" s="4">
        <f t="shared" si="49"/>
        <v>41698.25</v>
      </c>
      <c r="O824" s="4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51"/>
        <v>58.1</v>
      </c>
      <c r="J825" t="s">
        <v>21</v>
      </c>
      <c r="K825" t="s">
        <v>22</v>
      </c>
      <c r="L825">
        <v>1410325200</v>
      </c>
      <c r="M825">
        <v>1412485200</v>
      </c>
      <c r="N825" s="4">
        <f t="shared" si="49"/>
        <v>41892.208333333336</v>
      </c>
      <c r="O825" s="4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51"/>
        <v>84</v>
      </c>
      <c r="J826" t="s">
        <v>21</v>
      </c>
      <c r="K826" t="s">
        <v>22</v>
      </c>
      <c r="L826">
        <v>1276923600</v>
      </c>
      <c r="M826">
        <v>1279688400</v>
      </c>
      <c r="N826" s="4">
        <f t="shared" si="49"/>
        <v>40348.208333333336</v>
      </c>
      <c r="O826" s="4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51"/>
        <v>88.85</v>
      </c>
      <c r="J827" t="s">
        <v>40</v>
      </c>
      <c r="K827" t="s">
        <v>41</v>
      </c>
      <c r="L827">
        <v>1500958800</v>
      </c>
      <c r="M827">
        <v>1501995600</v>
      </c>
      <c r="N827" s="4">
        <f t="shared" si="49"/>
        <v>42941.208333333328</v>
      </c>
      <c r="O827" s="4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51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4">
        <f t="shared" si="49"/>
        <v>40525.25</v>
      </c>
      <c r="O828" s="4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51"/>
        <v>74.8</v>
      </c>
      <c r="J829" t="s">
        <v>26</v>
      </c>
      <c r="K829" t="s">
        <v>27</v>
      </c>
      <c r="L829">
        <v>1304398800</v>
      </c>
      <c r="M829">
        <v>1305435600</v>
      </c>
      <c r="N829" s="4">
        <f t="shared" si="49"/>
        <v>40666.208333333336</v>
      </c>
      <c r="O829" s="4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51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4">
        <f t="shared" si="49"/>
        <v>43340.208333333328</v>
      </c>
      <c r="O830" s="4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51"/>
        <v>32.01</v>
      </c>
      <c r="J831" t="s">
        <v>21</v>
      </c>
      <c r="K831" t="s">
        <v>22</v>
      </c>
      <c r="L831">
        <v>1433826000</v>
      </c>
      <c r="M831">
        <v>1435122000</v>
      </c>
      <c r="N831" s="4">
        <f t="shared" si="49"/>
        <v>42164.208333333328</v>
      </c>
      <c r="O831" s="4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51"/>
        <v>64.73</v>
      </c>
      <c r="J832" t="s">
        <v>21</v>
      </c>
      <c r="K832" t="s">
        <v>22</v>
      </c>
      <c r="L832">
        <v>1514959200</v>
      </c>
      <c r="M832">
        <v>1520056800</v>
      </c>
      <c r="N832" s="4">
        <f t="shared" si="49"/>
        <v>43103.25</v>
      </c>
      <c r="O832" s="4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51"/>
        <v>25</v>
      </c>
      <c r="J833" t="s">
        <v>21</v>
      </c>
      <c r="K833" t="s">
        <v>22</v>
      </c>
      <c r="L833">
        <v>1332738000</v>
      </c>
      <c r="M833">
        <v>1335675600</v>
      </c>
      <c r="N833" s="4">
        <f t="shared" si="49"/>
        <v>40994.208333333336</v>
      </c>
      <c r="O833" s="4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ROUND(E834/D834*100,0)</f>
        <v>315</v>
      </c>
      <c r="G834" t="s">
        <v>20</v>
      </c>
      <c r="H834">
        <v>1297</v>
      </c>
      <c r="I834">
        <f t="shared" si="51"/>
        <v>104.98</v>
      </c>
      <c r="J834" t="s">
        <v>36</v>
      </c>
      <c r="K834" t="s">
        <v>37</v>
      </c>
      <c r="L834">
        <v>1445490000</v>
      </c>
      <c r="M834">
        <v>1448431200</v>
      </c>
      <c r="N834" s="4">
        <f t="shared" ref="N834:N897" si="53">(((L834/60)/60)/24)+DATE(1970,1,1)</f>
        <v>42299.208333333328</v>
      </c>
      <c r="O834" s="4">
        <f t="shared" ref="O834:O897" si="54">(((M834/60)/60)/24)+DATE(1970,1,1)</f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5">ROUND(E835/H835,2)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4">
        <f t="shared" si="53"/>
        <v>40588.25</v>
      </c>
      <c r="O835" s="4">
        <f t="shared" si="54"/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5"/>
        <v>94.35</v>
      </c>
      <c r="J836" t="s">
        <v>21</v>
      </c>
      <c r="K836" t="s">
        <v>22</v>
      </c>
      <c r="L836">
        <v>1371963600</v>
      </c>
      <c r="M836">
        <v>1372482000</v>
      </c>
      <c r="N836" s="4">
        <f t="shared" si="53"/>
        <v>41448.208333333336</v>
      </c>
      <c r="O836" s="4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5"/>
        <v>44</v>
      </c>
      <c r="J837" t="s">
        <v>21</v>
      </c>
      <c r="K837" t="s">
        <v>22</v>
      </c>
      <c r="L837">
        <v>1425103200</v>
      </c>
      <c r="M837">
        <v>1425621600</v>
      </c>
      <c r="N837" s="4">
        <f t="shared" si="53"/>
        <v>42063.25</v>
      </c>
      <c r="O837" s="4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5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4">
        <f t="shared" si="53"/>
        <v>40214.25</v>
      </c>
      <c r="O838" s="4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5"/>
        <v>84.01</v>
      </c>
      <c r="J839" t="s">
        <v>21</v>
      </c>
      <c r="K839" t="s">
        <v>22</v>
      </c>
      <c r="L839">
        <v>1301202000</v>
      </c>
      <c r="M839">
        <v>1305867600</v>
      </c>
      <c r="N839" s="4">
        <f t="shared" si="53"/>
        <v>40629.208333333336</v>
      </c>
      <c r="O839" s="4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5"/>
        <v>34.06</v>
      </c>
      <c r="J840" t="s">
        <v>21</v>
      </c>
      <c r="K840" t="s">
        <v>22</v>
      </c>
      <c r="L840">
        <v>1538024400</v>
      </c>
      <c r="M840">
        <v>1538802000</v>
      </c>
      <c r="N840" s="4">
        <f t="shared" si="53"/>
        <v>43370.208333333328</v>
      </c>
      <c r="O840" s="4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5"/>
        <v>93.27</v>
      </c>
      <c r="J841" t="s">
        <v>21</v>
      </c>
      <c r="K841" t="s">
        <v>22</v>
      </c>
      <c r="L841">
        <v>1395032400</v>
      </c>
      <c r="M841">
        <v>1398920400</v>
      </c>
      <c r="N841" s="4">
        <f t="shared" si="53"/>
        <v>41715.208333333336</v>
      </c>
      <c r="O841" s="4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5"/>
        <v>33</v>
      </c>
      <c r="J842" t="s">
        <v>21</v>
      </c>
      <c r="K842" t="s">
        <v>22</v>
      </c>
      <c r="L842">
        <v>1405486800</v>
      </c>
      <c r="M842">
        <v>1405659600</v>
      </c>
      <c r="N842" s="4">
        <f t="shared" si="53"/>
        <v>41836.208333333336</v>
      </c>
      <c r="O842" s="4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5"/>
        <v>83.81</v>
      </c>
      <c r="J843" t="s">
        <v>21</v>
      </c>
      <c r="K843" t="s">
        <v>22</v>
      </c>
      <c r="L843">
        <v>1455861600</v>
      </c>
      <c r="M843">
        <v>1457244000</v>
      </c>
      <c r="N843" s="4">
        <f t="shared" si="53"/>
        <v>42419.25</v>
      </c>
      <c r="O843" s="4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5"/>
        <v>63.99</v>
      </c>
      <c r="J844" t="s">
        <v>107</v>
      </c>
      <c r="K844" t="s">
        <v>108</v>
      </c>
      <c r="L844">
        <v>1529038800</v>
      </c>
      <c r="M844">
        <v>1529298000</v>
      </c>
      <c r="N844" s="4">
        <f t="shared" si="53"/>
        <v>43266.208333333328</v>
      </c>
      <c r="O844" s="4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5"/>
        <v>81.91</v>
      </c>
      <c r="J845" t="s">
        <v>21</v>
      </c>
      <c r="K845" t="s">
        <v>22</v>
      </c>
      <c r="L845">
        <v>1535259600</v>
      </c>
      <c r="M845">
        <v>1535778000</v>
      </c>
      <c r="N845" s="4">
        <f t="shared" si="53"/>
        <v>43338.208333333328</v>
      </c>
      <c r="O845" s="4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5"/>
        <v>93.05</v>
      </c>
      <c r="J846" t="s">
        <v>21</v>
      </c>
      <c r="K846" t="s">
        <v>22</v>
      </c>
      <c r="L846">
        <v>1327212000</v>
      </c>
      <c r="M846">
        <v>1327471200</v>
      </c>
      <c r="N846" s="4">
        <f t="shared" si="53"/>
        <v>40930.25</v>
      </c>
      <c r="O846" s="4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5"/>
        <v>101.98</v>
      </c>
      <c r="J847" t="s">
        <v>40</v>
      </c>
      <c r="K847" t="s">
        <v>41</v>
      </c>
      <c r="L847">
        <v>1526360400</v>
      </c>
      <c r="M847">
        <v>1529557200</v>
      </c>
      <c r="N847" s="4">
        <f t="shared" si="53"/>
        <v>43235.208333333328</v>
      </c>
      <c r="O847" s="4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5"/>
        <v>105.94</v>
      </c>
      <c r="J848" t="s">
        <v>21</v>
      </c>
      <c r="K848" t="s">
        <v>22</v>
      </c>
      <c r="L848">
        <v>1532149200</v>
      </c>
      <c r="M848">
        <v>1535259600</v>
      </c>
      <c r="N848" s="4">
        <f t="shared" si="53"/>
        <v>43302.208333333328</v>
      </c>
      <c r="O848" s="4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5"/>
        <v>101.58</v>
      </c>
      <c r="J849" t="s">
        <v>21</v>
      </c>
      <c r="K849" t="s">
        <v>22</v>
      </c>
      <c r="L849">
        <v>1515304800</v>
      </c>
      <c r="M849">
        <v>1515564000</v>
      </c>
      <c r="N849" s="4">
        <f t="shared" si="53"/>
        <v>43107.25</v>
      </c>
      <c r="O849" s="4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5"/>
        <v>62.97</v>
      </c>
      <c r="J850" t="s">
        <v>21</v>
      </c>
      <c r="K850" t="s">
        <v>22</v>
      </c>
      <c r="L850">
        <v>1276318800</v>
      </c>
      <c r="M850">
        <v>1277096400</v>
      </c>
      <c r="N850" s="4">
        <f t="shared" si="53"/>
        <v>40341.208333333336</v>
      </c>
      <c r="O850" s="4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5"/>
        <v>29.05</v>
      </c>
      <c r="J851" t="s">
        <v>21</v>
      </c>
      <c r="K851" t="s">
        <v>22</v>
      </c>
      <c r="L851">
        <v>1328767200</v>
      </c>
      <c r="M851">
        <v>1329026400</v>
      </c>
      <c r="N851" s="4">
        <f t="shared" si="53"/>
        <v>40948.25</v>
      </c>
      <c r="O851" s="4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s="4">
        <f t="shared" si="53"/>
        <v>40866.25</v>
      </c>
      <c r="O852" s="4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5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4">
        <f t="shared" si="53"/>
        <v>41031.208333333336</v>
      </c>
      <c r="O853" s="4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5"/>
        <v>80.81</v>
      </c>
      <c r="J854" t="s">
        <v>21</v>
      </c>
      <c r="K854" t="s">
        <v>22</v>
      </c>
      <c r="L854">
        <v>1310792400</v>
      </c>
      <c r="M854">
        <v>1311656400</v>
      </c>
      <c r="N854" s="4">
        <f t="shared" si="53"/>
        <v>40740.208333333336</v>
      </c>
      <c r="O854" s="4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5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4">
        <f t="shared" si="53"/>
        <v>40714.208333333336</v>
      </c>
      <c r="O855" s="4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5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4">
        <f t="shared" si="53"/>
        <v>43787.25</v>
      </c>
      <c r="O856" s="4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s="4">
        <f t="shared" si="53"/>
        <v>40712.208333333336</v>
      </c>
      <c r="O857" s="4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5"/>
        <v>54.16</v>
      </c>
      <c r="J858" t="s">
        <v>21</v>
      </c>
      <c r="K858" t="s">
        <v>22</v>
      </c>
      <c r="L858">
        <v>1335243600</v>
      </c>
      <c r="M858">
        <v>1336712400</v>
      </c>
      <c r="N858" s="4">
        <f t="shared" si="53"/>
        <v>41023.208333333336</v>
      </c>
      <c r="O858" s="4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5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4">
        <f t="shared" si="53"/>
        <v>40944.25</v>
      </c>
      <c r="O859" s="4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5"/>
        <v>79.37</v>
      </c>
      <c r="J860" t="s">
        <v>21</v>
      </c>
      <c r="K860" t="s">
        <v>22</v>
      </c>
      <c r="L860">
        <v>1524286800</v>
      </c>
      <c r="M860">
        <v>1524891600</v>
      </c>
      <c r="N860" s="4">
        <f t="shared" si="53"/>
        <v>43211.208333333328</v>
      </c>
      <c r="O860" s="4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5"/>
        <v>41.17</v>
      </c>
      <c r="J861" t="s">
        <v>21</v>
      </c>
      <c r="K861" t="s">
        <v>22</v>
      </c>
      <c r="L861">
        <v>1362117600</v>
      </c>
      <c r="M861">
        <v>1363669200</v>
      </c>
      <c r="N861" s="4">
        <f t="shared" si="53"/>
        <v>41334.25</v>
      </c>
      <c r="O861" s="4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5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4">
        <f t="shared" si="53"/>
        <v>43515.25</v>
      </c>
      <c r="O862" s="4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5"/>
        <v>57.16</v>
      </c>
      <c r="J863" t="s">
        <v>21</v>
      </c>
      <c r="K863" t="s">
        <v>22</v>
      </c>
      <c r="L863">
        <v>1269147600</v>
      </c>
      <c r="M863">
        <v>1269838800</v>
      </c>
      <c r="N863" s="4">
        <f t="shared" si="53"/>
        <v>40258.208333333336</v>
      </c>
      <c r="O863" s="4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5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4">
        <f t="shared" si="53"/>
        <v>40756.208333333336</v>
      </c>
      <c r="O864" s="4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5"/>
        <v>24.95</v>
      </c>
      <c r="J865" t="s">
        <v>21</v>
      </c>
      <c r="K865" t="s">
        <v>22</v>
      </c>
      <c r="L865">
        <v>1434517200</v>
      </c>
      <c r="M865">
        <v>1436504400</v>
      </c>
      <c r="N865" s="4">
        <f t="shared" si="53"/>
        <v>42172.208333333328</v>
      </c>
      <c r="O865" s="4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s="4">
        <f t="shared" si="53"/>
        <v>42601.208333333328</v>
      </c>
      <c r="O866" s="4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5"/>
        <v>46</v>
      </c>
      <c r="J867" t="s">
        <v>21</v>
      </c>
      <c r="K867" t="s">
        <v>22</v>
      </c>
      <c r="L867">
        <v>1410757200</v>
      </c>
      <c r="M867">
        <v>1411534800</v>
      </c>
      <c r="N867" s="4">
        <f t="shared" si="53"/>
        <v>41897.208333333336</v>
      </c>
      <c r="O867" s="4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5"/>
        <v>88.02</v>
      </c>
      <c r="J868" t="s">
        <v>21</v>
      </c>
      <c r="K868" t="s">
        <v>22</v>
      </c>
      <c r="L868">
        <v>1304830800</v>
      </c>
      <c r="M868">
        <v>1304917200</v>
      </c>
      <c r="N868" s="4">
        <f t="shared" si="53"/>
        <v>40671.208333333336</v>
      </c>
      <c r="O868" s="4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s="4">
        <f t="shared" si="53"/>
        <v>43382.208333333328</v>
      </c>
      <c r="O869" s="4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5"/>
        <v>102.69</v>
      </c>
      <c r="J870" t="s">
        <v>21</v>
      </c>
      <c r="K870" t="s">
        <v>22</v>
      </c>
      <c r="L870">
        <v>1381554000</v>
      </c>
      <c r="M870">
        <v>1382504400</v>
      </c>
      <c r="N870" s="4">
        <f t="shared" si="53"/>
        <v>41559.208333333336</v>
      </c>
      <c r="O870" s="4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5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4">
        <f t="shared" si="53"/>
        <v>40350.208333333336</v>
      </c>
      <c r="O871" s="4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5"/>
        <v>57.19</v>
      </c>
      <c r="J872" t="s">
        <v>21</v>
      </c>
      <c r="K872" t="s">
        <v>22</v>
      </c>
      <c r="L872">
        <v>1440392400</v>
      </c>
      <c r="M872">
        <v>1442552400</v>
      </c>
      <c r="N872" s="4">
        <f t="shared" si="53"/>
        <v>42240.208333333328</v>
      </c>
      <c r="O872" s="4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5"/>
        <v>84.01</v>
      </c>
      <c r="J873" t="s">
        <v>21</v>
      </c>
      <c r="K873" t="s">
        <v>22</v>
      </c>
      <c r="L873">
        <v>1509512400</v>
      </c>
      <c r="M873">
        <v>1511071200</v>
      </c>
      <c r="N873" s="4">
        <f t="shared" si="53"/>
        <v>43040.208333333328</v>
      </c>
      <c r="O873" s="4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5"/>
        <v>98.67</v>
      </c>
      <c r="J874" t="s">
        <v>26</v>
      </c>
      <c r="K874" t="s">
        <v>27</v>
      </c>
      <c r="L874">
        <v>1535950800</v>
      </c>
      <c r="M874">
        <v>1536382800</v>
      </c>
      <c r="N874" s="4">
        <f t="shared" si="53"/>
        <v>43346.208333333328</v>
      </c>
      <c r="O874" s="4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5"/>
        <v>42.01</v>
      </c>
      <c r="J875" t="s">
        <v>21</v>
      </c>
      <c r="K875" t="s">
        <v>22</v>
      </c>
      <c r="L875">
        <v>1389160800</v>
      </c>
      <c r="M875">
        <v>1389592800</v>
      </c>
      <c r="N875" s="4">
        <f t="shared" si="53"/>
        <v>41647.25</v>
      </c>
      <c r="O875" s="4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5"/>
        <v>32</v>
      </c>
      <c r="J876" t="s">
        <v>21</v>
      </c>
      <c r="K876" t="s">
        <v>22</v>
      </c>
      <c r="L876">
        <v>1271998800</v>
      </c>
      <c r="M876">
        <v>1275282000</v>
      </c>
      <c r="N876" s="4">
        <f t="shared" si="53"/>
        <v>40291.208333333336</v>
      </c>
      <c r="O876" s="4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5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4">
        <f t="shared" si="53"/>
        <v>40556.25</v>
      </c>
      <c r="O877" s="4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5"/>
        <v>37.04</v>
      </c>
      <c r="J878" t="s">
        <v>15</v>
      </c>
      <c r="K878" t="s">
        <v>16</v>
      </c>
      <c r="L878">
        <v>1559970000</v>
      </c>
      <c r="M878">
        <v>1562043600</v>
      </c>
      <c r="N878" s="4">
        <f t="shared" si="53"/>
        <v>43624.208333333328</v>
      </c>
      <c r="O878" s="4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5"/>
        <v>103.03</v>
      </c>
      <c r="J879" t="s">
        <v>21</v>
      </c>
      <c r="K879" t="s">
        <v>22</v>
      </c>
      <c r="L879">
        <v>1469509200</v>
      </c>
      <c r="M879">
        <v>1469595600</v>
      </c>
      <c r="N879" s="4">
        <f t="shared" si="53"/>
        <v>42577.208333333328</v>
      </c>
      <c r="O879" s="4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5"/>
        <v>84.33</v>
      </c>
      <c r="J880" t="s">
        <v>107</v>
      </c>
      <c r="K880" t="s">
        <v>108</v>
      </c>
      <c r="L880">
        <v>1579068000</v>
      </c>
      <c r="M880">
        <v>1581141600</v>
      </c>
      <c r="N880" s="4">
        <f t="shared" si="53"/>
        <v>43845.25</v>
      </c>
      <c r="O880" s="4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5"/>
        <v>102.6</v>
      </c>
      <c r="J881" t="s">
        <v>21</v>
      </c>
      <c r="K881" t="s">
        <v>22</v>
      </c>
      <c r="L881">
        <v>1487743200</v>
      </c>
      <c r="M881">
        <v>1488520800</v>
      </c>
      <c r="N881" s="4">
        <f t="shared" si="53"/>
        <v>42788.25</v>
      </c>
      <c r="O881" s="4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5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4">
        <f t="shared" si="53"/>
        <v>43667.208333333328</v>
      </c>
      <c r="O882" s="4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5"/>
        <v>70.06</v>
      </c>
      <c r="J883" t="s">
        <v>21</v>
      </c>
      <c r="K883" t="s">
        <v>22</v>
      </c>
      <c r="L883">
        <v>1436418000</v>
      </c>
      <c r="M883">
        <v>1438923600</v>
      </c>
      <c r="N883" s="4">
        <f t="shared" si="53"/>
        <v>42194.208333333328</v>
      </c>
      <c r="O883" s="4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s="4">
        <f t="shared" si="53"/>
        <v>42025.25</v>
      </c>
      <c r="O884" s="4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5"/>
        <v>41.91</v>
      </c>
      <c r="J885" t="s">
        <v>21</v>
      </c>
      <c r="K885" t="s">
        <v>22</v>
      </c>
      <c r="L885">
        <v>1274763600</v>
      </c>
      <c r="M885">
        <v>1277874000</v>
      </c>
      <c r="N885" s="4">
        <f t="shared" si="53"/>
        <v>40323.208333333336</v>
      </c>
      <c r="O885" s="4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5"/>
        <v>57.99</v>
      </c>
      <c r="J886" t="s">
        <v>21</v>
      </c>
      <c r="K886" t="s">
        <v>22</v>
      </c>
      <c r="L886">
        <v>1399179600</v>
      </c>
      <c r="M886">
        <v>1399352400</v>
      </c>
      <c r="N886" s="4">
        <f t="shared" si="53"/>
        <v>41763.208333333336</v>
      </c>
      <c r="O886" s="4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5"/>
        <v>40.94</v>
      </c>
      <c r="J887" t="s">
        <v>21</v>
      </c>
      <c r="K887" t="s">
        <v>22</v>
      </c>
      <c r="L887">
        <v>1275800400</v>
      </c>
      <c r="M887">
        <v>1279083600</v>
      </c>
      <c r="N887" s="4">
        <f t="shared" si="53"/>
        <v>40335.208333333336</v>
      </c>
      <c r="O887" s="4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5"/>
        <v>70</v>
      </c>
      <c r="J888" t="s">
        <v>21</v>
      </c>
      <c r="K888" t="s">
        <v>22</v>
      </c>
      <c r="L888">
        <v>1282798800</v>
      </c>
      <c r="M888">
        <v>1284354000</v>
      </c>
      <c r="N888" s="4">
        <f t="shared" si="53"/>
        <v>40416.208333333336</v>
      </c>
      <c r="O888" s="4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5"/>
        <v>73.84</v>
      </c>
      <c r="J889" t="s">
        <v>21</v>
      </c>
      <c r="K889" t="s">
        <v>22</v>
      </c>
      <c r="L889">
        <v>1437109200</v>
      </c>
      <c r="M889">
        <v>1441170000</v>
      </c>
      <c r="N889" s="4">
        <f t="shared" si="53"/>
        <v>42202.208333333328</v>
      </c>
      <c r="O889" s="4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5"/>
        <v>41.98</v>
      </c>
      <c r="J890" t="s">
        <v>21</v>
      </c>
      <c r="K890" t="s">
        <v>22</v>
      </c>
      <c r="L890">
        <v>1491886800</v>
      </c>
      <c r="M890">
        <v>1493528400</v>
      </c>
      <c r="N890" s="4">
        <f t="shared" si="53"/>
        <v>42836.208333333328</v>
      </c>
      <c r="O890" s="4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5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4">
        <f t="shared" si="53"/>
        <v>41710.208333333336</v>
      </c>
      <c r="O891" s="4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5"/>
        <v>106.02</v>
      </c>
      <c r="J892" t="s">
        <v>21</v>
      </c>
      <c r="K892" t="s">
        <v>22</v>
      </c>
      <c r="L892">
        <v>1561352400</v>
      </c>
      <c r="M892">
        <v>1561438800</v>
      </c>
      <c r="N892" s="4">
        <f t="shared" si="53"/>
        <v>43640.208333333328</v>
      </c>
      <c r="O892" s="4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5"/>
        <v>47.02</v>
      </c>
      <c r="J893" t="s">
        <v>15</v>
      </c>
      <c r="K893" t="s">
        <v>16</v>
      </c>
      <c r="L893">
        <v>1322892000</v>
      </c>
      <c r="M893">
        <v>1326693600</v>
      </c>
      <c r="N893" s="4">
        <f t="shared" si="53"/>
        <v>40880.25</v>
      </c>
      <c r="O893" s="4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5"/>
        <v>76.02</v>
      </c>
      <c r="J894" t="s">
        <v>21</v>
      </c>
      <c r="K894" t="s">
        <v>22</v>
      </c>
      <c r="L894">
        <v>1274418000</v>
      </c>
      <c r="M894">
        <v>1277960400</v>
      </c>
      <c r="N894" s="4">
        <f t="shared" si="53"/>
        <v>40319.208333333336</v>
      </c>
      <c r="O894" s="4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5"/>
        <v>54.12</v>
      </c>
      <c r="J895" t="s">
        <v>107</v>
      </c>
      <c r="K895" t="s">
        <v>108</v>
      </c>
      <c r="L895">
        <v>1434344400</v>
      </c>
      <c r="M895">
        <v>1434690000</v>
      </c>
      <c r="N895" s="4">
        <f t="shared" si="53"/>
        <v>42170.208333333328</v>
      </c>
      <c r="O895" s="4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5"/>
        <v>57.29</v>
      </c>
      <c r="J896" t="s">
        <v>40</v>
      </c>
      <c r="K896" t="s">
        <v>41</v>
      </c>
      <c r="L896">
        <v>1373518800</v>
      </c>
      <c r="M896">
        <v>1376110800</v>
      </c>
      <c r="N896" s="4">
        <f t="shared" si="53"/>
        <v>41466.208333333336</v>
      </c>
      <c r="O896" s="4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5"/>
        <v>103.81</v>
      </c>
      <c r="J897" t="s">
        <v>21</v>
      </c>
      <c r="K897" t="s">
        <v>22</v>
      </c>
      <c r="L897">
        <v>1517637600</v>
      </c>
      <c r="M897">
        <v>1518415200</v>
      </c>
      <c r="N897" s="4">
        <f t="shared" si="53"/>
        <v>43134.25</v>
      </c>
      <c r="O897" s="4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ROUND(E898/D898*100,0)</f>
        <v>774</v>
      </c>
      <c r="G898" t="s">
        <v>20</v>
      </c>
      <c r="H898">
        <v>1460</v>
      </c>
      <c r="I898">
        <f t="shared" si="55"/>
        <v>105.03</v>
      </c>
      <c r="J898" t="s">
        <v>26</v>
      </c>
      <c r="K898" t="s">
        <v>27</v>
      </c>
      <c r="L898">
        <v>1310619600</v>
      </c>
      <c r="M898">
        <v>1310878800</v>
      </c>
      <c r="N898" s="4">
        <f t="shared" ref="N898:N961" si="57">(((L898/60)/60)/24)+DATE(1970,1,1)</f>
        <v>40738.208333333336</v>
      </c>
      <c r="O898" s="4">
        <f t="shared" ref="O898:O961" si="58">(((M898/60)/60)/24)+DATE(1970,1,1)</f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ref="I899:I962" si="59">ROUND(E899/H899,2)</f>
        <v>90.26</v>
      </c>
      <c r="J899" t="s">
        <v>21</v>
      </c>
      <c r="K899" t="s">
        <v>22</v>
      </c>
      <c r="L899">
        <v>1556427600</v>
      </c>
      <c r="M899">
        <v>1556600400</v>
      </c>
      <c r="N899" s="4">
        <f t="shared" si="57"/>
        <v>43583.208333333328</v>
      </c>
      <c r="O899" s="4">
        <f t="shared" si="58"/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9"/>
        <v>76.98</v>
      </c>
      <c r="J900" t="s">
        <v>21</v>
      </c>
      <c r="K900" t="s">
        <v>22</v>
      </c>
      <c r="L900">
        <v>1576476000</v>
      </c>
      <c r="M900">
        <v>1576994400</v>
      </c>
      <c r="N900" s="4">
        <f t="shared" si="57"/>
        <v>43815.25</v>
      </c>
      <c r="O900" s="4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9"/>
        <v>102.6</v>
      </c>
      <c r="J901" t="s">
        <v>98</v>
      </c>
      <c r="K901" t="s">
        <v>99</v>
      </c>
      <c r="L901">
        <v>1381122000</v>
      </c>
      <c r="M901">
        <v>1382677200</v>
      </c>
      <c r="N901" s="4">
        <f t="shared" si="57"/>
        <v>41554.208333333336</v>
      </c>
      <c r="O901" s="4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s="4">
        <f t="shared" si="57"/>
        <v>41901.208333333336</v>
      </c>
      <c r="O902" s="4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9"/>
        <v>55.01</v>
      </c>
      <c r="J903" t="s">
        <v>21</v>
      </c>
      <c r="K903" t="s">
        <v>22</v>
      </c>
      <c r="L903">
        <v>1531803600</v>
      </c>
      <c r="M903">
        <v>1534654800</v>
      </c>
      <c r="N903" s="4">
        <f t="shared" si="57"/>
        <v>43298.208333333328</v>
      </c>
      <c r="O903" s="4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9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4">
        <f t="shared" si="57"/>
        <v>42399.25</v>
      </c>
      <c r="O904" s="4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9"/>
        <v>50.64</v>
      </c>
      <c r="J905" t="s">
        <v>21</v>
      </c>
      <c r="K905" t="s">
        <v>22</v>
      </c>
      <c r="L905">
        <v>1336194000</v>
      </c>
      <c r="M905">
        <v>1337490000</v>
      </c>
      <c r="N905" s="4">
        <f t="shared" si="57"/>
        <v>41034.208333333336</v>
      </c>
      <c r="O905" s="4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9"/>
        <v>49.69</v>
      </c>
      <c r="J906" t="s">
        <v>21</v>
      </c>
      <c r="K906" t="s">
        <v>22</v>
      </c>
      <c r="L906">
        <v>1349326800</v>
      </c>
      <c r="M906">
        <v>1349672400</v>
      </c>
      <c r="N906" s="4">
        <f t="shared" si="57"/>
        <v>41186.208333333336</v>
      </c>
      <c r="O906" s="4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9"/>
        <v>54.89</v>
      </c>
      <c r="J907" t="s">
        <v>21</v>
      </c>
      <c r="K907" t="s">
        <v>22</v>
      </c>
      <c r="L907">
        <v>1379566800</v>
      </c>
      <c r="M907">
        <v>1379826000</v>
      </c>
      <c r="N907" s="4">
        <f t="shared" si="57"/>
        <v>41536.208333333336</v>
      </c>
      <c r="O907" s="4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9"/>
        <v>46.93</v>
      </c>
      <c r="J908" t="s">
        <v>21</v>
      </c>
      <c r="K908" t="s">
        <v>22</v>
      </c>
      <c r="L908">
        <v>1494651600</v>
      </c>
      <c r="M908">
        <v>1497762000</v>
      </c>
      <c r="N908" s="4">
        <f t="shared" si="57"/>
        <v>42868.208333333328</v>
      </c>
      <c r="O908" s="4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9"/>
        <v>44.95</v>
      </c>
      <c r="J909" t="s">
        <v>21</v>
      </c>
      <c r="K909" t="s">
        <v>22</v>
      </c>
      <c r="L909">
        <v>1303880400</v>
      </c>
      <c r="M909">
        <v>1304485200</v>
      </c>
      <c r="N909" s="4">
        <f t="shared" si="57"/>
        <v>40660.208333333336</v>
      </c>
      <c r="O909" s="4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9"/>
        <v>31</v>
      </c>
      <c r="J910" t="s">
        <v>21</v>
      </c>
      <c r="K910" t="s">
        <v>22</v>
      </c>
      <c r="L910">
        <v>1335934800</v>
      </c>
      <c r="M910">
        <v>1336885200</v>
      </c>
      <c r="N910" s="4">
        <f t="shared" si="57"/>
        <v>41031.208333333336</v>
      </c>
      <c r="O910" s="4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9"/>
        <v>107.76</v>
      </c>
      <c r="J911" t="s">
        <v>15</v>
      </c>
      <c r="K911" t="s">
        <v>16</v>
      </c>
      <c r="L911">
        <v>1528088400</v>
      </c>
      <c r="M911">
        <v>1530421200</v>
      </c>
      <c r="N911" s="4">
        <f t="shared" si="57"/>
        <v>43255.208333333328</v>
      </c>
      <c r="O911" s="4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9"/>
        <v>102.08</v>
      </c>
      <c r="J912" t="s">
        <v>21</v>
      </c>
      <c r="K912" t="s">
        <v>22</v>
      </c>
      <c r="L912">
        <v>1421906400</v>
      </c>
      <c r="M912">
        <v>1421992800</v>
      </c>
      <c r="N912" s="4">
        <f t="shared" si="57"/>
        <v>42026.25</v>
      </c>
      <c r="O912" s="4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9"/>
        <v>24.98</v>
      </c>
      <c r="J913" t="s">
        <v>21</v>
      </c>
      <c r="K913" t="s">
        <v>22</v>
      </c>
      <c r="L913">
        <v>1568005200</v>
      </c>
      <c r="M913">
        <v>1568178000</v>
      </c>
      <c r="N913" s="4">
        <f t="shared" si="57"/>
        <v>43717.208333333328</v>
      </c>
      <c r="O913" s="4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9"/>
        <v>79.94</v>
      </c>
      <c r="J914" t="s">
        <v>21</v>
      </c>
      <c r="K914" t="s">
        <v>22</v>
      </c>
      <c r="L914">
        <v>1346821200</v>
      </c>
      <c r="M914">
        <v>1347944400</v>
      </c>
      <c r="N914" s="4">
        <f t="shared" si="57"/>
        <v>41157.208333333336</v>
      </c>
      <c r="O914" s="4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9"/>
        <v>67.95</v>
      </c>
      <c r="J915" t="s">
        <v>26</v>
      </c>
      <c r="K915" t="s">
        <v>27</v>
      </c>
      <c r="L915">
        <v>1557637200</v>
      </c>
      <c r="M915">
        <v>1558760400</v>
      </c>
      <c r="N915" s="4">
        <f t="shared" si="57"/>
        <v>43597.208333333328</v>
      </c>
      <c r="O915" s="4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9"/>
        <v>26.07</v>
      </c>
      <c r="J916" t="s">
        <v>40</v>
      </c>
      <c r="K916" t="s">
        <v>41</v>
      </c>
      <c r="L916">
        <v>1375592400</v>
      </c>
      <c r="M916">
        <v>1376629200</v>
      </c>
      <c r="N916" s="4">
        <f t="shared" si="57"/>
        <v>41490.208333333336</v>
      </c>
      <c r="O916" s="4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9"/>
        <v>105</v>
      </c>
      <c r="J917" t="s">
        <v>40</v>
      </c>
      <c r="K917" t="s">
        <v>41</v>
      </c>
      <c r="L917">
        <v>1503982800</v>
      </c>
      <c r="M917">
        <v>1504760400</v>
      </c>
      <c r="N917" s="4">
        <f t="shared" si="57"/>
        <v>42976.208333333328</v>
      </c>
      <c r="O917" s="4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9"/>
        <v>25.83</v>
      </c>
      <c r="J918" t="s">
        <v>21</v>
      </c>
      <c r="K918" t="s">
        <v>22</v>
      </c>
      <c r="L918">
        <v>1418882400</v>
      </c>
      <c r="M918">
        <v>1419660000</v>
      </c>
      <c r="N918" s="4">
        <f t="shared" si="57"/>
        <v>41991.25</v>
      </c>
      <c r="O918" s="4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9"/>
        <v>77.67</v>
      </c>
      <c r="J919" t="s">
        <v>40</v>
      </c>
      <c r="K919" t="s">
        <v>41</v>
      </c>
      <c r="L919">
        <v>1309237200</v>
      </c>
      <c r="M919">
        <v>1311310800</v>
      </c>
      <c r="N919" s="4">
        <f t="shared" si="57"/>
        <v>40722.208333333336</v>
      </c>
      <c r="O919" s="4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9"/>
        <v>57.83</v>
      </c>
      <c r="J920" t="s">
        <v>98</v>
      </c>
      <c r="K920" t="s">
        <v>99</v>
      </c>
      <c r="L920">
        <v>1343365200</v>
      </c>
      <c r="M920">
        <v>1344315600</v>
      </c>
      <c r="N920" s="4">
        <f t="shared" si="57"/>
        <v>41117.208333333336</v>
      </c>
      <c r="O920" s="4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9"/>
        <v>92.96</v>
      </c>
      <c r="J921" t="s">
        <v>26</v>
      </c>
      <c r="K921" t="s">
        <v>27</v>
      </c>
      <c r="L921">
        <v>1507957200</v>
      </c>
      <c r="M921">
        <v>1510725600</v>
      </c>
      <c r="N921" s="4">
        <f t="shared" si="57"/>
        <v>43022.208333333328</v>
      </c>
      <c r="O921" s="4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9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4">
        <f t="shared" si="57"/>
        <v>43503.25</v>
      </c>
      <c r="O922" s="4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9"/>
        <v>31.84</v>
      </c>
      <c r="J923" t="s">
        <v>21</v>
      </c>
      <c r="K923" t="s">
        <v>22</v>
      </c>
      <c r="L923">
        <v>1329026400</v>
      </c>
      <c r="M923">
        <v>1330236000</v>
      </c>
      <c r="N923" s="4">
        <f t="shared" si="57"/>
        <v>40951.25</v>
      </c>
      <c r="O923" s="4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s="4">
        <f t="shared" si="57"/>
        <v>43443.25</v>
      </c>
      <c r="O924" s="4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s="4">
        <f t="shared" si="57"/>
        <v>40373.208333333336</v>
      </c>
      <c r="O925" s="4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9"/>
        <v>84.01</v>
      </c>
      <c r="J926" t="s">
        <v>107</v>
      </c>
      <c r="K926" t="s">
        <v>108</v>
      </c>
      <c r="L926">
        <v>1572498000</v>
      </c>
      <c r="M926">
        <v>1573452000</v>
      </c>
      <c r="N926" s="4">
        <f t="shared" si="57"/>
        <v>43769.208333333328</v>
      </c>
      <c r="O926" s="4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9"/>
        <v>103.42</v>
      </c>
      <c r="J927" t="s">
        <v>21</v>
      </c>
      <c r="K927" t="s">
        <v>22</v>
      </c>
      <c r="L927">
        <v>1506056400</v>
      </c>
      <c r="M927">
        <v>1507093200</v>
      </c>
      <c r="N927" s="4">
        <f t="shared" si="57"/>
        <v>43000.208333333328</v>
      </c>
      <c r="O927" s="4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9"/>
        <v>105.13</v>
      </c>
      <c r="J928" t="s">
        <v>21</v>
      </c>
      <c r="K928" t="s">
        <v>22</v>
      </c>
      <c r="L928">
        <v>1463029200</v>
      </c>
      <c r="M928">
        <v>1463374800</v>
      </c>
      <c r="N928" s="4">
        <f t="shared" si="57"/>
        <v>42502.208333333328</v>
      </c>
      <c r="O928" s="4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9"/>
        <v>89.22</v>
      </c>
      <c r="J929" t="s">
        <v>21</v>
      </c>
      <c r="K929" t="s">
        <v>22</v>
      </c>
      <c r="L929">
        <v>1342069200</v>
      </c>
      <c r="M929">
        <v>1344574800</v>
      </c>
      <c r="N929" s="4">
        <f t="shared" si="57"/>
        <v>41102.208333333336</v>
      </c>
      <c r="O929" s="4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9"/>
        <v>52</v>
      </c>
      <c r="J930" t="s">
        <v>107</v>
      </c>
      <c r="K930" t="s">
        <v>108</v>
      </c>
      <c r="L930">
        <v>1388296800</v>
      </c>
      <c r="M930">
        <v>1389074400</v>
      </c>
      <c r="N930" s="4">
        <f t="shared" si="57"/>
        <v>41637.25</v>
      </c>
      <c r="O930" s="4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9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4">
        <f t="shared" si="57"/>
        <v>42858.208333333328</v>
      </c>
      <c r="O931" s="4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9"/>
        <v>46.24</v>
      </c>
      <c r="J932" t="s">
        <v>21</v>
      </c>
      <c r="K932" t="s">
        <v>22</v>
      </c>
      <c r="L932">
        <v>1424844000</v>
      </c>
      <c r="M932">
        <v>1425448800</v>
      </c>
      <c r="N932" s="4">
        <f t="shared" si="57"/>
        <v>42060.25</v>
      </c>
      <c r="O932" s="4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9"/>
        <v>51.15</v>
      </c>
      <c r="J933" t="s">
        <v>21</v>
      </c>
      <c r="K933" t="s">
        <v>22</v>
      </c>
      <c r="L933">
        <v>1403931600</v>
      </c>
      <c r="M933">
        <v>1404104400</v>
      </c>
      <c r="N933" s="4">
        <f t="shared" si="57"/>
        <v>41818.208333333336</v>
      </c>
      <c r="O933" s="4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9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4">
        <f t="shared" si="57"/>
        <v>41709.208333333336</v>
      </c>
      <c r="O934" s="4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9"/>
        <v>92.02</v>
      </c>
      <c r="J935" t="s">
        <v>21</v>
      </c>
      <c r="K935" t="s">
        <v>22</v>
      </c>
      <c r="L935">
        <v>1365397200</v>
      </c>
      <c r="M935">
        <v>1366520400</v>
      </c>
      <c r="N935" s="4">
        <f t="shared" si="57"/>
        <v>41372.208333333336</v>
      </c>
      <c r="O935" s="4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9"/>
        <v>107.43</v>
      </c>
      <c r="J936" t="s">
        <v>21</v>
      </c>
      <c r="K936" t="s">
        <v>22</v>
      </c>
      <c r="L936">
        <v>1456120800</v>
      </c>
      <c r="M936">
        <v>1456639200</v>
      </c>
      <c r="N936" s="4">
        <f t="shared" si="57"/>
        <v>42422.25</v>
      </c>
      <c r="O936" s="4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9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4">
        <f t="shared" si="57"/>
        <v>42209.208333333328</v>
      </c>
      <c r="O937" s="4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9"/>
        <v>80.48</v>
      </c>
      <c r="J938" t="s">
        <v>21</v>
      </c>
      <c r="K938" t="s">
        <v>22</v>
      </c>
      <c r="L938">
        <v>1563771600</v>
      </c>
      <c r="M938">
        <v>1564030800</v>
      </c>
      <c r="N938" s="4">
        <f t="shared" si="57"/>
        <v>43668.208333333328</v>
      </c>
      <c r="O938" s="4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9"/>
        <v>86.98</v>
      </c>
      <c r="J939" t="s">
        <v>21</v>
      </c>
      <c r="K939" t="s">
        <v>22</v>
      </c>
      <c r="L939">
        <v>1448517600</v>
      </c>
      <c r="M939">
        <v>1449295200</v>
      </c>
      <c r="N939" s="4">
        <f t="shared" si="57"/>
        <v>42334.25</v>
      </c>
      <c r="O939" s="4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9"/>
        <v>105.14</v>
      </c>
      <c r="J940" t="s">
        <v>21</v>
      </c>
      <c r="K940" t="s">
        <v>22</v>
      </c>
      <c r="L940">
        <v>1528779600</v>
      </c>
      <c r="M940">
        <v>1531890000</v>
      </c>
      <c r="N940" s="4">
        <f t="shared" si="57"/>
        <v>43263.208333333328</v>
      </c>
      <c r="O940" s="4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9"/>
        <v>57.3</v>
      </c>
      <c r="J941" t="s">
        <v>21</v>
      </c>
      <c r="K941" t="s">
        <v>22</v>
      </c>
      <c r="L941">
        <v>1304744400</v>
      </c>
      <c r="M941">
        <v>1306213200</v>
      </c>
      <c r="N941" s="4">
        <f t="shared" si="57"/>
        <v>40670.208333333336</v>
      </c>
      <c r="O941" s="4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9"/>
        <v>93.35</v>
      </c>
      <c r="J942" t="s">
        <v>15</v>
      </c>
      <c r="K942" t="s">
        <v>16</v>
      </c>
      <c r="L942">
        <v>1354341600</v>
      </c>
      <c r="M942">
        <v>1356242400</v>
      </c>
      <c r="N942" s="4">
        <f t="shared" si="57"/>
        <v>41244.25</v>
      </c>
      <c r="O942" s="4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9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4">
        <f t="shared" si="57"/>
        <v>40552.25</v>
      </c>
      <c r="O943" s="4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9"/>
        <v>92.61</v>
      </c>
      <c r="J944" t="s">
        <v>26</v>
      </c>
      <c r="K944" t="s">
        <v>27</v>
      </c>
      <c r="L944">
        <v>1295935200</v>
      </c>
      <c r="M944">
        <v>1296194400</v>
      </c>
      <c r="N944" s="4">
        <f t="shared" si="57"/>
        <v>40568.25</v>
      </c>
      <c r="O944" s="4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9"/>
        <v>104.99</v>
      </c>
      <c r="J945" t="s">
        <v>21</v>
      </c>
      <c r="K945" t="s">
        <v>22</v>
      </c>
      <c r="L945">
        <v>1411534800</v>
      </c>
      <c r="M945">
        <v>1414558800</v>
      </c>
      <c r="N945" s="4">
        <f t="shared" si="57"/>
        <v>41906.208333333336</v>
      </c>
      <c r="O945" s="4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9"/>
        <v>30.96</v>
      </c>
      <c r="J946" t="s">
        <v>26</v>
      </c>
      <c r="K946" t="s">
        <v>27</v>
      </c>
      <c r="L946">
        <v>1486706400</v>
      </c>
      <c r="M946">
        <v>1488348000</v>
      </c>
      <c r="N946" s="4">
        <f t="shared" si="57"/>
        <v>42776.25</v>
      </c>
      <c r="O946" s="4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9"/>
        <v>33</v>
      </c>
      <c r="J947" t="s">
        <v>21</v>
      </c>
      <c r="K947" t="s">
        <v>22</v>
      </c>
      <c r="L947">
        <v>1333602000</v>
      </c>
      <c r="M947">
        <v>1334898000</v>
      </c>
      <c r="N947" s="4">
        <f t="shared" si="57"/>
        <v>41004.208333333336</v>
      </c>
      <c r="O947" s="4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9"/>
        <v>84.19</v>
      </c>
      <c r="J948" t="s">
        <v>21</v>
      </c>
      <c r="K948" t="s">
        <v>22</v>
      </c>
      <c r="L948">
        <v>1308200400</v>
      </c>
      <c r="M948">
        <v>1308373200</v>
      </c>
      <c r="N948" s="4">
        <f t="shared" si="57"/>
        <v>40710.208333333336</v>
      </c>
      <c r="O948" s="4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9"/>
        <v>73.92</v>
      </c>
      <c r="J949" t="s">
        <v>21</v>
      </c>
      <c r="K949" t="s">
        <v>22</v>
      </c>
      <c r="L949">
        <v>1411707600</v>
      </c>
      <c r="M949">
        <v>1412312400</v>
      </c>
      <c r="N949" s="4">
        <f t="shared" si="57"/>
        <v>41908.208333333336</v>
      </c>
      <c r="O949" s="4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9"/>
        <v>36.99</v>
      </c>
      <c r="J950" t="s">
        <v>21</v>
      </c>
      <c r="K950" t="s">
        <v>22</v>
      </c>
      <c r="L950">
        <v>1418364000</v>
      </c>
      <c r="M950">
        <v>1419228000</v>
      </c>
      <c r="N950" s="4">
        <f t="shared" si="57"/>
        <v>41985.25</v>
      </c>
      <c r="O950" s="4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9"/>
        <v>46.9</v>
      </c>
      <c r="J951" t="s">
        <v>21</v>
      </c>
      <c r="K951" t="s">
        <v>22</v>
      </c>
      <c r="L951">
        <v>1429333200</v>
      </c>
      <c r="M951">
        <v>1430974800</v>
      </c>
      <c r="N951" s="4">
        <f t="shared" si="57"/>
        <v>42112.208333333328</v>
      </c>
      <c r="O951" s="4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s="4">
        <f t="shared" si="57"/>
        <v>43571.208333333328</v>
      </c>
      <c r="O952" s="4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9"/>
        <v>102.02</v>
      </c>
      <c r="J953" t="s">
        <v>21</v>
      </c>
      <c r="K953" t="s">
        <v>22</v>
      </c>
      <c r="L953">
        <v>1482732000</v>
      </c>
      <c r="M953">
        <v>1482818400</v>
      </c>
      <c r="N953" s="4">
        <f t="shared" si="57"/>
        <v>42730.25</v>
      </c>
      <c r="O953" s="4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9"/>
        <v>45.01</v>
      </c>
      <c r="J954" t="s">
        <v>21</v>
      </c>
      <c r="K954" t="s">
        <v>22</v>
      </c>
      <c r="L954">
        <v>1470718800</v>
      </c>
      <c r="M954">
        <v>1471928400</v>
      </c>
      <c r="N954" s="4">
        <f t="shared" si="57"/>
        <v>42591.208333333328</v>
      </c>
      <c r="O954" s="4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9"/>
        <v>94.29</v>
      </c>
      <c r="J955" t="s">
        <v>21</v>
      </c>
      <c r="K955" t="s">
        <v>22</v>
      </c>
      <c r="L955">
        <v>1450591200</v>
      </c>
      <c r="M955">
        <v>1453701600</v>
      </c>
      <c r="N955" s="4">
        <f t="shared" si="57"/>
        <v>42358.25</v>
      </c>
      <c r="O955" s="4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9"/>
        <v>101.02</v>
      </c>
      <c r="J956" t="s">
        <v>26</v>
      </c>
      <c r="K956" t="s">
        <v>27</v>
      </c>
      <c r="L956">
        <v>1348290000</v>
      </c>
      <c r="M956">
        <v>1350363600</v>
      </c>
      <c r="N956" s="4">
        <f t="shared" si="57"/>
        <v>41174.208333333336</v>
      </c>
      <c r="O956" s="4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9"/>
        <v>97.04</v>
      </c>
      <c r="J957" t="s">
        <v>21</v>
      </c>
      <c r="K957" t="s">
        <v>22</v>
      </c>
      <c r="L957">
        <v>1353823200</v>
      </c>
      <c r="M957">
        <v>1353996000</v>
      </c>
      <c r="N957" s="4">
        <f t="shared" si="57"/>
        <v>41238.25</v>
      </c>
      <c r="O957" s="4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9"/>
        <v>43.01</v>
      </c>
      <c r="J958" t="s">
        <v>21</v>
      </c>
      <c r="K958" t="s">
        <v>22</v>
      </c>
      <c r="L958">
        <v>1450764000</v>
      </c>
      <c r="M958">
        <v>1451109600</v>
      </c>
      <c r="N958" s="4">
        <f t="shared" si="57"/>
        <v>42360.25</v>
      </c>
      <c r="O958" s="4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9"/>
        <v>94.92</v>
      </c>
      <c r="J959" t="s">
        <v>21</v>
      </c>
      <c r="K959" t="s">
        <v>22</v>
      </c>
      <c r="L959">
        <v>1329372000</v>
      </c>
      <c r="M959">
        <v>1329631200</v>
      </c>
      <c r="N959" s="4">
        <f t="shared" si="57"/>
        <v>40955.25</v>
      </c>
      <c r="O959" s="4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9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4">
        <f t="shared" si="57"/>
        <v>40350.208333333336</v>
      </c>
      <c r="O960" s="4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9"/>
        <v>51.01</v>
      </c>
      <c r="J961" t="s">
        <v>21</v>
      </c>
      <c r="K961" t="s">
        <v>22</v>
      </c>
      <c r="L961">
        <v>1277701200</v>
      </c>
      <c r="M961">
        <v>1280120400</v>
      </c>
      <c r="N961" s="4">
        <f t="shared" si="57"/>
        <v>40357.208333333336</v>
      </c>
      <c r="O961" s="4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60">ROUND(E962/D962*100,0)</f>
        <v>85</v>
      </c>
      <c r="G962" t="s">
        <v>14</v>
      </c>
      <c r="H962">
        <v>55</v>
      </c>
      <c r="I962">
        <f t="shared" si="59"/>
        <v>85.05</v>
      </c>
      <c r="J962" t="s">
        <v>21</v>
      </c>
      <c r="K962" t="s">
        <v>22</v>
      </c>
      <c r="L962">
        <v>1454911200</v>
      </c>
      <c r="M962">
        <v>1458104400</v>
      </c>
      <c r="N962" s="4">
        <f t="shared" ref="N962:N1001" si="61">(((L962/60)/60)/24)+DATE(1970,1,1)</f>
        <v>42408.25</v>
      </c>
      <c r="O962" s="4">
        <f t="shared" ref="O962:O1001" si="62">(((M962/60)/60)/24)+DATE(1970,1,1)</f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3">ROUND(E963/H963,2)</f>
        <v>43.87</v>
      </c>
      <c r="J963" t="s">
        <v>21</v>
      </c>
      <c r="K963" t="s">
        <v>22</v>
      </c>
      <c r="L963">
        <v>1297922400</v>
      </c>
      <c r="M963">
        <v>1298268000</v>
      </c>
      <c r="N963" s="4">
        <f t="shared" si="61"/>
        <v>40591.25</v>
      </c>
      <c r="O963" s="4">
        <f t="shared" si="62"/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3"/>
        <v>40.06</v>
      </c>
      <c r="J964" t="s">
        <v>21</v>
      </c>
      <c r="K964" t="s">
        <v>22</v>
      </c>
      <c r="L964">
        <v>1384408800</v>
      </c>
      <c r="M964">
        <v>1386223200</v>
      </c>
      <c r="N964" s="4">
        <f t="shared" si="61"/>
        <v>41592.25</v>
      </c>
      <c r="O964" s="4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3"/>
        <v>43.83</v>
      </c>
      <c r="J965" t="s">
        <v>107</v>
      </c>
      <c r="K965" t="s">
        <v>108</v>
      </c>
      <c r="L965">
        <v>1299304800</v>
      </c>
      <c r="M965">
        <v>1299823200</v>
      </c>
      <c r="N965" s="4">
        <f t="shared" si="61"/>
        <v>40607.25</v>
      </c>
      <c r="O965" s="4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3"/>
        <v>84.93</v>
      </c>
      <c r="J966" t="s">
        <v>21</v>
      </c>
      <c r="K966" t="s">
        <v>22</v>
      </c>
      <c r="L966">
        <v>1431320400</v>
      </c>
      <c r="M966">
        <v>1431752400</v>
      </c>
      <c r="N966" s="4">
        <f t="shared" si="61"/>
        <v>42135.208333333328</v>
      </c>
      <c r="O966" s="4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3"/>
        <v>41.07</v>
      </c>
      <c r="J967" t="s">
        <v>40</v>
      </c>
      <c r="K967" t="s">
        <v>41</v>
      </c>
      <c r="L967">
        <v>1264399200</v>
      </c>
      <c r="M967">
        <v>1267855200</v>
      </c>
      <c r="N967" s="4">
        <f t="shared" si="61"/>
        <v>40203.25</v>
      </c>
      <c r="O967" s="4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3"/>
        <v>54.97</v>
      </c>
      <c r="J968" t="s">
        <v>21</v>
      </c>
      <c r="K968" t="s">
        <v>22</v>
      </c>
      <c r="L968">
        <v>1497502800</v>
      </c>
      <c r="M968">
        <v>1497675600</v>
      </c>
      <c r="N968" s="4">
        <f t="shared" si="61"/>
        <v>42901.208333333328</v>
      </c>
      <c r="O968" s="4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3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4">
        <f t="shared" si="61"/>
        <v>41005.208333333336</v>
      </c>
      <c r="O969" s="4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3"/>
        <v>71.2</v>
      </c>
      <c r="J970" t="s">
        <v>21</v>
      </c>
      <c r="K970" t="s">
        <v>22</v>
      </c>
      <c r="L970">
        <v>1293861600</v>
      </c>
      <c r="M970">
        <v>1295157600</v>
      </c>
      <c r="N970" s="4">
        <f t="shared" si="61"/>
        <v>40544.25</v>
      </c>
      <c r="O970" s="4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3"/>
        <v>91.94</v>
      </c>
      <c r="J971" t="s">
        <v>21</v>
      </c>
      <c r="K971" t="s">
        <v>22</v>
      </c>
      <c r="L971">
        <v>1576994400</v>
      </c>
      <c r="M971">
        <v>1577599200</v>
      </c>
      <c r="N971" s="4">
        <f t="shared" si="61"/>
        <v>43821.25</v>
      </c>
      <c r="O971" s="4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3"/>
        <v>97.07</v>
      </c>
      <c r="J972" t="s">
        <v>21</v>
      </c>
      <c r="K972" t="s">
        <v>22</v>
      </c>
      <c r="L972">
        <v>1304917200</v>
      </c>
      <c r="M972">
        <v>1305003600</v>
      </c>
      <c r="N972" s="4">
        <f t="shared" si="61"/>
        <v>40672.208333333336</v>
      </c>
      <c r="O972" s="4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3"/>
        <v>58.92</v>
      </c>
      <c r="J973" t="s">
        <v>21</v>
      </c>
      <c r="K973" t="s">
        <v>22</v>
      </c>
      <c r="L973">
        <v>1381208400</v>
      </c>
      <c r="M973">
        <v>1381726800</v>
      </c>
      <c r="N973" s="4">
        <f t="shared" si="61"/>
        <v>41555.208333333336</v>
      </c>
      <c r="O973" s="4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3"/>
        <v>58.02</v>
      </c>
      <c r="J974" t="s">
        <v>21</v>
      </c>
      <c r="K974" t="s">
        <v>22</v>
      </c>
      <c r="L974">
        <v>1401685200</v>
      </c>
      <c r="M974">
        <v>1402462800</v>
      </c>
      <c r="N974" s="4">
        <f t="shared" si="61"/>
        <v>41792.208333333336</v>
      </c>
      <c r="O974" s="4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3"/>
        <v>103.87</v>
      </c>
      <c r="J975" t="s">
        <v>21</v>
      </c>
      <c r="K975" t="s">
        <v>22</v>
      </c>
      <c r="L975">
        <v>1291960800</v>
      </c>
      <c r="M975">
        <v>1292133600</v>
      </c>
      <c r="N975" s="4">
        <f t="shared" si="61"/>
        <v>40522.25</v>
      </c>
      <c r="O975" s="4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3"/>
        <v>93.47</v>
      </c>
      <c r="J976" t="s">
        <v>21</v>
      </c>
      <c r="K976" t="s">
        <v>22</v>
      </c>
      <c r="L976">
        <v>1368853200</v>
      </c>
      <c r="M976">
        <v>1368939600</v>
      </c>
      <c r="N976" s="4">
        <f t="shared" si="61"/>
        <v>41412.208333333336</v>
      </c>
      <c r="O976" s="4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3"/>
        <v>61.97</v>
      </c>
      <c r="J977" t="s">
        <v>21</v>
      </c>
      <c r="K977" t="s">
        <v>22</v>
      </c>
      <c r="L977">
        <v>1448776800</v>
      </c>
      <c r="M977">
        <v>1452146400</v>
      </c>
      <c r="N977" s="4">
        <f t="shared" si="61"/>
        <v>42337.25</v>
      </c>
      <c r="O977" s="4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3"/>
        <v>92.04</v>
      </c>
      <c r="J978" t="s">
        <v>21</v>
      </c>
      <c r="K978" t="s">
        <v>22</v>
      </c>
      <c r="L978">
        <v>1296194400</v>
      </c>
      <c r="M978">
        <v>1296712800</v>
      </c>
      <c r="N978" s="4">
        <f t="shared" si="61"/>
        <v>40571.25</v>
      </c>
      <c r="O978" s="4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3"/>
        <v>77.27</v>
      </c>
      <c r="J979" t="s">
        <v>21</v>
      </c>
      <c r="K979" t="s">
        <v>22</v>
      </c>
      <c r="L979">
        <v>1517983200</v>
      </c>
      <c r="M979">
        <v>1520748000</v>
      </c>
      <c r="N979" s="4">
        <f t="shared" si="61"/>
        <v>43138.25</v>
      </c>
      <c r="O979" s="4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3"/>
        <v>93.92</v>
      </c>
      <c r="J980" t="s">
        <v>21</v>
      </c>
      <c r="K980" t="s">
        <v>22</v>
      </c>
      <c r="L980">
        <v>1478930400</v>
      </c>
      <c r="M980">
        <v>1480831200</v>
      </c>
      <c r="N980" s="4">
        <f t="shared" si="61"/>
        <v>42686.25</v>
      </c>
      <c r="O980" s="4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3"/>
        <v>84.97</v>
      </c>
      <c r="J981" t="s">
        <v>40</v>
      </c>
      <c r="K981" t="s">
        <v>41</v>
      </c>
      <c r="L981">
        <v>1426395600</v>
      </c>
      <c r="M981">
        <v>1426914000</v>
      </c>
      <c r="N981" s="4">
        <f t="shared" si="61"/>
        <v>42078.208333333328</v>
      </c>
      <c r="O981" s="4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3"/>
        <v>105.97</v>
      </c>
      <c r="J982" t="s">
        <v>21</v>
      </c>
      <c r="K982" t="s">
        <v>22</v>
      </c>
      <c r="L982">
        <v>1446181200</v>
      </c>
      <c r="M982">
        <v>1446616800</v>
      </c>
      <c r="N982" s="4">
        <f t="shared" si="61"/>
        <v>42307.208333333328</v>
      </c>
      <c r="O982" s="4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3"/>
        <v>36.97</v>
      </c>
      <c r="J983" t="s">
        <v>21</v>
      </c>
      <c r="K983" t="s">
        <v>22</v>
      </c>
      <c r="L983">
        <v>1514181600</v>
      </c>
      <c r="M983">
        <v>1517032800</v>
      </c>
      <c r="N983" s="4">
        <f t="shared" si="61"/>
        <v>43094.25</v>
      </c>
      <c r="O983" s="4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3"/>
        <v>81.53</v>
      </c>
      <c r="J984" t="s">
        <v>21</v>
      </c>
      <c r="K984" t="s">
        <v>22</v>
      </c>
      <c r="L984">
        <v>1311051600</v>
      </c>
      <c r="M984">
        <v>1311224400</v>
      </c>
      <c r="N984" s="4">
        <f t="shared" si="61"/>
        <v>40743.208333333336</v>
      </c>
      <c r="O984" s="4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3"/>
        <v>81</v>
      </c>
      <c r="J985" t="s">
        <v>21</v>
      </c>
      <c r="K985" t="s">
        <v>22</v>
      </c>
      <c r="L985">
        <v>1564894800</v>
      </c>
      <c r="M985">
        <v>1566190800</v>
      </c>
      <c r="N985" s="4">
        <f t="shared" si="61"/>
        <v>43681.208333333328</v>
      </c>
      <c r="O985" s="4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3"/>
        <v>26.01</v>
      </c>
      <c r="J986" t="s">
        <v>21</v>
      </c>
      <c r="K986" t="s">
        <v>22</v>
      </c>
      <c r="L986">
        <v>1567918800</v>
      </c>
      <c r="M986">
        <v>1570165200</v>
      </c>
      <c r="N986" s="4">
        <f t="shared" si="61"/>
        <v>43716.208333333328</v>
      </c>
      <c r="O986" s="4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3"/>
        <v>26</v>
      </c>
      <c r="J987" t="s">
        <v>21</v>
      </c>
      <c r="K987" t="s">
        <v>22</v>
      </c>
      <c r="L987">
        <v>1386309600</v>
      </c>
      <c r="M987">
        <v>1388556000</v>
      </c>
      <c r="N987" s="4">
        <f t="shared" si="61"/>
        <v>41614.25</v>
      </c>
      <c r="O987" s="4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3"/>
        <v>34.17</v>
      </c>
      <c r="J988" t="s">
        <v>21</v>
      </c>
      <c r="K988" t="s">
        <v>22</v>
      </c>
      <c r="L988">
        <v>1301979600</v>
      </c>
      <c r="M988">
        <v>1303189200</v>
      </c>
      <c r="N988" s="4">
        <f t="shared" si="61"/>
        <v>40638.208333333336</v>
      </c>
      <c r="O988" s="4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3"/>
        <v>28</v>
      </c>
      <c r="J989" t="s">
        <v>21</v>
      </c>
      <c r="K989" t="s">
        <v>22</v>
      </c>
      <c r="L989">
        <v>1493269200</v>
      </c>
      <c r="M989">
        <v>1494478800</v>
      </c>
      <c r="N989" s="4">
        <f t="shared" si="61"/>
        <v>42852.208333333328</v>
      </c>
      <c r="O989" s="4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3"/>
        <v>76.55</v>
      </c>
      <c r="J990" t="s">
        <v>21</v>
      </c>
      <c r="K990" t="s">
        <v>22</v>
      </c>
      <c r="L990">
        <v>1478930400</v>
      </c>
      <c r="M990">
        <v>1480744800</v>
      </c>
      <c r="N990" s="4">
        <f t="shared" si="61"/>
        <v>42686.25</v>
      </c>
      <c r="O990" s="4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3"/>
        <v>53.05</v>
      </c>
      <c r="J991" t="s">
        <v>21</v>
      </c>
      <c r="K991" t="s">
        <v>22</v>
      </c>
      <c r="L991">
        <v>1555390800</v>
      </c>
      <c r="M991">
        <v>1555822800</v>
      </c>
      <c r="N991" s="4">
        <f t="shared" si="61"/>
        <v>43571.208333333328</v>
      </c>
      <c r="O991" s="4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3"/>
        <v>106.86</v>
      </c>
      <c r="J992" t="s">
        <v>21</v>
      </c>
      <c r="K992" t="s">
        <v>22</v>
      </c>
      <c r="L992">
        <v>1456984800</v>
      </c>
      <c r="M992">
        <v>1458882000</v>
      </c>
      <c r="N992" s="4">
        <f t="shared" si="61"/>
        <v>42432.25</v>
      </c>
      <c r="O992" s="4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3"/>
        <v>46.02</v>
      </c>
      <c r="J993" t="s">
        <v>21</v>
      </c>
      <c r="K993" t="s">
        <v>22</v>
      </c>
      <c r="L993">
        <v>1411621200</v>
      </c>
      <c r="M993">
        <v>1411966800</v>
      </c>
      <c r="N993" s="4">
        <f t="shared" si="61"/>
        <v>41907.208333333336</v>
      </c>
      <c r="O993" s="4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3"/>
        <v>100.17</v>
      </c>
      <c r="J994" t="s">
        <v>21</v>
      </c>
      <c r="K994" t="s">
        <v>22</v>
      </c>
      <c r="L994">
        <v>1525669200</v>
      </c>
      <c r="M994">
        <v>1526878800</v>
      </c>
      <c r="N994" s="4">
        <f t="shared" si="61"/>
        <v>43227.208333333328</v>
      </c>
      <c r="O994" s="4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4">
        <f t="shared" si="61"/>
        <v>42362.25</v>
      </c>
      <c r="O995" s="4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3"/>
        <v>87.97</v>
      </c>
      <c r="J996" t="s">
        <v>21</v>
      </c>
      <c r="K996" t="s">
        <v>22</v>
      </c>
      <c r="L996">
        <v>1413522000</v>
      </c>
      <c r="M996">
        <v>1414040400</v>
      </c>
      <c r="N996" s="4">
        <f t="shared" si="61"/>
        <v>41929.208333333336</v>
      </c>
      <c r="O996" s="4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3"/>
        <v>75</v>
      </c>
      <c r="J997" t="s">
        <v>21</v>
      </c>
      <c r="K997" t="s">
        <v>22</v>
      </c>
      <c r="L997">
        <v>1541307600</v>
      </c>
      <c r="M997">
        <v>1543816800</v>
      </c>
      <c r="N997" s="4">
        <f t="shared" si="61"/>
        <v>43408.208333333328</v>
      </c>
      <c r="O997" s="4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3"/>
        <v>42.98</v>
      </c>
      <c r="J998" t="s">
        <v>21</v>
      </c>
      <c r="K998" t="s">
        <v>22</v>
      </c>
      <c r="L998">
        <v>1357106400</v>
      </c>
      <c r="M998">
        <v>1359698400</v>
      </c>
      <c r="N998" s="4">
        <f t="shared" si="61"/>
        <v>41276.25</v>
      </c>
      <c r="O998" s="4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3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4">
        <f t="shared" si="61"/>
        <v>41659.25</v>
      </c>
      <c r="O999" s="4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3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4">
        <f t="shared" si="61"/>
        <v>40220.25</v>
      </c>
      <c r="O1000" s="4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3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4">
        <f t="shared" si="61"/>
        <v>42550.208333333328</v>
      </c>
      <c r="O1001" s="4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sortState xmlns:xlrd2="http://schemas.microsoft.com/office/spreadsheetml/2017/richdata2" ref="A2:T1001">
    <sortCondition ref="A1:A1001"/>
  </sortState>
  <conditionalFormatting sqref="F1:F1048576">
    <cfRule type="colorScale" priority="1">
      <colorScale>
        <cfvo type="min"/>
        <cfvo type="num" val="100"/>
        <cfvo type="num" val="200"/>
        <color rgb="FFC00000"/>
        <color theme="9"/>
        <color theme="8"/>
      </colorScale>
    </cfRule>
  </conditionalFormatting>
  <conditionalFormatting sqref="G1:G1048576">
    <cfRule type="cellIs" dxfId="23" priority="2" operator="equal">
      <formula>"live"</formula>
    </cfRule>
    <cfRule type="cellIs" dxfId="22" priority="3" operator="equal">
      <formula>"canceled"</formula>
    </cfRule>
    <cfRule type="cellIs" dxfId="21" priority="4" operator="equal">
      <formula>"failed"</formula>
    </cfRule>
    <cfRule type="cellIs" dxfId="20" priority="5" operator="equal">
      <formula>"successful"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E3F-BB95-624D-BBFB-0A8ABD8C2260}">
  <sheetPr codeName="Sheet5"/>
  <dimension ref="A1:H13"/>
  <sheetViews>
    <sheetView workbookViewId="0">
      <selection activeCell="H32" sqref="H32"/>
    </sheetView>
  </sheetViews>
  <sheetFormatPr baseColWidth="10" defaultRowHeight="16" x14ac:dyDescent="0.2"/>
  <cols>
    <col min="1" max="1" width="27" bestFit="1" customWidth="1"/>
    <col min="2" max="2" width="17" bestFit="1" customWidth="1"/>
    <col min="3" max="3" width="13.33203125" bestFit="1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t="s">
        <v>2068</v>
      </c>
      <c r="B1" t="s">
        <v>2086</v>
      </c>
      <c r="C1" t="s">
        <v>2087</v>
      </c>
      <c r="D1" t="s">
        <v>2069</v>
      </c>
      <c r="E1" t="s">
        <v>2070</v>
      </c>
      <c r="F1" t="s">
        <v>2071</v>
      </c>
      <c r="G1" t="s">
        <v>2072</v>
      </c>
      <c r="H1" t="s">
        <v>2073</v>
      </c>
    </row>
    <row r="2" spans="1:8" x14ac:dyDescent="0.2">
      <c r="A2" t="s">
        <v>2074</v>
      </c>
      <c r="B2">
        <f>COUNTIFS(Crowdfunding!$D:$D,"&lt;1000",Crowdfunding!$G:$G,"=successful")</f>
        <v>30</v>
      </c>
      <c r="C2">
        <f>COUNTIFS(Crowdfunding!$D:$D,"&lt;1000",Crowdfunding!$G:$G,"=failed")</f>
        <v>20</v>
      </c>
      <c r="D2">
        <f>COUNTIFS(Crowdfunding!$D:$D,"&lt;1000",Crowdfunding!$G:$G,"=canceled")</f>
        <v>1</v>
      </c>
      <c r="E2">
        <f>SUM(B2:D2)</f>
        <v>51</v>
      </c>
      <c r="F2" s="5">
        <f>ROUND(B2/E2,2)</f>
        <v>0.59</v>
      </c>
      <c r="G2" s="5">
        <f>ROUND(C2/E2,2)</f>
        <v>0.39</v>
      </c>
      <c r="H2" s="5">
        <f>ROUND(D2/E2,2)</f>
        <v>0.02</v>
      </c>
    </row>
    <row r="3" spans="1:8" x14ac:dyDescent="0.2">
      <c r="A3" t="s">
        <v>2075</v>
      </c>
      <c r="B3">
        <f>COUNTIFS(Crowdfunding!$D:$D,"&gt;=1000",Crowdfunding!$D:$D,"&lt;=4999",Crowdfunding!$G:$G,"=successful")</f>
        <v>191</v>
      </c>
      <c r="C3">
        <f>COUNTIFS(Crowdfunding!$D:$D,"&gt;=1000",Crowdfunding!$D:$D,"&lt;=4999",Crowdfunding!$G:$G,"=failed")</f>
        <v>38</v>
      </c>
      <c r="D3">
        <f>COUNTIFS(Crowdfunding!$D:$D,"&gt;=1000",Crowdfunding!$D:$D,"&lt;=4999",Crowdfunding!$G:$G,"=canceled")</f>
        <v>2</v>
      </c>
      <c r="E3">
        <f t="shared" ref="E3:E13" si="0">SUM(B3:D3)</f>
        <v>231</v>
      </c>
      <c r="F3" s="5">
        <f t="shared" ref="F3:F13" si="1">ROUND(B3/E3,2)</f>
        <v>0.83</v>
      </c>
      <c r="G3" s="5">
        <f t="shared" ref="G3:G13" si="2">ROUND(C3/E3,2)</f>
        <v>0.16</v>
      </c>
      <c r="H3" s="5">
        <f t="shared" ref="H3:H13" si="3">ROUND(D3/E3,2)</f>
        <v>0.01</v>
      </c>
    </row>
    <row r="4" spans="1:8" x14ac:dyDescent="0.2">
      <c r="A4" t="s">
        <v>2076</v>
      </c>
      <c r="B4">
        <f>COUNTIFS(Crowdfunding!$D:$D,"&gt;=5000",Crowdfunding!$D:$D,"&lt;=9999",Crowdfunding!$G:$G,"=successful")</f>
        <v>164</v>
      </c>
      <c r="C4">
        <f>COUNTIFS(Crowdfunding!$D:$D,"&gt;=5000",Crowdfunding!$D:$D,"&lt;=9999",Crowdfunding!$G:$G,"=failed")</f>
        <v>126</v>
      </c>
      <c r="D4">
        <f>COUNTIFS(Crowdfunding!$D:$D,"&gt;=5000",Crowdfunding!$D:$D,"&lt;=9999",Crowdfunding!$G:$G,"=canceled")</f>
        <v>25</v>
      </c>
      <c r="E4">
        <f t="shared" si="0"/>
        <v>315</v>
      </c>
      <c r="F4" s="5">
        <f t="shared" si="1"/>
        <v>0.52</v>
      </c>
      <c r="G4" s="5">
        <f t="shared" si="2"/>
        <v>0.4</v>
      </c>
      <c r="H4" s="5">
        <f t="shared" si="3"/>
        <v>0.08</v>
      </c>
    </row>
    <row r="5" spans="1:8" x14ac:dyDescent="0.2">
      <c r="A5" t="s">
        <v>2077</v>
      </c>
      <c r="B5">
        <f>COUNTIFS(Crowdfunding!$D:$D,"&gt;=10000",Crowdfunding!$D:$D,"&lt;=14999",Crowdfunding!$G:$G,"=successful")</f>
        <v>4</v>
      </c>
      <c r="C5">
        <f>COUNTIFS(Crowdfunding!$D:$D,"&gt;=10000",Crowdfunding!$D:$D,"&lt;=14999",Crowdfunding!$G:$G,"=failed")</f>
        <v>5</v>
      </c>
      <c r="D5">
        <f>COUNTIFS(Crowdfunding!$D:$D,"&gt;=10000",Crowdfunding!$D:$D,"&lt;=14999",Crowdfunding!$G:$G,"=canceled")</f>
        <v>0</v>
      </c>
      <c r="E5">
        <f t="shared" si="0"/>
        <v>9</v>
      </c>
      <c r="F5" s="5">
        <f t="shared" si="1"/>
        <v>0.44</v>
      </c>
      <c r="G5" s="5">
        <f t="shared" si="2"/>
        <v>0.56000000000000005</v>
      </c>
      <c r="H5" s="5">
        <f t="shared" si="3"/>
        <v>0</v>
      </c>
    </row>
    <row r="6" spans="1:8" x14ac:dyDescent="0.2">
      <c r="A6" t="s">
        <v>2078</v>
      </c>
      <c r="B6">
        <f>COUNTIFS(Crowdfunding!$D:$D,"&gt;=15000",Crowdfunding!$D:$D,"&lt;=19999",Crowdfunding!$G:$G,"=successful")</f>
        <v>10</v>
      </c>
      <c r="C6">
        <f>COUNTIFS(Crowdfunding!$D:$D,"&gt;=15000",Crowdfunding!$D:$D,"&lt;=19999",Crowdfunding!$G:$G,"=failed")</f>
        <v>0</v>
      </c>
      <c r="D6">
        <f>COUNTIFS(Crowdfunding!$D:$D,"&gt;=15000",Crowdfunding!$D:$D,"&lt;=19999",Crowdfunding!$G:$G,"=canceled")</f>
        <v>0</v>
      </c>
      <c r="E6">
        <f t="shared" si="0"/>
        <v>10</v>
      </c>
      <c r="F6" s="5">
        <f t="shared" si="1"/>
        <v>1</v>
      </c>
      <c r="G6" s="5">
        <f t="shared" si="2"/>
        <v>0</v>
      </c>
      <c r="H6" s="5">
        <f t="shared" si="3"/>
        <v>0</v>
      </c>
    </row>
    <row r="7" spans="1:8" x14ac:dyDescent="0.2">
      <c r="A7" t="s">
        <v>2079</v>
      </c>
      <c r="B7">
        <f>COUNTIFS(Crowdfunding!$D:$D,"&gt;=20000",Crowdfunding!$D:$D,"&lt;=24999",Crowdfunding!$G:$G,"=successful")</f>
        <v>7</v>
      </c>
      <c r="C7">
        <f>COUNTIFS(Crowdfunding!$D:$D,"&gt;=20000",Crowdfunding!$D:$D,"&lt;=24999",Crowdfunding!$G:$G,"=failed")</f>
        <v>0</v>
      </c>
      <c r="D7">
        <f>COUNTIFS(Crowdfunding!$D:$D,"&gt;=20000",Crowdfunding!$D:$D,"&lt;=24999",Crowdfunding!$G:$G,"=canceled")</f>
        <v>0</v>
      </c>
      <c r="E7">
        <f t="shared" si="0"/>
        <v>7</v>
      </c>
      <c r="F7" s="5">
        <f t="shared" si="1"/>
        <v>1</v>
      </c>
      <c r="G7" s="5">
        <f t="shared" si="2"/>
        <v>0</v>
      </c>
      <c r="H7" s="5">
        <f t="shared" si="3"/>
        <v>0</v>
      </c>
    </row>
    <row r="8" spans="1:8" x14ac:dyDescent="0.2">
      <c r="A8" t="s">
        <v>2080</v>
      </c>
      <c r="B8">
        <f>COUNTIFS(Crowdfunding!$D:$D,"&gt;=25000",Crowdfunding!$D:$D,"&lt;=29999",Crowdfunding!$G:$G,"=successful")</f>
        <v>11</v>
      </c>
      <c r="C8">
        <f>COUNTIFS(Crowdfunding!$D:$D,"&gt;=25000",Crowdfunding!$D:$D,"&lt;=29999",Crowdfunding!$G:$G,"=failed")</f>
        <v>3</v>
      </c>
      <c r="D8">
        <f>COUNTIFS(Crowdfunding!$D:$D,"&gt;=25000",Crowdfunding!$D:$D,"&lt;=29999",Crowdfunding!$G:$G,"=canceled")</f>
        <v>0</v>
      </c>
      <c r="E8">
        <f t="shared" si="0"/>
        <v>14</v>
      </c>
      <c r="F8" s="5">
        <f t="shared" si="1"/>
        <v>0.79</v>
      </c>
      <c r="G8" s="5">
        <f t="shared" si="2"/>
        <v>0.21</v>
      </c>
      <c r="H8" s="5">
        <f t="shared" si="3"/>
        <v>0</v>
      </c>
    </row>
    <row r="9" spans="1:8" x14ac:dyDescent="0.2">
      <c r="A9" t="s">
        <v>2081</v>
      </c>
      <c r="B9">
        <f>COUNTIFS(Crowdfunding!$D:$D,"&gt;=30000",Crowdfunding!$D:$D,"&lt;=34999",Crowdfunding!$G:$G,"=successful")</f>
        <v>7</v>
      </c>
      <c r="C9">
        <f>COUNTIFS(Crowdfunding!$D:$D,"&gt;=30000",Crowdfunding!$D:$D,"&lt;=34999",Crowdfunding!$G:$G,"=failed")</f>
        <v>0</v>
      </c>
      <c r="D9">
        <f>COUNTIFS(Crowdfunding!$D:$D,"&gt;=30000",Crowdfunding!$D:$D,"&lt;=34999",Crowdfunding!$G:$G,"=canceled")</f>
        <v>0</v>
      </c>
      <c r="E9">
        <f t="shared" si="0"/>
        <v>7</v>
      </c>
      <c r="F9" s="5">
        <f t="shared" si="1"/>
        <v>1</v>
      </c>
      <c r="G9" s="5">
        <f t="shared" si="2"/>
        <v>0</v>
      </c>
      <c r="H9" s="5">
        <f t="shared" si="3"/>
        <v>0</v>
      </c>
    </row>
    <row r="10" spans="1:8" x14ac:dyDescent="0.2">
      <c r="A10" t="s">
        <v>2082</v>
      </c>
      <c r="B10">
        <f>COUNTIFS(Crowdfunding!$D:$D,"&gt;=35000",Crowdfunding!$D:$D,"&lt;=39999",Crowdfunding!$G:$G,"=successful")</f>
        <v>8</v>
      </c>
      <c r="C10">
        <f>COUNTIFS(Crowdfunding!$D:$D,"&gt;=35000",Crowdfunding!$D:$D,"&lt;=39999",Crowdfunding!$G:$G,"=failed")</f>
        <v>3</v>
      </c>
      <c r="D10">
        <f>COUNTIFS(Crowdfunding!$D:$D,"&gt;=35000",Crowdfunding!$D:$D,"&lt;=39999",Crowdfunding!$G:$G,"=canceled")</f>
        <v>1</v>
      </c>
      <c r="E10">
        <f t="shared" si="0"/>
        <v>12</v>
      </c>
      <c r="F10" s="5">
        <f t="shared" si="1"/>
        <v>0.67</v>
      </c>
      <c r="G10" s="5">
        <f t="shared" si="2"/>
        <v>0.25</v>
      </c>
      <c r="H10" s="5">
        <f t="shared" si="3"/>
        <v>0.08</v>
      </c>
    </row>
    <row r="11" spans="1:8" x14ac:dyDescent="0.2">
      <c r="A11" t="s">
        <v>2083</v>
      </c>
      <c r="B11">
        <f>COUNTIFS(Crowdfunding!$D:$D,"&gt;=40000",Crowdfunding!$D:$D,"&lt;=44999",Crowdfunding!$G:$G,"=successful")</f>
        <v>11</v>
      </c>
      <c r="C11">
        <f>COUNTIFS(Crowdfunding!$D:$D,"&gt;=40000",Crowdfunding!$D:$D,"&lt;=44999",Crowdfunding!$G:$G,"=failed")</f>
        <v>3</v>
      </c>
      <c r="D11">
        <f>COUNTIFS(Crowdfunding!$D:$D,"&gt;=40000",Crowdfunding!$D:$D,"&lt;=44999",Crowdfunding!$G:$G,"=canceled")</f>
        <v>0</v>
      </c>
      <c r="E11">
        <f t="shared" si="0"/>
        <v>14</v>
      </c>
      <c r="F11" s="5">
        <f t="shared" si="1"/>
        <v>0.79</v>
      </c>
      <c r="G11" s="5">
        <f t="shared" si="2"/>
        <v>0.21</v>
      </c>
      <c r="H11" s="5">
        <f t="shared" si="3"/>
        <v>0</v>
      </c>
    </row>
    <row r="12" spans="1:8" x14ac:dyDescent="0.2">
      <c r="A12" t="s">
        <v>2084</v>
      </c>
      <c r="B12">
        <f>COUNTIFS(Crowdfunding!$D:$D,"&gt;=45000",Crowdfunding!$D:$D,"&lt;=49999",Crowdfunding!$G:$G,"=successful")</f>
        <v>8</v>
      </c>
      <c r="C12">
        <f>COUNTIFS(Crowdfunding!$D:$D,"&gt;=45000",Crowdfunding!$D:$D,"&lt;=49999",Crowdfunding!$G:$G,"=failed")</f>
        <v>3</v>
      </c>
      <c r="D12">
        <f>COUNTIFS(Crowdfunding!$D:$D,"&gt;=45000",Crowdfunding!$D:$D,"&lt;=49999",Crowdfunding!$G:$G,"=canceled")</f>
        <v>0</v>
      </c>
      <c r="E12">
        <f t="shared" si="0"/>
        <v>11</v>
      </c>
      <c r="F12" s="5">
        <f t="shared" si="1"/>
        <v>0.73</v>
      </c>
      <c r="G12" s="5">
        <f t="shared" si="2"/>
        <v>0.27</v>
      </c>
      <c r="H12" s="5">
        <f t="shared" si="3"/>
        <v>0</v>
      </c>
    </row>
    <row r="13" spans="1:8" x14ac:dyDescent="0.2">
      <c r="A13" t="s">
        <v>2085</v>
      </c>
      <c r="B13">
        <f>COUNTIFS(Crowdfunding!$D:$D,"&gt;=50000",Crowdfunding!$G:$G,"=successful")</f>
        <v>114</v>
      </c>
      <c r="C13">
        <f>COUNTIFS(Crowdfunding!$D:$D,"&gt;=50000",Crowdfunding!$G:$G,"=failed")</f>
        <v>163</v>
      </c>
      <c r="D13">
        <f>COUNTIFS(Crowdfunding!$D:$D,"&gt;=50000",Crowdfunding!$G:$G,"=canceled")</f>
        <v>28</v>
      </c>
      <c r="E13">
        <f t="shared" si="0"/>
        <v>305</v>
      </c>
      <c r="F13" s="5">
        <f t="shared" si="1"/>
        <v>0.37</v>
      </c>
      <c r="G13" s="5">
        <f t="shared" si="2"/>
        <v>0.53</v>
      </c>
      <c r="H13" s="5">
        <f t="shared" si="3"/>
        <v>0.09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E34D-2FEA-2E40-A05F-9E11C0DEFF65}">
  <sheetPr codeName="Sheet6"/>
  <dimension ref="A1:L566"/>
  <sheetViews>
    <sheetView tabSelected="1" workbookViewId="0">
      <selection activeCell="M15" sqref="M15"/>
    </sheetView>
  </sheetViews>
  <sheetFormatPr baseColWidth="10" defaultRowHeight="16" x14ac:dyDescent="0.2"/>
  <cols>
    <col min="2" max="2" width="13" bestFit="1" customWidth="1"/>
    <col min="5" max="5" width="13" bestFit="1" customWidth="1"/>
    <col min="8" max="8" width="12.33203125" bestFit="1" customWidth="1"/>
    <col min="9" max="9" width="11.33203125" bestFit="1" customWidth="1"/>
    <col min="11" max="11" width="11.6640625" bestFit="1" customWidth="1"/>
    <col min="12" max="12" width="17.1640625" bestFit="1" customWidth="1"/>
  </cols>
  <sheetData>
    <row r="1" spans="1:12" x14ac:dyDescent="0.2">
      <c r="A1" s="1" t="s">
        <v>4</v>
      </c>
      <c r="B1" s="1" t="s">
        <v>5</v>
      </c>
      <c r="D1" s="1" t="s">
        <v>4</v>
      </c>
      <c r="E1" s="1" t="s">
        <v>5</v>
      </c>
      <c r="G1" s="1" t="s">
        <v>4</v>
      </c>
      <c r="H1" s="1" t="s">
        <v>2106</v>
      </c>
      <c r="I1" s="1" t="s">
        <v>2107</v>
      </c>
      <c r="J1" s="1" t="s">
        <v>2108</v>
      </c>
      <c r="K1" s="1" t="s">
        <v>2109</v>
      </c>
      <c r="L1" s="1" t="s">
        <v>2110</v>
      </c>
    </row>
    <row r="2" spans="1:12" x14ac:dyDescent="0.2">
      <c r="A2" t="s">
        <v>20</v>
      </c>
      <c r="B2">
        <v>158</v>
      </c>
      <c r="D2" t="s">
        <v>14</v>
      </c>
      <c r="E2">
        <v>0</v>
      </c>
      <c r="G2" t="s">
        <v>20</v>
      </c>
      <c r="H2">
        <f>AVERAGE(B2:B566)</f>
        <v>851.14690265486729</v>
      </c>
      <c r="I2">
        <f>MEDIAN(B2:B566)</f>
        <v>201</v>
      </c>
      <c r="J2" cm="1">
        <f t="array" ref="J2:J3">_xlfn.MODE.MULT(B2:B566)</f>
        <v>85</v>
      </c>
      <c r="K2">
        <f>_xlfn.VAR.P(B2:B566)</f>
        <v>1603373.7324019109</v>
      </c>
      <c r="L2">
        <f>_xlfn.STDEV.P(B2:B566)</f>
        <v>1266.2439466397898</v>
      </c>
    </row>
    <row r="3" spans="1:12" x14ac:dyDescent="0.2">
      <c r="A3" t="s">
        <v>20</v>
      </c>
      <c r="B3">
        <v>1425</v>
      </c>
      <c r="D3" t="s">
        <v>14</v>
      </c>
      <c r="E3">
        <v>24</v>
      </c>
      <c r="J3">
        <v>80</v>
      </c>
    </row>
    <row r="4" spans="1:12" x14ac:dyDescent="0.2">
      <c r="A4" t="s">
        <v>20</v>
      </c>
      <c r="B4">
        <v>174</v>
      </c>
      <c r="D4" t="s">
        <v>14</v>
      </c>
      <c r="E4">
        <v>53</v>
      </c>
      <c r="G4" t="s">
        <v>14</v>
      </c>
      <c r="H4">
        <f>AVERAGE(E2:E365)</f>
        <v>585.61538461538464</v>
      </c>
      <c r="I4">
        <f>MEDIAN(E2:E365)</f>
        <v>114.5</v>
      </c>
      <c r="J4" cm="1">
        <f t="array" ref="J4">_xlfn.MODE.MULT(E2:E365)</f>
        <v>1</v>
      </c>
      <c r="K4" s="8">
        <f>_xlfn.VAR.P(E2:E365)</f>
        <v>921574.68174133555</v>
      </c>
      <c r="L4" s="9">
        <f>_xlfn.STDEV.P(E2:E365)</f>
        <v>959.98681331637863</v>
      </c>
    </row>
    <row r="5" spans="1:12" x14ac:dyDescent="0.2">
      <c r="A5" t="s">
        <v>20</v>
      </c>
      <c r="B5">
        <v>227</v>
      </c>
      <c r="D5" t="s">
        <v>14</v>
      </c>
      <c r="E5">
        <v>18</v>
      </c>
    </row>
    <row r="6" spans="1:12" x14ac:dyDescent="0.2">
      <c r="A6" t="s">
        <v>20</v>
      </c>
      <c r="B6">
        <v>220</v>
      </c>
      <c r="D6" t="s">
        <v>14</v>
      </c>
      <c r="E6">
        <v>44</v>
      </c>
    </row>
    <row r="7" spans="1:12" x14ac:dyDescent="0.2">
      <c r="A7" t="s">
        <v>20</v>
      </c>
      <c r="B7">
        <v>98</v>
      </c>
      <c r="D7" t="s">
        <v>14</v>
      </c>
      <c r="E7">
        <v>27</v>
      </c>
    </row>
    <row r="8" spans="1:12" x14ac:dyDescent="0.2">
      <c r="A8" t="s">
        <v>20</v>
      </c>
      <c r="B8">
        <v>100</v>
      </c>
      <c r="D8" t="s">
        <v>14</v>
      </c>
      <c r="E8">
        <v>55</v>
      </c>
    </row>
    <row r="9" spans="1:12" x14ac:dyDescent="0.2">
      <c r="A9" t="s">
        <v>20</v>
      </c>
      <c r="B9">
        <v>1249</v>
      </c>
      <c r="D9" t="s">
        <v>14</v>
      </c>
      <c r="E9">
        <v>200</v>
      </c>
      <c r="H9" s="10"/>
      <c r="I9" s="10"/>
      <c r="K9" s="10"/>
      <c r="L9" s="10"/>
    </row>
    <row r="10" spans="1:12" x14ac:dyDescent="0.2">
      <c r="A10" t="s">
        <v>20</v>
      </c>
      <c r="B10">
        <v>1396</v>
      </c>
      <c r="D10" t="s">
        <v>14</v>
      </c>
      <c r="E10">
        <v>452</v>
      </c>
    </row>
    <row r="11" spans="1:12" x14ac:dyDescent="0.2">
      <c r="A11" t="s">
        <v>20</v>
      </c>
      <c r="B11">
        <v>890</v>
      </c>
      <c r="D11" t="s">
        <v>14</v>
      </c>
      <c r="E11">
        <v>674</v>
      </c>
    </row>
    <row r="12" spans="1:12" x14ac:dyDescent="0.2">
      <c r="A12" t="s">
        <v>20</v>
      </c>
      <c r="B12">
        <v>142</v>
      </c>
      <c r="D12" t="s">
        <v>14</v>
      </c>
      <c r="E12">
        <v>558</v>
      </c>
      <c r="H12" s="9"/>
      <c r="I12" s="9"/>
      <c r="K12" s="9"/>
      <c r="L12" s="9"/>
    </row>
    <row r="13" spans="1:12" x14ac:dyDescent="0.2">
      <c r="A13" t="s">
        <v>20</v>
      </c>
      <c r="B13">
        <v>2673</v>
      </c>
      <c r="D13" t="s">
        <v>14</v>
      </c>
      <c r="E13">
        <v>15</v>
      </c>
    </row>
    <row r="14" spans="1:12" x14ac:dyDescent="0.2">
      <c r="A14" t="s">
        <v>20</v>
      </c>
      <c r="B14">
        <v>163</v>
      </c>
      <c r="D14" t="s">
        <v>14</v>
      </c>
      <c r="E14">
        <v>2307</v>
      </c>
    </row>
    <row r="15" spans="1:12" x14ac:dyDescent="0.2">
      <c r="A15" t="s">
        <v>20</v>
      </c>
      <c r="B15">
        <v>2220</v>
      </c>
      <c r="D15" t="s">
        <v>14</v>
      </c>
      <c r="E15">
        <v>88</v>
      </c>
    </row>
    <row r="16" spans="1:12" x14ac:dyDescent="0.2">
      <c r="A16" t="s">
        <v>20</v>
      </c>
      <c r="B16">
        <v>1606</v>
      </c>
      <c r="D16" t="s">
        <v>14</v>
      </c>
      <c r="E16">
        <v>48</v>
      </c>
    </row>
    <row r="17" spans="1:5" x14ac:dyDescent="0.2">
      <c r="A17" t="s">
        <v>20</v>
      </c>
      <c r="B17">
        <v>129</v>
      </c>
      <c r="D17" t="s">
        <v>14</v>
      </c>
      <c r="E17">
        <v>1</v>
      </c>
    </row>
    <row r="18" spans="1:5" x14ac:dyDescent="0.2">
      <c r="A18" t="s">
        <v>20</v>
      </c>
      <c r="B18">
        <v>226</v>
      </c>
      <c r="D18" t="s">
        <v>14</v>
      </c>
      <c r="E18">
        <v>1467</v>
      </c>
    </row>
    <row r="19" spans="1:5" x14ac:dyDescent="0.2">
      <c r="A19" t="s">
        <v>20</v>
      </c>
      <c r="B19">
        <v>5419</v>
      </c>
      <c r="D19" t="s">
        <v>14</v>
      </c>
      <c r="E19">
        <v>75</v>
      </c>
    </row>
    <row r="20" spans="1:5" x14ac:dyDescent="0.2">
      <c r="A20" t="s">
        <v>20</v>
      </c>
      <c r="B20">
        <v>165</v>
      </c>
      <c r="D20" t="s">
        <v>14</v>
      </c>
      <c r="E20">
        <v>120</v>
      </c>
    </row>
    <row r="21" spans="1:5" x14ac:dyDescent="0.2">
      <c r="A21" t="s">
        <v>20</v>
      </c>
      <c r="B21">
        <v>1965</v>
      </c>
      <c r="D21" t="s">
        <v>14</v>
      </c>
      <c r="E21">
        <v>2253</v>
      </c>
    </row>
    <row r="22" spans="1:5" x14ac:dyDescent="0.2">
      <c r="A22" t="s">
        <v>20</v>
      </c>
      <c r="B22">
        <v>16</v>
      </c>
      <c r="D22" t="s">
        <v>14</v>
      </c>
      <c r="E22">
        <v>5</v>
      </c>
    </row>
    <row r="23" spans="1:5" x14ac:dyDescent="0.2">
      <c r="A23" t="s">
        <v>20</v>
      </c>
      <c r="B23">
        <v>107</v>
      </c>
      <c r="D23" t="s">
        <v>14</v>
      </c>
      <c r="E23">
        <v>38</v>
      </c>
    </row>
    <row r="24" spans="1:5" x14ac:dyDescent="0.2">
      <c r="A24" t="s">
        <v>20</v>
      </c>
      <c r="B24">
        <v>134</v>
      </c>
      <c r="D24" t="s">
        <v>14</v>
      </c>
      <c r="E24">
        <v>12</v>
      </c>
    </row>
    <row r="25" spans="1:5" x14ac:dyDescent="0.2">
      <c r="A25" t="s">
        <v>20</v>
      </c>
      <c r="B25">
        <v>198</v>
      </c>
      <c r="D25" t="s">
        <v>14</v>
      </c>
      <c r="E25">
        <v>1684</v>
      </c>
    </row>
    <row r="26" spans="1:5" x14ac:dyDescent="0.2">
      <c r="A26" t="s">
        <v>20</v>
      </c>
      <c r="B26">
        <v>111</v>
      </c>
      <c r="D26" t="s">
        <v>14</v>
      </c>
      <c r="E26">
        <v>56</v>
      </c>
    </row>
    <row r="27" spans="1:5" x14ac:dyDescent="0.2">
      <c r="A27" t="s">
        <v>20</v>
      </c>
      <c r="B27">
        <v>222</v>
      </c>
      <c r="D27" t="s">
        <v>14</v>
      </c>
      <c r="E27">
        <v>838</v>
      </c>
    </row>
    <row r="28" spans="1:5" x14ac:dyDescent="0.2">
      <c r="A28" t="s">
        <v>20</v>
      </c>
      <c r="B28">
        <v>6212</v>
      </c>
      <c r="D28" t="s">
        <v>14</v>
      </c>
      <c r="E28">
        <v>1000</v>
      </c>
    </row>
    <row r="29" spans="1:5" x14ac:dyDescent="0.2">
      <c r="A29" t="s">
        <v>20</v>
      </c>
      <c r="B29">
        <v>98</v>
      </c>
      <c r="D29" t="s">
        <v>14</v>
      </c>
      <c r="E29">
        <v>1482</v>
      </c>
    </row>
    <row r="30" spans="1:5" x14ac:dyDescent="0.2">
      <c r="A30" t="s">
        <v>20</v>
      </c>
      <c r="B30">
        <v>92</v>
      </c>
      <c r="D30" t="s">
        <v>14</v>
      </c>
      <c r="E30">
        <v>106</v>
      </c>
    </row>
    <row r="31" spans="1:5" x14ac:dyDescent="0.2">
      <c r="A31" t="s">
        <v>20</v>
      </c>
      <c r="B31">
        <v>149</v>
      </c>
      <c r="D31" t="s">
        <v>14</v>
      </c>
      <c r="E31">
        <v>679</v>
      </c>
    </row>
    <row r="32" spans="1:5" x14ac:dyDescent="0.2">
      <c r="A32" t="s">
        <v>20</v>
      </c>
      <c r="B32">
        <v>2431</v>
      </c>
      <c r="D32" t="s">
        <v>14</v>
      </c>
      <c r="E32">
        <v>1220</v>
      </c>
    </row>
    <row r="33" spans="1:5" x14ac:dyDescent="0.2">
      <c r="A33" t="s">
        <v>20</v>
      </c>
      <c r="B33">
        <v>303</v>
      </c>
      <c r="D33" t="s">
        <v>14</v>
      </c>
      <c r="E33">
        <v>1</v>
      </c>
    </row>
    <row r="34" spans="1:5" x14ac:dyDescent="0.2">
      <c r="A34" t="s">
        <v>20</v>
      </c>
      <c r="B34">
        <v>209</v>
      </c>
      <c r="D34" t="s">
        <v>14</v>
      </c>
      <c r="E34">
        <v>37</v>
      </c>
    </row>
    <row r="35" spans="1:5" x14ac:dyDescent="0.2">
      <c r="A35" t="s">
        <v>20</v>
      </c>
      <c r="B35">
        <v>131</v>
      </c>
      <c r="D35" t="s">
        <v>14</v>
      </c>
      <c r="E35">
        <v>60</v>
      </c>
    </row>
    <row r="36" spans="1:5" x14ac:dyDescent="0.2">
      <c r="A36" t="s">
        <v>20</v>
      </c>
      <c r="B36">
        <v>164</v>
      </c>
      <c r="D36" t="s">
        <v>14</v>
      </c>
      <c r="E36">
        <v>296</v>
      </c>
    </row>
    <row r="37" spans="1:5" x14ac:dyDescent="0.2">
      <c r="A37" t="s">
        <v>20</v>
      </c>
      <c r="B37">
        <v>201</v>
      </c>
      <c r="D37" t="s">
        <v>14</v>
      </c>
      <c r="E37">
        <v>3304</v>
      </c>
    </row>
    <row r="38" spans="1:5" x14ac:dyDescent="0.2">
      <c r="A38" t="s">
        <v>20</v>
      </c>
      <c r="B38">
        <v>211</v>
      </c>
      <c r="D38" t="s">
        <v>14</v>
      </c>
      <c r="E38">
        <v>73</v>
      </c>
    </row>
    <row r="39" spans="1:5" x14ac:dyDescent="0.2">
      <c r="A39" t="s">
        <v>20</v>
      </c>
      <c r="B39">
        <v>128</v>
      </c>
      <c r="D39" t="s">
        <v>14</v>
      </c>
      <c r="E39">
        <v>3387</v>
      </c>
    </row>
    <row r="40" spans="1:5" x14ac:dyDescent="0.2">
      <c r="A40" t="s">
        <v>20</v>
      </c>
      <c r="B40">
        <v>1600</v>
      </c>
      <c r="D40" t="s">
        <v>14</v>
      </c>
      <c r="E40">
        <v>662</v>
      </c>
    </row>
    <row r="41" spans="1:5" x14ac:dyDescent="0.2">
      <c r="A41" t="s">
        <v>20</v>
      </c>
      <c r="B41">
        <v>249</v>
      </c>
      <c r="D41" t="s">
        <v>14</v>
      </c>
      <c r="E41">
        <v>774</v>
      </c>
    </row>
    <row r="42" spans="1:5" x14ac:dyDescent="0.2">
      <c r="A42" t="s">
        <v>20</v>
      </c>
      <c r="B42">
        <v>236</v>
      </c>
      <c r="D42" t="s">
        <v>14</v>
      </c>
      <c r="E42">
        <v>672</v>
      </c>
    </row>
    <row r="43" spans="1:5" x14ac:dyDescent="0.2">
      <c r="A43" t="s">
        <v>20</v>
      </c>
      <c r="B43">
        <v>4065</v>
      </c>
      <c r="D43" t="s">
        <v>14</v>
      </c>
      <c r="E43">
        <v>940</v>
      </c>
    </row>
    <row r="44" spans="1:5" x14ac:dyDescent="0.2">
      <c r="A44" t="s">
        <v>20</v>
      </c>
      <c r="B44">
        <v>246</v>
      </c>
      <c r="D44" t="s">
        <v>14</v>
      </c>
      <c r="E44">
        <v>117</v>
      </c>
    </row>
    <row r="45" spans="1:5" x14ac:dyDescent="0.2">
      <c r="A45" t="s">
        <v>20</v>
      </c>
      <c r="B45">
        <v>2475</v>
      </c>
      <c r="D45" t="s">
        <v>14</v>
      </c>
      <c r="E45">
        <v>115</v>
      </c>
    </row>
    <row r="46" spans="1:5" x14ac:dyDescent="0.2">
      <c r="A46" t="s">
        <v>20</v>
      </c>
      <c r="B46">
        <v>76</v>
      </c>
      <c r="D46" t="s">
        <v>14</v>
      </c>
      <c r="E46">
        <v>326</v>
      </c>
    </row>
    <row r="47" spans="1:5" x14ac:dyDescent="0.2">
      <c r="A47" t="s">
        <v>20</v>
      </c>
      <c r="B47">
        <v>54</v>
      </c>
      <c r="D47" t="s">
        <v>14</v>
      </c>
      <c r="E47">
        <v>1</v>
      </c>
    </row>
    <row r="48" spans="1:5" x14ac:dyDescent="0.2">
      <c r="A48" t="s">
        <v>20</v>
      </c>
      <c r="B48">
        <v>88</v>
      </c>
      <c r="D48" t="s">
        <v>14</v>
      </c>
      <c r="E48">
        <v>1467</v>
      </c>
    </row>
    <row r="49" spans="1:5" x14ac:dyDescent="0.2">
      <c r="A49" t="s">
        <v>20</v>
      </c>
      <c r="B49">
        <v>85</v>
      </c>
      <c r="D49" t="s">
        <v>14</v>
      </c>
      <c r="E49">
        <v>5681</v>
      </c>
    </row>
    <row r="50" spans="1:5" x14ac:dyDescent="0.2">
      <c r="A50" t="s">
        <v>20</v>
      </c>
      <c r="B50">
        <v>170</v>
      </c>
      <c r="D50" t="s">
        <v>14</v>
      </c>
      <c r="E50">
        <v>1059</v>
      </c>
    </row>
    <row r="51" spans="1:5" x14ac:dyDescent="0.2">
      <c r="A51" t="s">
        <v>20</v>
      </c>
      <c r="B51">
        <v>330</v>
      </c>
      <c r="D51" t="s">
        <v>14</v>
      </c>
      <c r="E51">
        <v>1194</v>
      </c>
    </row>
    <row r="52" spans="1:5" x14ac:dyDescent="0.2">
      <c r="A52" t="s">
        <v>20</v>
      </c>
      <c r="B52">
        <v>127</v>
      </c>
      <c r="D52" t="s">
        <v>14</v>
      </c>
      <c r="E52">
        <v>30</v>
      </c>
    </row>
    <row r="53" spans="1:5" x14ac:dyDescent="0.2">
      <c r="A53" t="s">
        <v>20</v>
      </c>
      <c r="B53">
        <v>411</v>
      </c>
      <c r="D53" t="s">
        <v>14</v>
      </c>
      <c r="E53">
        <v>75</v>
      </c>
    </row>
    <row r="54" spans="1:5" x14ac:dyDescent="0.2">
      <c r="A54" t="s">
        <v>20</v>
      </c>
      <c r="B54">
        <v>180</v>
      </c>
      <c r="D54" t="s">
        <v>14</v>
      </c>
      <c r="E54">
        <v>955</v>
      </c>
    </row>
    <row r="55" spans="1:5" x14ac:dyDescent="0.2">
      <c r="A55" t="s">
        <v>20</v>
      </c>
      <c r="B55">
        <v>374</v>
      </c>
      <c r="D55" t="s">
        <v>14</v>
      </c>
      <c r="E55">
        <v>67</v>
      </c>
    </row>
    <row r="56" spans="1:5" x14ac:dyDescent="0.2">
      <c r="A56" t="s">
        <v>20</v>
      </c>
      <c r="B56">
        <v>71</v>
      </c>
      <c r="D56" t="s">
        <v>14</v>
      </c>
      <c r="E56">
        <v>5</v>
      </c>
    </row>
    <row r="57" spans="1:5" x14ac:dyDescent="0.2">
      <c r="A57" t="s">
        <v>20</v>
      </c>
      <c r="B57">
        <v>203</v>
      </c>
      <c r="D57" t="s">
        <v>14</v>
      </c>
      <c r="E57">
        <v>26</v>
      </c>
    </row>
    <row r="58" spans="1:5" x14ac:dyDescent="0.2">
      <c r="A58" t="s">
        <v>20</v>
      </c>
      <c r="B58">
        <v>113</v>
      </c>
      <c r="D58" t="s">
        <v>14</v>
      </c>
      <c r="E58">
        <v>1130</v>
      </c>
    </row>
    <row r="59" spans="1:5" x14ac:dyDescent="0.2">
      <c r="A59" t="s">
        <v>20</v>
      </c>
      <c r="B59">
        <v>96</v>
      </c>
      <c r="D59" t="s">
        <v>14</v>
      </c>
      <c r="E59">
        <v>782</v>
      </c>
    </row>
    <row r="60" spans="1:5" x14ac:dyDescent="0.2">
      <c r="A60" t="s">
        <v>20</v>
      </c>
      <c r="B60">
        <v>498</v>
      </c>
      <c r="D60" t="s">
        <v>14</v>
      </c>
      <c r="E60">
        <v>210</v>
      </c>
    </row>
    <row r="61" spans="1:5" x14ac:dyDescent="0.2">
      <c r="A61" t="s">
        <v>20</v>
      </c>
      <c r="B61">
        <v>180</v>
      </c>
      <c r="D61" t="s">
        <v>14</v>
      </c>
      <c r="E61">
        <v>136</v>
      </c>
    </row>
    <row r="62" spans="1:5" x14ac:dyDescent="0.2">
      <c r="A62" t="s">
        <v>20</v>
      </c>
      <c r="B62">
        <v>27</v>
      </c>
      <c r="D62" t="s">
        <v>14</v>
      </c>
      <c r="E62">
        <v>86</v>
      </c>
    </row>
    <row r="63" spans="1:5" x14ac:dyDescent="0.2">
      <c r="A63" t="s">
        <v>20</v>
      </c>
      <c r="B63">
        <v>2331</v>
      </c>
      <c r="D63" t="s">
        <v>14</v>
      </c>
      <c r="E63">
        <v>19</v>
      </c>
    </row>
    <row r="64" spans="1:5" x14ac:dyDescent="0.2">
      <c r="A64" t="s">
        <v>20</v>
      </c>
      <c r="B64">
        <v>113</v>
      </c>
      <c r="D64" t="s">
        <v>14</v>
      </c>
      <c r="E64">
        <v>886</v>
      </c>
    </row>
    <row r="65" spans="1:5" x14ac:dyDescent="0.2">
      <c r="A65" t="s">
        <v>20</v>
      </c>
      <c r="B65">
        <v>164</v>
      </c>
      <c r="D65" t="s">
        <v>14</v>
      </c>
      <c r="E65">
        <v>35</v>
      </c>
    </row>
    <row r="66" spans="1:5" x14ac:dyDescent="0.2">
      <c r="A66" t="s">
        <v>20</v>
      </c>
      <c r="B66">
        <v>164</v>
      </c>
      <c r="D66" t="s">
        <v>14</v>
      </c>
      <c r="E66">
        <v>24</v>
      </c>
    </row>
    <row r="67" spans="1:5" x14ac:dyDescent="0.2">
      <c r="A67" t="s">
        <v>20</v>
      </c>
      <c r="B67">
        <v>336</v>
      </c>
      <c r="D67" t="s">
        <v>14</v>
      </c>
      <c r="E67">
        <v>86</v>
      </c>
    </row>
    <row r="68" spans="1:5" x14ac:dyDescent="0.2">
      <c r="A68" t="s">
        <v>20</v>
      </c>
      <c r="B68">
        <v>1917</v>
      </c>
      <c r="D68" t="s">
        <v>14</v>
      </c>
      <c r="E68">
        <v>243</v>
      </c>
    </row>
    <row r="69" spans="1:5" x14ac:dyDescent="0.2">
      <c r="A69" t="s">
        <v>20</v>
      </c>
      <c r="B69">
        <v>95</v>
      </c>
      <c r="D69" t="s">
        <v>14</v>
      </c>
      <c r="E69">
        <v>65</v>
      </c>
    </row>
    <row r="70" spans="1:5" x14ac:dyDescent="0.2">
      <c r="A70" t="s">
        <v>20</v>
      </c>
      <c r="B70">
        <v>147</v>
      </c>
      <c r="D70" t="s">
        <v>14</v>
      </c>
      <c r="E70">
        <v>100</v>
      </c>
    </row>
    <row r="71" spans="1:5" x14ac:dyDescent="0.2">
      <c r="A71" t="s">
        <v>20</v>
      </c>
      <c r="B71">
        <v>86</v>
      </c>
      <c r="D71" t="s">
        <v>14</v>
      </c>
      <c r="E71">
        <v>168</v>
      </c>
    </row>
    <row r="72" spans="1:5" x14ac:dyDescent="0.2">
      <c r="A72" t="s">
        <v>20</v>
      </c>
      <c r="B72">
        <v>83</v>
      </c>
      <c r="D72" t="s">
        <v>14</v>
      </c>
      <c r="E72">
        <v>13</v>
      </c>
    </row>
    <row r="73" spans="1:5" x14ac:dyDescent="0.2">
      <c r="A73" t="s">
        <v>20</v>
      </c>
      <c r="B73">
        <v>676</v>
      </c>
      <c r="D73" t="s">
        <v>14</v>
      </c>
      <c r="E73">
        <v>1</v>
      </c>
    </row>
    <row r="74" spans="1:5" x14ac:dyDescent="0.2">
      <c r="A74" t="s">
        <v>20</v>
      </c>
      <c r="B74">
        <v>361</v>
      </c>
      <c r="D74" t="s">
        <v>14</v>
      </c>
      <c r="E74">
        <v>40</v>
      </c>
    </row>
    <row r="75" spans="1:5" x14ac:dyDescent="0.2">
      <c r="A75" t="s">
        <v>20</v>
      </c>
      <c r="B75">
        <v>131</v>
      </c>
      <c r="D75" t="s">
        <v>14</v>
      </c>
      <c r="E75">
        <v>226</v>
      </c>
    </row>
    <row r="76" spans="1:5" x14ac:dyDescent="0.2">
      <c r="A76" t="s">
        <v>20</v>
      </c>
      <c r="B76">
        <v>126</v>
      </c>
      <c r="D76" t="s">
        <v>14</v>
      </c>
      <c r="E76">
        <v>1625</v>
      </c>
    </row>
    <row r="77" spans="1:5" x14ac:dyDescent="0.2">
      <c r="A77" t="s">
        <v>20</v>
      </c>
      <c r="B77">
        <v>275</v>
      </c>
      <c r="D77" t="s">
        <v>14</v>
      </c>
      <c r="E77">
        <v>143</v>
      </c>
    </row>
    <row r="78" spans="1:5" x14ac:dyDescent="0.2">
      <c r="A78" t="s">
        <v>20</v>
      </c>
      <c r="B78">
        <v>67</v>
      </c>
      <c r="D78" t="s">
        <v>14</v>
      </c>
      <c r="E78">
        <v>934</v>
      </c>
    </row>
    <row r="79" spans="1:5" x14ac:dyDescent="0.2">
      <c r="A79" t="s">
        <v>20</v>
      </c>
      <c r="B79">
        <v>154</v>
      </c>
      <c r="D79" t="s">
        <v>14</v>
      </c>
      <c r="E79">
        <v>17</v>
      </c>
    </row>
    <row r="80" spans="1:5" x14ac:dyDescent="0.2">
      <c r="A80" t="s">
        <v>20</v>
      </c>
      <c r="B80">
        <v>1782</v>
      </c>
      <c r="D80" t="s">
        <v>14</v>
      </c>
      <c r="E80">
        <v>2179</v>
      </c>
    </row>
    <row r="81" spans="1:5" x14ac:dyDescent="0.2">
      <c r="A81" t="s">
        <v>20</v>
      </c>
      <c r="B81">
        <v>903</v>
      </c>
      <c r="D81" t="s">
        <v>14</v>
      </c>
      <c r="E81">
        <v>931</v>
      </c>
    </row>
    <row r="82" spans="1:5" x14ac:dyDescent="0.2">
      <c r="A82" t="s">
        <v>20</v>
      </c>
      <c r="B82">
        <v>94</v>
      </c>
      <c r="D82" t="s">
        <v>14</v>
      </c>
      <c r="E82">
        <v>92</v>
      </c>
    </row>
    <row r="83" spans="1:5" x14ac:dyDescent="0.2">
      <c r="A83" t="s">
        <v>20</v>
      </c>
      <c r="B83">
        <v>180</v>
      </c>
      <c r="D83" t="s">
        <v>14</v>
      </c>
      <c r="E83">
        <v>57</v>
      </c>
    </row>
    <row r="84" spans="1:5" x14ac:dyDescent="0.2">
      <c r="A84" t="s">
        <v>20</v>
      </c>
      <c r="B84">
        <v>533</v>
      </c>
      <c r="D84" t="s">
        <v>14</v>
      </c>
      <c r="E84">
        <v>41</v>
      </c>
    </row>
    <row r="85" spans="1:5" x14ac:dyDescent="0.2">
      <c r="A85" t="s">
        <v>20</v>
      </c>
      <c r="B85">
        <v>2443</v>
      </c>
      <c r="D85" t="s">
        <v>14</v>
      </c>
      <c r="E85">
        <v>1</v>
      </c>
    </row>
    <row r="86" spans="1:5" x14ac:dyDescent="0.2">
      <c r="A86" t="s">
        <v>20</v>
      </c>
      <c r="B86">
        <v>89</v>
      </c>
      <c r="D86" t="s">
        <v>14</v>
      </c>
      <c r="E86">
        <v>101</v>
      </c>
    </row>
    <row r="87" spans="1:5" x14ac:dyDescent="0.2">
      <c r="A87" t="s">
        <v>20</v>
      </c>
      <c r="B87">
        <v>159</v>
      </c>
      <c r="D87" t="s">
        <v>14</v>
      </c>
      <c r="E87">
        <v>1335</v>
      </c>
    </row>
    <row r="88" spans="1:5" x14ac:dyDescent="0.2">
      <c r="A88" t="s">
        <v>20</v>
      </c>
      <c r="B88">
        <v>50</v>
      </c>
      <c r="D88" t="s">
        <v>14</v>
      </c>
      <c r="E88">
        <v>15</v>
      </c>
    </row>
    <row r="89" spans="1:5" x14ac:dyDescent="0.2">
      <c r="A89" t="s">
        <v>20</v>
      </c>
      <c r="B89">
        <v>186</v>
      </c>
      <c r="D89" t="s">
        <v>14</v>
      </c>
      <c r="E89">
        <v>454</v>
      </c>
    </row>
    <row r="90" spans="1:5" x14ac:dyDescent="0.2">
      <c r="A90" t="s">
        <v>20</v>
      </c>
      <c r="B90">
        <v>1071</v>
      </c>
      <c r="D90" t="s">
        <v>14</v>
      </c>
      <c r="E90">
        <v>3182</v>
      </c>
    </row>
    <row r="91" spans="1:5" x14ac:dyDescent="0.2">
      <c r="A91" t="s">
        <v>20</v>
      </c>
      <c r="B91">
        <v>117</v>
      </c>
      <c r="D91" t="s">
        <v>14</v>
      </c>
      <c r="E91">
        <v>15</v>
      </c>
    </row>
    <row r="92" spans="1:5" x14ac:dyDescent="0.2">
      <c r="A92" t="s">
        <v>20</v>
      </c>
      <c r="B92">
        <v>70</v>
      </c>
      <c r="D92" t="s">
        <v>14</v>
      </c>
      <c r="E92">
        <v>133</v>
      </c>
    </row>
    <row r="93" spans="1:5" x14ac:dyDescent="0.2">
      <c r="A93" t="s">
        <v>20</v>
      </c>
      <c r="B93">
        <v>135</v>
      </c>
      <c r="D93" t="s">
        <v>14</v>
      </c>
      <c r="E93">
        <v>2062</v>
      </c>
    </row>
    <row r="94" spans="1:5" x14ac:dyDescent="0.2">
      <c r="A94" t="s">
        <v>20</v>
      </c>
      <c r="B94">
        <v>768</v>
      </c>
      <c r="D94" t="s">
        <v>14</v>
      </c>
      <c r="E94">
        <v>29</v>
      </c>
    </row>
    <row r="95" spans="1:5" x14ac:dyDescent="0.2">
      <c r="A95" t="s">
        <v>20</v>
      </c>
      <c r="B95">
        <v>199</v>
      </c>
      <c r="D95" t="s">
        <v>14</v>
      </c>
      <c r="E95">
        <v>132</v>
      </c>
    </row>
    <row r="96" spans="1:5" x14ac:dyDescent="0.2">
      <c r="A96" t="s">
        <v>20</v>
      </c>
      <c r="B96">
        <v>107</v>
      </c>
      <c r="D96" t="s">
        <v>14</v>
      </c>
      <c r="E96">
        <v>137</v>
      </c>
    </row>
    <row r="97" spans="1:5" x14ac:dyDescent="0.2">
      <c r="A97" t="s">
        <v>20</v>
      </c>
      <c r="B97">
        <v>195</v>
      </c>
      <c r="D97" t="s">
        <v>14</v>
      </c>
      <c r="E97">
        <v>908</v>
      </c>
    </row>
    <row r="98" spans="1:5" x14ac:dyDescent="0.2">
      <c r="A98" t="s">
        <v>20</v>
      </c>
      <c r="B98">
        <v>3376</v>
      </c>
      <c r="D98" t="s">
        <v>14</v>
      </c>
      <c r="E98">
        <v>10</v>
      </c>
    </row>
    <row r="99" spans="1:5" x14ac:dyDescent="0.2">
      <c r="A99" t="s">
        <v>20</v>
      </c>
      <c r="B99">
        <v>41</v>
      </c>
      <c r="D99" t="s">
        <v>14</v>
      </c>
      <c r="E99">
        <v>1910</v>
      </c>
    </row>
    <row r="100" spans="1:5" x14ac:dyDescent="0.2">
      <c r="A100" t="s">
        <v>20</v>
      </c>
      <c r="B100">
        <v>1821</v>
      </c>
      <c r="D100" t="s">
        <v>14</v>
      </c>
      <c r="E100">
        <v>38</v>
      </c>
    </row>
    <row r="101" spans="1:5" x14ac:dyDescent="0.2">
      <c r="A101" t="s">
        <v>20</v>
      </c>
      <c r="B101">
        <v>164</v>
      </c>
      <c r="D101" t="s">
        <v>14</v>
      </c>
      <c r="E101">
        <v>104</v>
      </c>
    </row>
    <row r="102" spans="1:5" x14ac:dyDescent="0.2">
      <c r="A102" t="s">
        <v>20</v>
      </c>
      <c r="B102">
        <v>157</v>
      </c>
      <c r="D102" t="s">
        <v>14</v>
      </c>
      <c r="E102">
        <v>49</v>
      </c>
    </row>
    <row r="103" spans="1:5" x14ac:dyDescent="0.2">
      <c r="A103" t="s">
        <v>20</v>
      </c>
      <c r="B103">
        <v>246</v>
      </c>
      <c r="D103" t="s">
        <v>14</v>
      </c>
      <c r="E103">
        <v>1</v>
      </c>
    </row>
    <row r="104" spans="1:5" x14ac:dyDescent="0.2">
      <c r="A104" t="s">
        <v>20</v>
      </c>
      <c r="B104">
        <v>1396</v>
      </c>
      <c r="D104" t="s">
        <v>14</v>
      </c>
      <c r="E104">
        <v>245</v>
      </c>
    </row>
    <row r="105" spans="1:5" x14ac:dyDescent="0.2">
      <c r="A105" t="s">
        <v>20</v>
      </c>
      <c r="B105">
        <v>2506</v>
      </c>
      <c r="D105" t="s">
        <v>14</v>
      </c>
      <c r="E105">
        <v>32</v>
      </c>
    </row>
    <row r="106" spans="1:5" x14ac:dyDescent="0.2">
      <c r="A106" t="s">
        <v>20</v>
      </c>
      <c r="B106">
        <v>244</v>
      </c>
      <c r="D106" t="s">
        <v>14</v>
      </c>
      <c r="E106">
        <v>7</v>
      </c>
    </row>
    <row r="107" spans="1:5" x14ac:dyDescent="0.2">
      <c r="A107" t="s">
        <v>20</v>
      </c>
      <c r="B107">
        <v>146</v>
      </c>
      <c r="D107" t="s">
        <v>14</v>
      </c>
      <c r="E107">
        <v>803</v>
      </c>
    </row>
    <row r="108" spans="1:5" x14ac:dyDescent="0.2">
      <c r="A108" t="s">
        <v>20</v>
      </c>
      <c r="B108">
        <v>1267</v>
      </c>
      <c r="D108" t="s">
        <v>14</v>
      </c>
      <c r="E108">
        <v>16</v>
      </c>
    </row>
    <row r="109" spans="1:5" x14ac:dyDescent="0.2">
      <c r="A109" t="s">
        <v>20</v>
      </c>
      <c r="B109">
        <v>1561</v>
      </c>
      <c r="D109" t="s">
        <v>14</v>
      </c>
      <c r="E109">
        <v>31</v>
      </c>
    </row>
    <row r="110" spans="1:5" x14ac:dyDescent="0.2">
      <c r="A110" t="s">
        <v>20</v>
      </c>
      <c r="B110">
        <v>48</v>
      </c>
      <c r="D110" t="s">
        <v>14</v>
      </c>
      <c r="E110">
        <v>108</v>
      </c>
    </row>
    <row r="111" spans="1:5" x14ac:dyDescent="0.2">
      <c r="A111" t="s">
        <v>20</v>
      </c>
      <c r="B111">
        <v>2739</v>
      </c>
      <c r="D111" t="s">
        <v>14</v>
      </c>
      <c r="E111">
        <v>30</v>
      </c>
    </row>
    <row r="112" spans="1:5" x14ac:dyDescent="0.2">
      <c r="A112" t="s">
        <v>20</v>
      </c>
      <c r="B112">
        <v>3537</v>
      </c>
      <c r="D112" t="s">
        <v>14</v>
      </c>
      <c r="E112">
        <v>17</v>
      </c>
    </row>
    <row r="113" spans="1:5" x14ac:dyDescent="0.2">
      <c r="A113" t="s">
        <v>20</v>
      </c>
      <c r="B113">
        <v>2107</v>
      </c>
      <c r="D113" t="s">
        <v>14</v>
      </c>
      <c r="E113">
        <v>80</v>
      </c>
    </row>
    <row r="114" spans="1:5" x14ac:dyDescent="0.2">
      <c r="A114" t="s">
        <v>20</v>
      </c>
      <c r="B114">
        <v>3318</v>
      </c>
      <c r="D114" t="s">
        <v>14</v>
      </c>
      <c r="E114">
        <v>2468</v>
      </c>
    </row>
    <row r="115" spans="1:5" x14ac:dyDescent="0.2">
      <c r="A115" t="s">
        <v>20</v>
      </c>
      <c r="B115">
        <v>340</v>
      </c>
      <c r="D115" t="s">
        <v>14</v>
      </c>
      <c r="E115">
        <v>26</v>
      </c>
    </row>
    <row r="116" spans="1:5" x14ac:dyDescent="0.2">
      <c r="A116" t="s">
        <v>20</v>
      </c>
      <c r="B116">
        <v>1442</v>
      </c>
      <c r="D116" t="s">
        <v>14</v>
      </c>
      <c r="E116">
        <v>73</v>
      </c>
    </row>
    <row r="117" spans="1:5" x14ac:dyDescent="0.2">
      <c r="A117" t="s">
        <v>20</v>
      </c>
      <c r="B117">
        <v>126</v>
      </c>
      <c r="D117" t="s">
        <v>14</v>
      </c>
      <c r="E117">
        <v>128</v>
      </c>
    </row>
    <row r="118" spans="1:5" x14ac:dyDescent="0.2">
      <c r="A118" t="s">
        <v>20</v>
      </c>
      <c r="B118">
        <v>524</v>
      </c>
      <c r="D118" t="s">
        <v>14</v>
      </c>
      <c r="E118">
        <v>33</v>
      </c>
    </row>
    <row r="119" spans="1:5" x14ac:dyDescent="0.2">
      <c r="A119" t="s">
        <v>20</v>
      </c>
      <c r="B119">
        <v>1989</v>
      </c>
      <c r="D119" t="s">
        <v>14</v>
      </c>
      <c r="E119">
        <v>1072</v>
      </c>
    </row>
    <row r="120" spans="1:5" x14ac:dyDescent="0.2">
      <c r="A120" t="s">
        <v>20</v>
      </c>
      <c r="B120">
        <v>157</v>
      </c>
      <c r="D120" t="s">
        <v>14</v>
      </c>
      <c r="E120">
        <v>393</v>
      </c>
    </row>
    <row r="121" spans="1:5" x14ac:dyDescent="0.2">
      <c r="A121" t="s">
        <v>20</v>
      </c>
      <c r="B121">
        <v>4498</v>
      </c>
      <c r="D121" t="s">
        <v>14</v>
      </c>
      <c r="E121">
        <v>1257</v>
      </c>
    </row>
    <row r="122" spans="1:5" x14ac:dyDescent="0.2">
      <c r="A122" t="s">
        <v>20</v>
      </c>
      <c r="B122">
        <v>80</v>
      </c>
      <c r="D122" t="s">
        <v>14</v>
      </c>
      <c r="E122">
        <v>328</v>
      </c>
    </row>
    <row r="123" spans="1:5" x14ac:dyDescent="0.2">
      <c r="A123" t="s">
        <v>20</v>
      </c>
      <c r="B123">
        <v>43</v>
      </c>
      <c r="D123" t="s">
        <v>14</v>
      </c>
      <c r="E123">
        <v>147</v>
      </c>
    </row>
    <row r="124" spans="1:5" x14ac:dyDescent="0.2">
      <c r="A124" t="s">
        <v>20</v>
      </c>
      <c r="B124">
        <v>2053</v>
      </c>
      <c r="D124" t="s">
        <v>14</v>
      </c>
      <c r="E124">
        <v>830</v>
      </c>
    </row>
    <row r="125" spans="1:5" x14ac:dyDescent="0.2">
      <c r="A125" t="s">
        <v>20</v>
      </c>
      <c r="B125">
        <v>168</v>
      </c>
      <c r="D125" t="s">
        <v>14</v>
      </c>
      <c r="E125">
        <v>331</v>
      </c>
    </row>
    <row r="126" spans="1:5" x14ac:dyDescent="0.2">
      <c r="A126" t="s">
        <v>20</v>
      </c>
      <c r="B126">
        <v>4289</v>
      </c>
      <c r="D126" t="s">
        <v>14</v>
      </c>
      <c r="E126">
        <v>25</v>
      </c>
    </row>
    <row r="127" spans="1:5" x14ac:dyDescent="0.2">
      <c r="A127" t="s">
        <v>20</v>
      </c>
      <c r="B127">
        <v>165</v>
      </c>
      <c r="D127" t="s">
        <v>14</v>
      </c>
      <c r="E127">
        <v>3483</v>
      </c>
    </row>
    <row r="128" spans="1:5" x14ac:dyDescent="0.2">
      <c r="A128" t="s">
        <v>20</v>
      </c>
      <c r="B128">
        <v>1815</v>
      </c>
      <c r="D128" t="s">
        <v>14</v>
      </c>
      <c r="E128">
        <v>923</v>
      </c>
    </row>
    <row r="129" spans="1:5" x14ac:dyDescent="0.2">
      <c r="A129" t="s">
        <v>20</v>
      </c>
      <c r="B129">
        <v>397</v>
      </c>
      <c r="D129" t="s">
        <v>14</v>
      </c>
      <c r="E129">
        <v>1</v>
      </c>
    </row>
    <row r="130" spans="1:5" x14ac:dyDescent="0.2">
      <c r="A130" t="s">
        <v>20</v>
      </c>
      <c r="B130">
        <v>1539</v>
      </c>
      <c r="D130" t="s">
        <v>14</v>
      </c>
      <c r="E130">
        <v>33</v>
      </c>
    </row>
    <row r="131" spans="1:5" x14ac:dyDescent="0.2">
      <c r="A131" t="s">
        <v>20</v>
      </c>
      <c r="B131">
        <v>138</v>
      </c>
      <c r="D131" t="s">
        <v>14</v>
      </c>
      <c r="E131">
        <v>40</v>
      </c>
    </row>
    <row r="132" spans="1:5" x14ac:dyDescent="0.2">
      <c r="A132" t="s">
        <v>20</v>
      </c>
      <c r="B132">
        <v>3594</v>
      </c>
      <c r="D132" t="s">
        <v>14</v>
      </c>
      <c r="E132">
        <v>23</v>
      </c>
    </row>
    <row r="133" spans="1:5" x14ac:dyDescent="0.2">
      <c r="A133" t="s">
        <v>20</v>
      </c>
      <c r="B133">
        <v>5880</v>
      </c>
      <c r="D133" t="s">
        <v>14</v>
      </c>
      <c r="E133">
        <v>75</v>
      </c>
    </row>
    <row r="134" spans="1:5" x14ac:dyDescent="0.2">
      <c r="A134" t="s">
        <v>20</v>
      </c>
      <c r="B134">
        <v>112</v>
      </c>
      <c r="D134" t="s">
        <v>14</v>
      </c>
      <c r="E134">
        <v>2176</v>
      </c>
    </row>
    <row r="135" spans="1:5" x14ac:dyDescent="0.2">
      <c r="A135" t="s">
        <v>20</v>
      </c>
      <c r="B135">
        <v>943</v>
      </c>
      <c r="D135" t="s">
        <v>14</v>
      </c>
      <c r="E135">
        <v>441</v>
      </c>
    </row>
    <row r="136" spans="1:5" x14ac:dyDescent="0.2">
      <c r="A136" t="s">
        <v>20</v>
      </c>
      <c r="B136">
        <v>2468</v>
      </c>
      <c r="D136" t="s">
        <v>14</v>
      </c>
      <c r="E136">
        <v>25</v>
      </c>
    </row>
    <row r="137" spans="1:5" x14ac:dyDescent="0.2">
      <c r="A137" t="s">
        <v>20</v>
      </c>
      <c r="B137">
        <v>2551</v>
      </c>
      <c r="D137" t="s">
        <v>14</v>
      </c>
      <c r="E137">
        <v>127</v>
      </c>
    </row>
    <row r="138" spans="1:5" x14ac:dyDescent="0.2">
      <c r="A138" t="s">
        <v>20</v>
      </c>
      <c r="B138">
        <v>101</v>
      </c>
      <c r="D138" t="s">
        <v>14</v>
      </c>
      <c r="E138">
        <v>355</v>
      </c>
    </row>
    <row r="139" spans="1:5" x14ac:dyDescent="0.2">
      <c r="A139" t="s">
        <v>20</v>
      </c>
      <c r="B139">
        <v>92</v>
      </c>
      <c r="D139" t="s">
        <v>14</v>
      </c>
      <c r="E139">
        <v>44</v>
      </c>
    </row>
    <row r="140" spans="1:5" x14ac:dyDescent="0.2">
      <c r="A140" t="s">
        <v>20</v>
      </c>
      <c r="B140">
        <v>62</v>
      </c>
      <c r="D140" t="s">
        <v>14</v>
      </c>
      <c r="E140">
        <v>67</v>
      </c>
    </row>
    <row r="141" spans="1:5" x14ac:dyDescent="0.2">
      <c r="A141" t="s">
        <v>20</v>
      </c>
      <c r="B141">
        <v>149</v>
      </c>
      <c r="D141" t="s">
        <v>14</v>
      </c>
      <c r="E141">
        <v>1068</v>
      </c>
    </row>
    <row r="142" spans="1:5" x14ac:dyDescent="0.2">
      <c r="A142" t="s">
        <v>20</v>
      </c>
      <c r="B142">
        <v>329</v>
      </c>
      <c r="D142" t="s">
        <v>14</v>
      </c>
      <c r="E142">
        <v>424</v>
      </c>
    </row>
    <row r="143" spans="1:5" x14ac:dyDescent="0.2">
      <c r="A143" t="s">
        <v>20</v>
      </c>
      <c r="B143">
        <v>97</v>
      </c>
      <c r="D143" t="s">
        <v>14</v>
      </c>
      <c r="E143">
        <v>151</v>
      </c>
    </row>
    <row r="144" spans="1:5" x14ac:dyDescent="0.2">
      <c r="A144" t="s">
        <v>20</v>
      </c>
      <c r="B144">
        <v>1784</v>
      </c>
      <c r="D144" t="s">
        <v>14</v>
      </c>
      <c r="E144">
        <v>1608</v>
      </c>
    </row>
    <row r="145" spans="1:5" x14ac:dyDescent="0.2">
      <c r="A145" t="s">
        <v>20</v>
      </c>
      <c r="B145">
        <v>1684</v>
      </c>
      <c r="D145" t="s">
        <v>14</v>
      </c>
      <c r="E145">
        <v>941</v>
      </c>
    </row>
    <row r="146" spans="1:5" x14ac:dyDescent="0.2">
      <c r="A146" t="s">
        <v>20</v>
      </c>
      <c r="B146">
        <v>250</v>
      </c>
      <c r="D146" t="s">
        <v>14</v>
      </c>
      <c r="E146">
        <v>1</v>
      </c>
    </row>
    <row r="147" spans="1:5" x14ac:dyDescent="0.2">
      <c r="A147" t="s">
        <v>20</v>
      </c>
      <c r="B147">
        <v>238</v>
      </c>
      <c r="D147" t="s">
        <v>14</v>
      </c>
      <c r="E147">
        <v>40</v>
      </c>
    </row>
    <row r="148" spans="1:5" x14ac:dyDescent="0.2">
      <c r="A148" t="s">
        <v>20</v>
      </c>
      <c r="B148">
        <v>53</v>
      </c>
      <c r="D148" t="s">
        <v>14</v>
      </c>
      <c r="E148">
        <v>3015</v>
      </c>
    </row>
    <row r="149" spans="1:5" x14ac:dyDescent="0.2">
      <c r="A149" t="s">
        <v>20</v>
      </c>
      <c r="B149">
        <v>214</v>
      </c>
      <c r="D149" t="s">
        <v>14</v>
      </c>
      <c r="E149">
        <v>435</v>
      </c>
    </row>
    <row r="150" spans="1:5" x14ac:dyDescent="0.2">
      <c r="A150" t="s">
        <v>20</v>
      </c>
      <c r="B150">
        <v>222</v>
      </c>
      <c r="D150" t="s">
        <v>14</v>
      </c>
      <c r="E150">
        <v>714</v>
      </c>
    </row>
    <row r="151" spans="1:5" x14ac:dyDescent="0.2">
      <c r="A151" t="s">
        <v>20</v>
      </c>
      <c r="B151">
        <v>1884</v>
      </c>
      <c r="D151" t="s">
        <v>14</v>
      </c>
      <c r="E151">
        <v>5497</v>
      </c>
    </row>
    <row r="152" spans="1:5" x14ac:dyDescent="0.2">
      <c r="A152" t="s">
        <v>20</v>
      </c>
      <c r="B152">
        <v>218</v>
      </c>
      <c r="D152" t="s">
        <v>14</v>
      </c>
      <c r="E152">
        <v>418</v>
      </c>
    </row>
    <row r="153" spans="1:5" x14ac:dyDescent="0.2">
      <c r="A153" t="s">
        <v>20</v>
      </c>
      <c r="B153">
        <v>6465</v>
      </c>
      <c r="D153" t="s">
        <v>14</v>
      </c>
      <c r="E153">
        <v>1439</v>
      </c>
    </row>
    <row r="154" spans="1:5" x14ac:dyDescent="0.2">
      <c r="A154" t="s">
        <v>20</v>
      </c>
      <c r="B154">
        <v>59</v>
      </c>
      <c r="D154" t="s">
        <v>14</v>
      </c>
      <c r="E154">
        <v>15</v>
      </c>
    </row>
    <row r="155" spans="1:5" x14ac:dyDescent="0.2">
      <c r="A155" t="s">
        <v>20</v>
      </c>
      <c r="B155">
        <v>88</v>
      </c>
      <c r="D155" t="s">
        <v>14</v>
      </c>
      <c r="E155">
        <v>1999</v>
      </c>
    </row>
    <row r="156" spans="1:5" x14ac:dyDescent="0.2">
      <c r="A156" t="s">
        <v>20</v>
      </c>
      <c r="B156">
        <v>1697</v>
      </c>
      <c r="D156" t="s">
        <v>14</v>
      </c>
      <c r="E156">
        <v>118</v>
      </c>
    </row>
    <row r="157" spans="1:5" x14ac:dyDescent="0.2">
      <c r="A157" t="s">
        <v>20</v>
      </c>
      <c r="B157">
        <v>92</v>
      </c>
      <c r="D157" t="s">
        <v>14</v>
      </c>
      <c r="E157">
        <v>162</v>
      </c>
    </row>
    <row r="158" spans="1:5" x14ac:dyDescent="0.2">
      <c r="A158" t="s">
        <v>20</v>
      </c>
      <c r="B158">
        <v>186</v>
      </c>
      <c r="D158" t="s">
        <v>14</v>
      </c>
      <c r="E158">
        <v>83</v>
      </c>
    </row>
    <row r="159" spans="1:5" x14ac:dyDescent="0.2">
      <c r="A159" t="s">
        <v>20</v>
      </c>
      <c r="B159">
        <v>138</v>
      </c>
      <c r="D159" t="s">
        <v>14</v>
      </c>
      <c r="E159">
        <v>747</v>
      </c>
    </row>
    <row r="160" spans="1:5" x14ac:dyDescent="0.2">
      <c r="A160" t="s">
        <v>20</v>
      </c>
      <c r="B160">
        <v>261</v>
      </c>
      <c r="D160" t="s">
        <v>14</v>
      </c>
      <c r="E160">
        <v>84</v>
      </c>
    </row>
    <row r="161" spans="1:5" x14ac:dyDescent="0.2">
      <c r="A161" t="s">
        <v>20</v>
      </c>
      <c r="B161">
        <v>107</v>
      </c>
      <c r="D161" t="s">
        <v>14</v>
      </c>
      <c r="E161">
        <v>91</v>
      </c>
    </row>
    <row r="162" spans="1:5" x14ac:dyDescent="0.2">
      <c r="A162" t="s">
        <v>20</v>
      </c>
      <c r="B162">
        <v>199</v>
      </c>
      <c r="D162" t="s">
        <v>14</v>
      </c>
      <c r="E162">
        <v>792</v>
      </c>
    </row>
    <row r="163" spans="1:5" x14ac:dyDescent="0.2">
      <c r="A163" t="s">
        <v>20</v>
      </c>
      <c r="B163">
        <v>5512</v>
      </c>
      <c r="D163" t="s">
        <v>14</v>
      </c>
      <c r="E163">
        <v>32</v>
      </c>
    </row>
    <row r="164" spans="1:5" x14ac:dyDescent="0.2">
      <c r="A164" t="s">
        <v>20</v>
      </c>
      <c r="B164">
        <v>86</v>
      </c>
      <c r="D164" t="s">
        <v>14</v>
      </c>
      <c r="E164">
        <v>186</v>
      </c>
    </row>
    <row r="165" spans="1:5" x14ac:dyDescent="0.2">
      <c r="A165" t="s">
        <v>20</v>
      </c>
      <c r="B165">
        <v>2768</v>
      </c>
      <c r="D165" t="s">
        <v>14</v>
      </c>
      <c r="E165">
        <v>605</v>
      </c>
    </row>
    <row r="166" spans="1:5" x14ac:dyDescent="0.2">
      <c r="A166" t="s">
        <v>20</v>
      </c>
      <c r="B166">
        <v>48</v>
      </c>
      <c r="D166" t="s">
        <v>14</v>
      </c>
      <c r="E166">
        <v>1</v>
      </c>
    </row>
    <row r="167" spans="1:5" x14ac:dyDescent="0.2">
      <c r="A167" t="s">
        <v>20</v>
      </c>
      <c r="B167">
        <v>87</v>
      </c>
      <c r="D167" t="s">
        <v>14</v>
      </c>
      <c r="E167">
        <v>31</v>
      </c>
    </row>
    <row r="168" spans="1:5" x14ac:dyDescent="0.2">
      <c r="A168" t="s">
        <v>20</v>
      </c>
      <c r="B168">
        <v>1894</v>
      </c>
      <c r="D168" t="s">
        <v>14</v>
      </c>
      <c r="E168">
        <v>1181</v>
      </c>
    </row>
    <row r="169" spans="1:5" x14ac:dyDescent="0.2">
      <c r="A169" t="s">
        <v>20</v>
      </c>
      <c r="B169">
        <v>282</v>
      </c>
      <c r="D169" t="s">
        <v>14</v>
      </c>
      <c r="E169">
        <v>39</v>
      </c>
    </row>
    <row r="170" spans="1:5" x14ac:dyDescent="0.2">
      <c r="A170" t="s">
        <v>20</v>
      </c>
      <c r="B170">
        <v>116</v>
      </c>
      <c r="D170" t="s">
        <v>14</v>
      </c>
      <c r="E170">
        <v>46</v>
      </c>
    </row>
    <row r="171" spans="1:5" x14ac:dyDescent="0.2">
      <c r="A171" t="s">
        <v>20</v>
      </c>
      <c r="B171">
        <v>83</v>
      </c>
      <c r="D171" t="s">
        <v>14</v>
      </c>
      <c r="E171">
        <v>105</v>
      </c>
    </row>
    <row r="172" spans="1:5" x14ac:dyDescent="0.2">
      <c r="A172" t="s">
        <v>20</v>
      </c>
      <c r="B172">
        <v>91</v>
      </c>
      <c r="D172" t="s">
        <v>14</v>
      </c>
      <c r="E172">
        <v>535</v>
      </c>
    </row>
    <row r="173" spans="1:5" x14ac:dyDescent="0.2">
      <c r="A173" t="s">
        <v>20</v>
      </c>
      <c r="B173">
        <v>546</v>
      </c>
      <c r="D173" t="s">
        <v>14</v>
      </c>
      <c r="E173">
        <v>16</v>
      </c>
    </row>
    <row r="174" spans="1:5" x14ac:dyDescent="0.2">
      <c r="A174" t="s">
        <v>20</v>
      </c>
      <c r="B174">
        <v>393</v>
      </c>
      <c r="D174" t="s">
        <v>14</v>
      </c>
      <c r="E174">
        <v>575</v>
      </c>
    </row>
    <row r="175" spans="1:5" x14ac:dyDescent="0.2">
      <c r="A175" t="s">
        <v>20</v>
      </c>
      <c r="B175">
        <v>133</v>
      </c>
      <c r="D175" t="s">
        <v>14</v>
      </c>
      <c r="E175">
        <v>1120</v>
      </c>
    </row>
    <row r="176" spans="1:5" x14ac:dyDescent="0.2">
      <c r="A176" t="s">
        <v>20</v>
      </c>
      <c r="B176">
        <v>254</v>
      </c>
      <c r="D176" t="s">
        <v>14</v>
      </c>
      <c r="E176">
        <v>113</v>
      </c>
    </row>
    <row r="177" spans="1:5" x14ac:dyDescent="0.2">
      <c r="A177" t="s">
        <v>20</v>
      </c>
      <c r="B177">
        <v>176</v>
      </c>
      <c r="D177" t="s">
        <v>14</v>
      </c>
      <c r="E177">
        <v>1538</v>
      </c>
    </row>
    <row r="178" spans="1:5" x14ac:dyDescent="0.2">
      <c r="A178" t="s">
        <v>20</v>
      </c>
      <c r="B178">
        <v>337</v>
      </c>
      <c r="D178" t="s">
        <v>14</v>
      </c>
      <c r="E178">
        <v>9</v>
      </c>
    </row>
    <row r="179" spans="1:5" x14ac:dyDescent="0.2">
      <c r="A179" t="s">
        <v>20</v>
      </c>
      <c r="B179">
        <v>107</v>
      </c>
      <c r="D179" t="s">
        <v>14</v>
      </c>
      <c r="E179">
        <v>554</v>
      </c>
    </row>
    <row r="180" spans="1:5" x14ac:dyDescent="0.2">
      <c r="A180" t="s">
        <v>20</v>
      </c>
      <c r="B180">
        <v>183</v>
      </c>
      <c r="D180" t="s">
        <v>14</v>
      </c>
      <c r="E180">
        <v>648</v>
      </c>
    </row>
    <row r="181" spans="1:5" x14ac:dyDescent="0.2">
      <c r="A181" t="s">
        <v>20</v>
      </c>
      <c r="B181">
        <v>72</v>
      </c>
      <c r="D181" t="s">
        <v>14</v>
      </c>
      <c r="E181">
        <v>21</v>
      </c>
    </row>
    <row r="182" spans="1:5" x14ac:dyDescent="0.2">
      <c r="A182" t="s">
        <v>20</v>
      </c>
      <c r="B182">
        <v>295</v>
      </c>
      <c r="D182" t="s">
        <v>14</v>
      </c>
      <c r="E182">
        <v>54</v>
      </c>
    </row>
    <row r="183" spans="1:5" x14ac:dyDescent="0.2">
      <c r="A183" t="s">
        <v>20</v>
      </c>
      <c r="B183">
        <v>142</v>
      </c>
      <c r="D183" t="s">
        <v>14</v>
      </c>
      <c r="E183">
        <v>120</v>
      </c>
    </row>
    <row r="184" spans="1:5" x14ac:dyDescent="0.2">
      <c r="A184" t="s">
        <v>20</v>
      </c>
      <c r="B184">
        <v>85</v>
      </c>
      <c r="D184" t="s">
        <v>14</v>
      </c>
      <c r="E184">
        <v>579</v>
      </c>
    </row>
    <row r="185" spans="1:5" x14ac:dyDescent="0.2">
      <c r="A185" t="s">
        <v>20</v>
      </c>
      <c r="B185">
        <v>659</v>
      </c>
      <c r="D185" t="s">
        <v>14</v>
      </c>
      <c r="E185">
        <v>2072</v>
      </c>
    </row>
    <row r="186" spans="1:5" x14ac:dyDescent="0.2">
      <c r="A186" t="s">
        <v>20</v>
      </c>
      <c r="B186">
        <v>121</v>
      </c>
      <c r="D186" t="s">
        <v>14</v>
      </c>
      <c r="E186">
        <v>0</v>
      </c>
    </row>
    <row r="187" spans="1:5" x14ac:dyDescent="0.2">
      <c r="A187" t="s">
        <v>20</v>
      </c>
      <c r="B187">
        <v>3742</v>
      </c>
      <c r="D187" t="s">
        <v>14</v>
      </c>
      <c r="E187">
        <v>1796</v>
      </c>
    </row>
    <row r="188" spans="1:5" x14ac:dyDescent="0.2">
      <c r="A188" t="s">
        <v>20</v>
      </c>
      <c r="B188">
        <v>223</v>
      </c>
      <c r="D188" t="s">
        <v>14</v>
      </c>
      <c r="E188">
        <v>62</v>
      </c>
    </row>
    <row r="189" spans="1:5" x14ac:dyDescent="0.2">
      <c r="A189" t="s">
        <v>20</v>
      </c>
      <c r="B189">
        <v>133</v>
      </c>
      <c r="D189" t="s">
        <v>14</v>
      </c>
      <c r="E189">
        <v>347</v>
      </c>
    </row>
    <row r="190" spans="1:5" x14ac:dyDescent="0.2">
      <c r="A190" t="s">
        <v>20</v>
      </c>
      <c r="B190">
        <v>5168</v>
      </c>
      <c r="D190" t="s">
        <v>14</v>
      </c>
      <c r="E190">
        <v>19</v>
      </c>
    </row>
    <row r="191" spans="1:5" x14ac:dyDescent="0.2">
      <c r="A191" t="s">
        <v>20</v>
      </c>
      <c r="B191">
        <v>307</v>
      </c>
      <c r="D191" t="s">
        <v>14</v>
      </c>
      <c r="E191">
        <v>1258</v>
      </c>
    </row>
    <row r="192" spans="1:5" x14ac:dyDescent="0.2">
      <c r="A192" t="s">
        <v>20</v>
      </c>
      <c r="B192">
        <v>2441</v>
      </c>
      <c r="D192" t="s">
        <v>14</v>
      </c>
      <c r="E192">
        <v>362</v>
      </c>
    </row>
    <row r="193" spans="1:5" x14ac:dyDescent="0.2">
      <c r="A193" t="s">
        <v>20</v>
      </c>
      <c r="B193">
        <v>1385</v>
      </c>
      <c r="D193" t="s">
        <v>14</v>
      </c>
      <c r="E193">
        <v>133</v>
      </c>
    </row>
    <row r="194" spans="1:5" x14ac:dyDescent="0.2">
      <c r="A194" t="s">
        <v>20</v>
      </c>
      <c r="B194">
        <v>190</v>
      </c>
      <c r="D194" t="s">
        <v>14</v>
      </c>
      <c r="E194">
        <v>846</v>
      </c>
    </row>
    <row r="195" spans="1:5" x14ac:dyDescent="0.2">
      <c r="A195" t="s">
        <v>20</v>
      </c>
      <c r="B195">
        <v>470</v>
      </c>
      <c r="D195" t="s">
        <v>14</v>
      </c>
      <c r="E195">
        <v>10</v>
      </c>
    </row>
    <row r="196" spans="1:5" x14ac:dyDescent="0.2">
      <c r="A196" t="s">
        <v>20</v>
      </c>
      <c r="B196">
        <v>253</v>
      </c>
      <c r="D196" t="s">
        <v>14</v>
      </c>
      <c r="E196">
        <v>191</v>
      </c>
    </row>
    <row r="197" spans="1:5" x14ac:dyDescent="0.2">
      <c r="A197" t="s">
        <v>20</v>
      </c>
      <c r="B197">
        <v>1113</v>
      </c>
      <c r="D197" t="s">
        <v>14</v>
      </c>
      <c r="E197">
        <v>1979</v>
      </c>
    </row>
    <row r="198" spans="1:5" x14ac:dyDescent="0.2">
      <c r="A198" t="s">
        <v>20</v>
      </c>
      <c r="B198">
        <v>2283</v>
      </c>
      <c r="D198" t="s">
        <v>14</v>
      </c>
      <c r="E198">
        <v>63</v>
      </c>
    </row>
    <row r="199" spans="1:5" x14ac:dyDescent="0.2">
      <c r="A199" t="s">
        <v>20</v>
      </c>
      <c r="B199">
        <v>1095</v>
      </c>
      <c r="D199" t="s">
        <v>14</v>
      </c>
      <c r="E199">
        <v>6080</v>
      </c>
    </row>
    <row r="200" spans="1:5" x14ac:dyDescent="0.2">
      <c r="A200" t="s">
        <v>20</v>
      </c>
      <c r="B200">
        <v>1690</v>
      </c>
      <c r="D200" t="s">
        <v>14</v>
      </c>
      <c r="E200">
        <v>80</v>
      </c>
    </row>
    <row r="201" spans="1:5" x14ac:dyDescent="0.2">
      <c r="A201" t="s">
        <v>20</v>
      </c>
      <c r="B201">
        <v>191</v>
      </c>
      <c r="D201" t="s">
        <v>14</v>
      </c>
      <c r="E201">
        <v>9</v>
      </c>
    </row>
    <row r="202" spans="1:5" x14ac:dyDescent="0.2">
      <c r="A202" t="s">
        <v>20</v>
      </c>
      <c r="B202">
        <v>2013</v>
      </c>
      <c r="D202" t="s">
        <v>14</v>
      </c>
      <c r="E202">
        <v>1784</v>
      </c>
    </row>
    <row r="203" spans="1:5" x14ac:dyDescent="0.2">
      <c r="A203" t="s">
        <v>20</v>
      </c>
      <c r="B203">
        <v>1703</v>
      </c>
      <c r="D203" t="s">
        <v>14</v>
      </c>
      <c r="E203">
        <v>243</v>
      </c>
    </row>
    <row r="204" spans="1:5" x14ac:dyDescent="0.2">
      <c r="A204" t="s">
        <v>20</v>
      </c>
      <c r="B204">
        <v>80</v>
      </c>
      <c r="D204" t="s">
        <v>14</v>
      </c>
      <c r="E204">
        <v>1296</v>
      </c>
    </row>
    <row r="205" spans="1:5" x14ac:dyDescent="0.2">
      <c r="A205" t="s">
        <v>20</v>
      </c>
      <c r="B205">
        <v>41</v>
      </c>
      <c r="D205" t="s">
        <v>14</v>
      </c>
      <c r="E205">
        <v>77</v>
      </c>
    </row>
    <row r="206" spans="1:5" x14ac:dyDescent="0.2">
      <c r="A206" t="s">
        <v>20</v>
      </c>
      <c r="B206">
        <v>187</v>
      </c>
      <c r="D206" t="s">
        <v>14</v>
      </c>
      <c r="E206">
        <v>395</v>
      </c>
    </row>
    <row r="207" spans="1:5" x14ac:dyDescent="0.2">
      <c r="A207" t="s">
        <v>20</v>
      </c>
      <c r="B207">
        <v>2875</v>
      </c>
      <c r="D207" t="s">
        <v>14</v>
      </c>
      <c r="E207">
        <v>49</v>
      </c>
    </row>
    <row r="208" spans="1:5" x14ac:dyDescent="0.2">
      <c r="A208" t="s">
        <v>20</v>
      </c>
      <c r="B208">
        <v>88</v>
      </c>
      <c r="D208" t="s">
        <v>14</v>
      </c>
      <c r="E208">
        <v>180</v>
      </c>
    </row>
    <row r="209" spans="1:5" x14ac:dyDescent="0.2">
      <c r="A209" t="s">
        <v>20</v>
      </c>
      <c r="B209">
        <v>191</v>
      </c>
      <c r="D209" t="s">
        <v>14</v>
      </c>
      <c r="E209">
        <v>2690</v>
      </c>
    </row>
    <row r="210" spans="1:5" x14ac:dyDescent="0.2">
      <c r="A210" t="s">
        <v>20</v>
      </c>
      <c r="B210">
        <v>139</v>
      </c>
      <c r="D210" t="s">
        <v>14</v>
      </c>
      <c r="E210">
        <v>2779</v>
      </c>
    </row>
    <row r="211" spans="1:5" x14ac:dyDescent="0.2">
      <c r="A211" t="s">
        <v>20</v>
      </c>
      <c r="B211">
        <v>186</v>
      </c>
      <c r="D211" t="s">
        <v>14</v>
      </c>
      <c r="E211">
        <v>92</v>
      </c>
    </row>
    <row r="212" spans="1:5" x14ac:dyDescent="0.2">
      <c r="A212" t="s">
        <v>20</v>
      </c>
      <c r="B212">
        <v>112</v>
      </c>
      <c r="D212" t="s">
        <v>14</v>
      </c>
      <c r="E212">
        <v>1028</v>
      </c>
    </row>
    <row r="213" spans="1:5" x14ac:dyDescent="0.2">
      <c r="A213" t="s">
        <v>20</v>
      </c>
      <c r="B213">
        <v>101</v>
      </c>
      <c r="D213" t="s">
        <v>14</v>
      </c>
      <c r="E213">
        <v>26</v>
      </c>
    </row>
    <row r="214" spans="1:5" x14ac:dyDescent="0.2">
      <c r="A214" t="s">
        <v>20</v>
      </c>
      <c r="B214">
        <v>206</v>
      </c>
      <c r="D214" t="s">
        <v>14</v>
      </c>
      <c r="E214">
        <v>1790</v>
      </c>
    </row>
    <row r="215" spans="1:5" x14ac:dyDescent="0.2">
      <c r="A215" t="s">
        <v>20</v>
      </c>
      <c r="B215">
        <v>154</v>
      </c>
      <c r="D215" t="s">
        <v>14</v>
      </c>
      <c r="E215">
        <v>37</v>
      </c>
    </row>
    <row r="216" spans="1:5" x14ac:dyDescent="0.2">
      <c r="A216" t="s">
        <v>20</v>
      </c>
      <c r="B216">
        <v>5966</v>
      </c>
      <c r="D216" t="s">
        <v>14</v>
      </c>
      <c r="E216">
        <v>35</v>
      </c>
    </row>
    <row r="217" spans="1:5" x14ac:dyDescent="0.2">
      <c r="A217" t="s">
        <v>20</v>
      </c>
      <c r="B217">
        <v>169</v>
      </c>
      <c r="D217" t="s">
        <v>14</v>
      </c>
      <c r="E217">
        <v>558</v>
      </c>
    </row>
    <row r="218" spans="1:5" x14ac:dyDescent="0.2">
      <c r="A218" t="s">
        <v>20</v>
      </c>
      <c r="B218">
        <v>2106</v>
      </c>
      <c r="D218" t="s">
        <v>14</v>
      </c>
      <c r="E218">
        <v>64</v>
      </c>
    </row>
    <row r="219" spans="1:5" x14ac:dyDescent="0.2">
      <c r="A219" t="s">
        <v>20</v>
      </c>
      <c r="B219">
        <v>131</v>
      </c>
      <c r="D219" t="s">
        <v>14</v>
      </c>
      <c r="E219">
        <v>245</v>
      </c>
    </row>
    <row r="220" spans="1:5" x14ac:dyDescent="0.2">
      <c r="A220" t="s">
        <v>20</v>
      </c>
      <c r="B220">
        <v>84</v>
      </c>
      <c r="D220" t="s">
        <v>14</v>
      </c>
      <c r="E220">
        <v>71</v>
      </c>
    </row>
    <row r="221" spans="1:5" x14ac:dyDescent="0.2">
      <c r="A221" t="s">
        <v>20</v>
      </c>
      <c r="B221">
        <v>155</v>
      </c>
      <c r="D221" t="s">
        <v>14</v>
      </c>
      <c r="E221">
        <v>42</v>
      </c>
    </row>
    <row r="222" spans="1:5" x14ac:dyDescent="0.2">
      <c r="A222" t="s">
        <v>20</v>
      </c>
      <c r="B222">
        <v>189</v>
      </c>
      <c r="D222" t="s">
        <v>14</v>
      </c>
      <c r="E222">
        <v>156</v>
      </c>
    </row>
    <row r="223" spans="1:5" x14ac:dyDescent="0.2">
      <c r="A223" t="s">
        <v>20</v>
      </c>
      <c r="B223">
        <v>4799</v>
      </c>
      <c r="D223" t="s">
        <v>14</v>
      </c>
      <c r="E223">
        <v>1368</v>
      </c>
    </row>
    <row r="224" spans="1:5" x14ac:dyDescent="0.2">
      <c r="A224" t="s">
        <v>20</v>
      </c>
      <c r="B224">
        <v>1137</v>
      </c>
      <c r="D224" t="s">
        <v>14</v>
      </c>
      <c r="E224">
        <v>102</v>
      </c>
    </row>
    <row r="225" spans="1:5" x14ac:dyDescent="0.2">
      <c r="A225" t="s">
        <v>20</v>
      </c>
      <c r="B225">
        <v>1152</v>
      </c>
      <c r="D225" t="s">
        <v>14</v>
      </c>
      <c r="E225">
        <v>86</v>
      </c>
    </row>
    <row r="226" spans="1:5" x14ac:dyDescent="0.2">
      <c r="A226" t="s">
        <v>20</v>
      </c>
      <c r="B226">
        <v>50</v>
      </c>
      <c r="D226" t="s">
        <v>14</v>
      </c>
      <c r="E226">
        <v>253</v>
      </c>
    </row>
    <row r="227" spans="1:5" x14ac:dyDescent="0.2">
      <c r="A227" t="s">
        <v>20</v>
      </c>
      <c r="B227">
        <v>3059</v>
      </c>
      <c r="D227" t="s">
        <v>14</v>
      </c>
      <c r="E227">
        <v>157</v>
      </c>
    </row>
    <row r="228" spans="1:5" x14ac:dyDescent="0.2">
      <c r="A228" t="s">
        <v>20</v>
      </c>
      <c r="B228">
        <v>34</v>
      </c>
      <c r="D228" t="s">
        <v>14</v>
      </c>
      <c r="E228">
        <v>183</v>
      </c>
    </row>
    <row r="229" spans="1:5" x14ac:dyDescent="0.2">
      <c r="A229" t="s">
        <v>20</v>
      </c>
      <c r="B229">
        <v>220</v>
      </c>
      <c r="D229" t="s">
        <v>14</v>
      </c>
      <c r="E229">
        <v>82</v>
      </c>
    </row>
    <row r="230" spans="1:5" x14ac:dyDescent="0.2">
      <c r="A230" t="s">
        <v>20</v>
      </c>
      <c r="B230">
        <v>1604</v>
      </c>
      <c r="D230" t="s">
        <v>14</v>
      </c>
      <c r="E230">
        <v>1</v>
      </c>
    </row>
    <row r="231" spans="1:5" x14ac:dyDescent="0.2">
      <c r="A231" t="s">
        <v>20</v>
      </c>
      <c r="B231">
        <v>454</v>
      </c>
      <c r="D231" t="s">
        <v>14</v>
      </c>
      <c r="E231">
        <v>1198</v>
      </c>
    </row>
    <row r="232" spans="1:5" x14ac:dyDescent="0.2">
      <c r="A232" t="s">
        <v>20</v>
      </c>
      <c r="B232">
        <v>123</v>
      </c>
      <c r="D232" t="s">
        <v>14</v>
      </c>
      <c r="E232">
        <v>648</v>
      </c>
    </row>
    <row r="233" spans="1:5" x14ac:dyDescent="0.2">
      <c r="A233" t="s">
        <v>20</v>
      </c>
      <c r="B233">
        <v>299</v>
      </c>
      <c r="D233" t="s">
        <v>14</v>
      </c>
      <c r="E233">
        <v>64</v>
      </c>
    </row>
    <row r="234" spans="1:5" x14ac:dyDescent="0.2">
      <c r="A234" t="s">
        <v>20</v>
      </c>
      <c r="B234">
        <v>2237</v>
      </c>
      <c r="D234" t="s">
        <v>14</v>
      </c>
      <c r="E234">
        <v>62</v>
      </c>
    </row>
    <row r="235" spans="1:5" x14ac:dyDescent="0.2">
      <c r="A235" t="s">
        <v>20</v>
      </c>
      <c r="B235">
        <v>645</v>
      </c>
      <c r="D235" t="s">
        <v>14</v>
      </c>
      <c r="E235">
        <v>750</v>
      </c>
    </row>
    <row r="236" spans="1:5" x14ac:dyDescent="0.2">
      <c r="A236" t="s">
        <v>20</v>
      </c>
      <c r="B236">
        <v>484</v>
      </c>
      <c r="D236" t="s">
        <v>14</v>
      </c>
      <c r="E236">
        <v>105</v>
      </c>
    </row>
    <row r="237" spans="1:5" x14ac:dyDescent="0.2">
      <c r="A237" t="s">
        <v>20</v>
      </c>
      <c r="B237">
        <v>154</v>
      </c>
      <c r="D237" t="s">
        <v>14</v>
      </c>
      <c r="E237">
        <v>2604</v>
      </c>
    </row>
    <row r="238" spans="1:5" x14ac:dyDescent="0.2">
      <c r="A238" t="s">
        <v>20</v>
      </c>
      <c r="B238">
        <v>82</v>
      </c>
      <c r="D238" t="s">
        <v>14</v>
      </c>
      <c r="E238">
        <v>65</v>
      </c>
    </row>
    <row r="239" spans="1:5" x14ac:dyDescent="0.2">
      <c r="A239" t="s">
        <v>20</v>
      </c>
      <c r="B239">
        <v>134</v>
      </c>
      <c r="D239" t="s">
        <v>14</v>
      </c>
      <c r="E239">
        <v>94</v>
      </c>
    </row>
    <row r="240" spans="1:5" x14ac:dyDescent="0.2">
      <c r="A240" t="s">
        <v>20</v>
      </c>
      <c r="B240">
        <v>5203</v>
      </c>
      <c r="D240" t="s">
        <v>14</v>
      </c>
      <c r="E240">
        <v>257</v>
      </c>
    </row>
    <row r="241" spans="1:5" x14ac:dyDescent="0.2">
      <c r="A241" t="s">
        <v>20</v>
      </c>
      <c r="B241">
        <v>94</v>
      </c>
      <c r="D241" t="s">
        <v>14</v>
      </c>
      <c r="E241">
        <v>2928</v>
      </c>
    </row>
    <row r="242" spans="1:5" x14ac:dyDescent="0.2">
      <c r="A242" t="s">
        <v>20</v>
      </c>
      <c r="B242">
        <v>205</v>
      </c>
      <c r="D242" t="s">
        <v>14</v>
      </c>
      <c r="E242">
        <v>4697</v>
      </c>
    </row>
    <row r="243" spans="1:5" x14ac:dyDescent="0.2">
      <c r="A243" t="s">
        <v>20</v>
      </c>
      <c r="B243">
        <v>92</v>
      </c>
      <c r="D243" t="s">
        <v>14</v>
      </c>
      <c r="E243">
        <v>2915</v>
      </c>
    </row>
    <row r="244" spans="1:5" x14ac:dyDescent="0.2">
      <c r="A244" t="s">
        <v>20</v>
      </c>
      <c r="B244">
        <v>219</v>
      </c>
      <c r="D244" t="s">
        <v>14</v>
      </c>
      <c r="E244">
        <v>18</v>
      </c>
    </row>
    <row r="245" spans="1:5" x14ac:dyDescent="0.2">
      <c r="A245" t="s">
        <v>20</v>
      </c>
      <c r="B245">
        <v>2526</v>
      </c>
      <c r="D245" t="s">
        <v>14</v>
      </c>
      <c r="E245">
        <v>602</v>
      </c>
    </row>
    <row r="246" spans="1:5" x14ac:dyDescent="0.2">
      <c r="A246" t="s">
        <v>20</v>
      </c>
      <c r="B246">
        <v>94</v>
      </c>
      <c r="D246" t="s">
        <v>14</v>
      </c>
      <c r="E246">
        <v>1</v>
      </c>
    </row>
    <row r="247" spans="1:5" x14ac:dyDescent="0.2">
      <c r="A247" t="s">
        <v>20</v>
      </c>
      <c r="B247">
        <v>1713</v>
      </c>
      <c r="D247" t="s">
        <v>14</v>
      </c>
      <c r="E247">
        <v>3868</v>
      </c>
    </row>
    <row r="248" spans="1:5" x14ac:dyDescent="0.2">
      <c r="A248" t="s">
        <v>20</v>
      </c>
      <c r="B248">
        <v>249</v>
      </c>
      <c r="D248" t="s">
        <v>14</v>
      </c>
      <c r="E248">
        <v>504</v>
      </c>
    </row>
    <row r="249" spans="1:5" x14ac:dyDescent="0.2">
      <c r="A249" t="s">
        <v>20</v>
      </c>
      <c r="B249">
        <v>192</v>
      </c>
      <c r="D249" t="s">
        <v>14</v>
      </c>
      <c r="E249">
        <v>14</v>
      </c>
    </row>
    <row r="250" spans="1:5" x14ac:dyDescent="0.2">
      <c r="A250" t="s">
        <v>20</v>
      </c>
      <c r="B250">
        <v>247</v>
      </c>
      <c r="D250" t="s">
        <v>14</v>
      </c>
      <c r="E250">
        <v>750</v>
      </c>
    </row>
    <row r="251" spans="1:5" x14ac:dyDescent="0.2">
      <c r="A251" t="s">
        <v>20</v>
      </c>
      <c r="B251">
        <v>2293</v>
      </c>
      <c r="D251" t="s">
        <v>14</v>
      </c>
      <c r="E251">
        <v>77</v>
      </c>
    </row>
    <row r="252" spans="1:5" x14ac:dyDescent="0.2">
      <c r="A252" t="s">
        <v>20</v>
      </c>
      <c r="B252">
        <v>3131</v>
      </c>
      <c r="D252" t="s">
        <v>14</v>
      </c>
      <c r="E252">
        <v>752</v>
      </c>
    </row>
    <row r="253" spans="1:5" x14ac:dyDescent="0.2">
      <c r="A253" t="s">
        <v>20</v>
      </c>
      <c r="B253">
        <v>143</v>
      </c>
      <c r="D253" t="s">
        <v>14</v>
      </c>
      <c r="E253">
        <v>131</v>
      </c>
    </row>
    <row r="254" spans="1:5" x14ac:dyDescent="0.2">
      <c r="A254" t="s">
        <v>20</v>
      </c>
      <c r="B254">
        <v>296</v>
      </c>
      <c r="D254" t="s">
        <v>14</v>
      </c>
      <c r="E254">
        <v>87</v>
      </c>
    </row>
    <row r="255" spans="1:5" x14ac:dyDescent="0.2">
      <c r="A255" t="s">
        <v>20</v>
      </c>
      <c r="B255">
        <v>170</v>
      </c>
      <c r="D255" t="s">
        <v>14</v>
      </c>
      <c r="E255">
        <v>1063</v>
      </c>
    </row>
    <row r="256" spans="1:5" x14ac:dyDescent="0.2">
      <c r="A256" t="s">
        <v>20</v>
      </c>
      <c r="B256">
        <v>86</v>
      </c>
      <c r="D256" t="s">
        <v>14</v>
      </c>
      <c r="E256">
        <v>76</v>
      </c>
    </row>
    <row r="257" spans="1:5" x14ac:dyDescent="0.2">
      <c r="A257" t="s">
        <v>20</v>
      </c>
      <c r="B257">
        <v>6286</v>
      </c>
      <c r="D257" t="s">
        <v>14</v>
      </c>
      <c r="E257">
        <v>4428</v>
      </c>
    </row>
    <row r="258" spans="1:5" x14ac:dyDescent="0.2">
      <c r="A258" t="s">
        <v>20</v>
      </c>
      <c r="B258">
        <v>3727</v>
      </c>
      <c r="D258" t="s">
        <v>14</v>
      </c>
      <c r="E258">
        <v>58</v>
      </c>
    </row>
    <row r="259" spans="1:5" x14ac:dyDescent="0.2">
      <c r="A259" t="s">
        <v>20</v>
      </c>
      <c r="B259">
        <v>1605</v>
      </c>
      <c r="D259" t="s">
        <v>14</v>
      </c>
      <c r="E259">
        <v>111</v>
      </c>
    </row>
    <row r="260" spans="1:5" x14ac:dyDescent="0.2">
      <c r="A260" t="s">
        <v>20</v>
      </c>
      <c r="B260">
        <v>2120</v>
      </c>
      <c r="D260" t="s">
        <v>14</v>
      </c>
      <c r="E260">
        <v>2955</v>
      </c>
    </row>
    <row r="261" spans="1:5" x14ac:dyDescent="0.2">
      <c r="A261" t="s">
        <v>20</v>
      </c>
      <c r="B261">
        <v>50</v>
      </c>
      <c r="D261" t="s">
        <v>14</v>
      </c>
      <c r="E261">
        <v>1657</v>
      </c>
    </row>
    <row r="262" spans="1:5" x14ac:dyDescent="0.2">
      <c r="A262" t="s">
        <v>20</v>
      </c>
      <c r="B262">
        <v>2080</v>
      </c>
      <c r="D262" t="s">
        <v>14</v>
      </c>
      <c r="E262">
        <v>926</v>
      </c>
    </row>
    <row r="263" spans="1:5" x14ac:dyDescent="0.2">
      <c r="A263" t="s">
        <v>20</v>
      </c>
      <c r="B263">
        <v>2105</v>
      </c>
      <c r="D263" t="s">
        <v>14</v>
      </c>
      <c r="E263">
        <v>77</v>
      </c>
    </row>
    <row r="264" spans="1:5" x14ac:dyDescent="0.2">
      <c r="A264" t="s">
        <v>20</v>
      </c>
      <c r="B264">
        <v>2436</v>
      </c>
      <c r="D264" t="s">
        <v>14</v>
      </c>
      <c r="E264">
        <v>1748</v>
      </c>
    </row>
    <row r="265" spans="1:5" x14ac:dyDescent="0.2">
      <c r="A265" t="s">
        <v>20</v>
      </c>
      <c r="B265">
        <v>80</v>
      </c>
      <c r="D265" t="s">
        <v>14</v>
      </c>
      <c r="E265">
        <v>79</v>
      </c>
    </row>
    <row r="266" spans="1:5" x14ac:dyDescent="0.2">
      <c r="A266" t="s">
        <v>20</v>
      </c>
      <c r="B266">
        <v>42</v>
      </c>
      <c r="D266" t="s">
        <v>14</v>
      </c>
      <c r="E266">
        <v>889</v>
      </c>
    </row>
    <row r="267" spans="1:5" x14ac:dyDescent="0.2">
      <c r="A267" t="s">
        <v>20</v>
      </c>
      <c r="B267">
        <v>139</v>
      </c>
      <c r="D267" t="s">
        <v>14</v>
      </c>
      <c r="E267">
        <v>56</v>
      </c>
    </row>
    <row r="268" spans="1:5" x14ac:dyDescent="0.2">
      <c r="A268" t="s">
        <v>20</v>
      </c>
      <c r="B268">
        <v>159</v>
      </c>
      <c r="D268" t="s">
        <v>14</v>
      </c>
      <c r="E268">
        <v>1</v>
      </c>
    </row>
    <row r="269" spans="1:5" x14ac:dyDescent="0.2">
      <c r="A269" t="s">
        <v>20</v>
      </c>
      <c r="B269">
        <v>381</v>
      </c>
      <c r="D269" t="s">
        <v>14</v>
      </c>
      <c r="E269">
        <v>83</v>
      </c>
    </row>
    <row r="270" spans="1:5" x14ac:dyDescent="0.2">
      <c r="A270" t="s">
        <v>20</v>
      </c>
      <c r="B270">
        <v>194</v>
      </c>
      <c r="D270" t="s">
        <v>14</v>
      </c>
      <c r="E270">
        <v>2025</v>
      </c>
    </row>
    <row r="271" spans="1:5" x14ac:dyDescent="0.2">
      <c r="A271" t="s">
        <v>20</v>
      </c>
      <c r="B271">
        <v>106</v>
      </c>
      <c r="D271" t="s">
        <v>14</v>
      </c>
      <c r="E271">
        <v>14</v>
      </c>
    </row>
    <row r="272" spans="1:5" x14ac:dyDescent="0.2">
      <c r="A272" t="s">
        <v>20</v>
      </c>
      <c r="B272">
        <v>142</v>
      </c>
      <c r="D272" t="s">
        <v>14</v>
      </c>
      <c r="E272">
        <v>656</v>
      </c>
    </row>
    <row r="273" spans="1:5" x14ac:dyDescent="0.2">
      <c r="A273" t="s">
        <v>20</v>
      </c>
      <c r="B273">
        <v>211</v>
      </c>
      <c r="D273" t="s">
        <v>14</v>
      </c>
      <c r="E273">
        <v>1596</v>
      </c>
    </row>
    <row r="274" spans="1:5" x14ac:dyDescent="0.2">
      <c r="A274" t="s">
        <v>20</v>
      </c>
      <c r="B274">
        <v>2756</v>
      </c>
      <c r="D274" t="s">
        <v>14</v>
      </c>
      <c r="E274">
        <v>10</v>
      </c>
    </row>
    <row r="275" spans="1:5" x14ac:dyDescent="0.2">
      <c r="A275" t="s">
        <v>20</v>
      </c>
      <c r="B275">
        <v>173</v>
      </c>
      <c r="D275" t="s">
        <v>14</v>
      </c>
      <c r="E275">
        <v>1121</v>
      </c>
    </row>
    <row r="276" spans="1:5" x14ac:dyDescent="0.2">
      <c r="A276" t="s">
        <v>20</v>
      </c>
      <c r="B276">
        <v>87</v>
      </c>
      <c r="D276" t="s">
        <v>14</v>
      </c>
      <c r="E276">
        <v>15</v>
      </c>
    </row>
    <row r="277" spans="1:5" x14ac:dyDescent="0.2">
      <c r="A277" t="s">
        <v>20</v>
      </c>
      <c r="B277">
        <v>1572</v>
      </c>
      <c r="D277" t="s">
        <v>14</v>
      </c>
      <c r="E277">
        <v>191</v>
      </c>
    </row>
    <row r="278" spans="1:5" x14ac:dyDescent="0.2">
      <c r="A278" t="s">
        <v>20</v>
      </c>
      <c r="B278">
        <v>2346</v>
      </c>
      <c r="D278" t="s">
        <v>14</v>
      </c>
      <c r="E278">
        <v>16</v>
      </c>
    </row>
    <row r="279" spans="1:5" x14ac:dyDescent="0.2">
      <c r="A279" t="s">
        <v>20</v>
      </c>
      <c r="B279">
        <v>115</v>
      </c>
      <c r="D279" t="s">
        <v>14</v>
      </c>
      <c r="E279">
        <v>17</v>
      </c>
    </row>
    <row r="280" spans="1:5" x14ac:dyDescent="0.2">
      <c r="A280" t="s">
        <v>20</v>
      </c>
      <c r="B280">
        <v>85</v>
      </c>
      <c r="D280" t="s">
        <v>14</v>
      </c>
      <c r="E280">
        <v>34</v>
      </c>
    </row>
    <row r="281" spans="1:5" x14ac:dyDescent="0.2">
      <c r="A281" t="s">
        <v>20</v>
      </c>
      <c r="B281">
        <v>144</v>
      </c>
      <c r="D281" t="s">
        <v>14</v>
      </c>
      <c r="E281">
        <v>1</v>
      </c>
    </row>
    <row r="282" spans="1:5" x14ac:dyDescent="0.2">
      <c r="A282" t="s">
        <v>20</v>
      </c>
      <c r="B282">
        <v>2443</v>
      </c>
      <c r="D282" t="s">
        <v>14</v>
      </c>
      <c r="E282">
        <v>1274</v>
      </c>
    </row>
    <row r="283" spans="1:5" x14ac:dyDescent="0.2">
      <c r="A283" t="s">
        <v>20</v>
      </c>
      <c r="B283">
        <v>64</v>
      </c>
      <c r="D283" t="s">
        <v>14</v>
      </c>
      <c r="E283">
        <v>210</v>
      </c>
    </row>
    <row r="284" spans="1:5" x14ac:dyDescent="0.2">
      <c r="A284" t="s">
        <v>20</v>
      </c>
      <c r="B284">
        <v>268</v>
      </c>
      <c r="D284" t="s">
        <v>14</v>
      </c>
      <c r="E284">
        <v>248</v>
      </c>
    </row>
    <row r="285" spans="1:5" x14ac:dyDescent="0.2">
      <c r="A285" t="s">
        <v>20</v>
      </c>
      <c r="B285">
        <v>195</v>
      </c>
      <c r="D285" t="s">
        <v>14</v>
      </c>
      <c r="E285">
        <v>513</v>
      </c>
    </row>
    <row r="286" spans="1:5" x14ac:dyDescent="0.2">
      <c r="A286" t="s">
        <v>20</v>
      </c>
      <c r="B286">
        <v>186</v>
      </c>
      <c r="D286" t="s">
        <v>14</v>
      </c>
      <c r="E286">
        <v>3410</v>
      </c>
    </row>
    <row r="287" spans="1:5" x14ac:dyDescent="0.2">
      <c r="A287" t="s">
        <v>20</v>
      </c>
      <c r="B287">
        <v>460</v>
      </c>
      <c r="D287" t="s">
        <v>14</v>
      </c>
      <c r="E287">
        <v>10</v>
      </c>
    </row>
    <row r="288" spans="1:5" x14ac:dyDescent="0.2">
      <c r="A288" t="s">
        <v>20</v>
      </c>
      <c r="B288">
        <v>2528</v>
      </c>
      <c r="D288" t="s">
        <v>14</v>
      </c>
      <c r="E288">
        <v>2201</v>
      </c>
    </row>
    <row r="289" spans="1:5" x14ac:dyDescent="0.2">
      <c r="A289" t="s">
        <v>20</v>
      </c>
      <c r="B289">
        <v>3657</v>
      </c>
      <c r="D289" t="s">
        <v>14</v>
      </c>
      <c r="E289">
        <v>676</v>
      </c>
    </row>
    <row r="290" spans="1:5" x14ac:dyDescent="0.2">
      <c r="A290" t="s">
        <v>20</v>
      </c>
      <c r="B290">
        <v>131</v>
      </c>
      <c r="D290" t="s">
        <v>14</v>
      </c>
      <c r="E290">
        <v>831</v>
      </c>
    </row>
    <row r="291" spans="1:5" x14ac:dyDescent="0.2">
      <c r="A291" t="s">
        <v>20</v>
      </c>
      <c r="B291">
        <v>239</v>
      </c>
      <c r="D291" t="s">
        <v>14</v>
      </c>
      <c r="E291">
        <v>859</v>
      </c>
    </row>
    <row r="292" spans="1:5" x14ac:dyDescent="0.2">
      <c r="A292" t="s">
        <v>20</v>
      </c>
      <c r="B292">
        <v>78</v>
      </c>
      <c r="D292" t="s">
        <v>14</v>
      </c>
      <c r="E292">
        <v>45</v>
      </c>
    </row>
    <row r="293" spans="1:5" x14ac:dyDescent="0.2">
      <c r="A293" t="s">
        <v>20</v>
      </c>
      <c r="B293">
        <v>1773</v>
      </c>
      <c r="D293" t="s">
        <v>14</v>
      </c>
      <c r="E293">
        <v>6</v>
      </c>
    </row>
    <row r="294" spans="1:5" x14ac:dyDescent="0.2">
      <c r="A294" t="s">
        <v>20</v>
      </c>
      <c r="B294">
        <v>32</v>
      </c>
      <c r="D294" t="s">
        <v>14</v>
      </c>
      <c r="E294">
        <v>7</v>
      </c>
    </row>
    <row r="295" spans="1:5" x14ac:dyDescent="0.2">
      <c r="A295" t="s">
        <v>20</v>
      </c>
      <c r="B295">
        <v>369</v>
      </c>
      <c r="D295" t="s">
        <v>14</v>
      </c>
      <c r="E295">
        <v>31</v>
      </c>
    </row>
    <row r="296" spans="1:5" x14ac:dyDescent="0.2">
      <c r="A296" t="s">
        <v>20</v>
      </c>
      <c r="B296">
        <v>89</v>
      </c>
      <c r="D296" t="s">
        <v>14</v>
      </c>
      <c r="E296">
        <v>78</v>
      </c>
    </row>
    <row r="297" spans="1:5" x14ac:dyDescent="0.2">
      <c r="A297" t="s">
        <v>20</v>
      </c>
      <c r="B297">
        <v>147</v>
      </c>
      <c r="D297" t="s">
        <v>14</v>
      </c>
      <c r="E297">
        <v>1225</v>
      </c>
    </row>
    <row r="298" spans="1:5" x14ac:dyDescent="0.2">
      <c r="A298" t="s">
        <v>20</v>
      </c>
      <c r="B298">
        <v>126</v>
      </c>
      <c r="D298" t="s">
        <v>14</v>
      </c>
      <c r="E298">
        <v>1</v>
      </c>
    </row>
    <row r="299" spans="1:5" x14ac:dyDescent="0.2">
      <c r="A299" t="s">
        <v>20</v>
      </c>
      <c r="B299">
        <v>2218</v>
      </c>
      <c r="D299" t="s">
        <v>14</v>
      </c>
      <c r="E299">
        <v>67</v>
      </c>
    </row>
    <row r="300" spans="1:5" x14ac:dyDescent="0.2">
      <c r="A300" t="s">
        <v>20</v>
      </c>
      <c r="B300">
        <v>202</v>
      </c>
      <c r="D300" t="s">
        <v>14</v>
      </c>
      <c r="E300">
        <v>19</v>
      </c>
    </row>
    <row r="301" spans="1:5" x14ac:dyDescent="0.2">
      <c r="A301" t="s">
        <v>20</v>
      </c>
      <c r="B301">
        <v>140</v>
      </c>
      <c r="D301" t="s">
        <v>14</v>
      </c>
      <c r="E301">
        <v>2108</v>
      </c>
    </row>
    <row r="302" spans="1:5" x14ac:dyDescent="0.2">
      <c r="A302" t="s">
        <v>20</v>
      </c>
      <c r="B302">
        <v>1052</v>
      </c>
      <c r="D302" t="s">
        <v>14</v>
      </c>
      <c r="E302">
        <v>679</v>
      </c>
    </row>
    <row r="303" spans="1:5" x14ac:dyDescent="0.2">
      <c r="A303" t="s">
        <v>20</v>
      </c>
      <c r="B303">
        <v>247</v>
      </c>
      <c r="D303" t="s">
        <v>14</v>
      </c>
      <c r="E303">
        <v>36</v>
      </c>
    </row>
    <row r="304" spans="1:5" x14ac:dyDescent="0.2">
      <c r="A304" t="s">
        <v>20</v>
      </c>
      <c r="B304">
        <v>84</v>
      </c>
      <c r="D304" t="s">
        <v>14</v>
      </c>
      <c r="E304">
        <v>47</v>
      </c>
    </row>
    <row r="305" spans="1:5" x14ac:dyDescent="0.2">
      <c r="A305" t="s">
        <v>20</v>
      </c>
      <c r="B305">
        <v>88</v>
      </c>
      <c r="D305" t="s">
        <v>14</v>
      </c>
      <c r="E305">
        <v>70</v>
      </c>
    </row>
    <row r="306" spans="1:5" x14ac:dyDescent="0.2">
      <c r="A306" t="s">
        <v>20</v>
      </c>
      <c r="B306">
        <v>156</v>
      </c>
      <c r="D306" t="s">
        <v>14</v>
      </c>
      <c r="E306">
        <v>154</v>
      </c>
    </row>
    <row r="307" spans="1:5" x14ac:dyDescent="0.2">
      <c r="A307" t="s">
        <v>20</v>
      </c>
      <c r="B307">
        <v>2985</v>
      </c>
      <c r="D307" t="s">
        <v>14</v>
      </c>
      <c r="E307">
        <v>22</v>
      </c>
    </row>
    <row r="308" spans="1:5" x14ac:dyDescent="0.2">
      <c r="A308" t="s">
        <v>20</v>
      </c>
      <c r="B308">
        <v>762</v>
      </c>
      <c r="D308" t="s">
        <v>14</v>
      </c>
      <c r="E308">
        <v>1758</v>
      </c>
    </row>
    <row r="309" spans="1:5" x14ac:dyDescent="0.2">
      <c r="A309" t="s">
        <v>20</v>
      </c>
      <c r="B309">
        <v>554</v>
      </c>
      <c r="D309" t="s">
        <v>14</v>
      </c>
      <c r="E309">
        <v>94</v>
      </c>
    </row>
    <row r="310" spans="1:5" x14ac:dyDescent="0.2">
      <c r="A310" t="s">
        <v>20</v>
      </c>
      <c r="B310">
        <v>135</v>
      </c>
      <c r="D310" t="s">
        <v>14</v>
      </c>
      <c r="E310">
        <v>33</v>
      </c>
    </row>
    <row r="311" spans="1:5" x14ac:dyDescent="0.2">
      <c r="A311" t="s">
        <v>20</v>
      </c>
      <c r="B311">
        <v>122</v>
      </c>
      <c r="D311" t="s">
        <v>14</v>
      </c>
      <c r="E311">
        <v>1</v>
      </c>
    </row>
    <row r="312" spans="1:5" x14ac:dyDescent="0.2">
      <c r="A312" t="s">
        <v>20</v>
      </c>
      <c r="B312">
        <v>221</v>
      </c>
      <c r="D312" t="s">
        <v>14</v>
      </c>
      <c r="E312">
        <v>31</v>
      </c>
    </row>
    <row r="313" spans="1:5" x14ac:dyDescent="0.2">
      <c r="A313" t="s">
        <v>20</v>
      </c>
      <c r="B313">
        <v>126</v>
      </c>
      <c r="D313" t="s">
        <v>14</v>
      </c>
      <c r="E313">
        <v>35</v>
      </c>
    </row>
    <row r="314" spans="1:5" x14ac:dyDescent="0.2">
      <c r="A314" t="s">
        <v>20</v>
      </c>
      <c r="B314">
        <v>1022</v>
      </c>
      <c r="D314" t="s">
        <v>14</v>
      </c>
      <c r="E314">
        <v>63</v>
      </c>
    </row>
    <row r="315" spans="1:5" x14ac:dyDescent="0.2">
      <c r="A315" t="s">
        <v>20</v>
      </c>
      <c r="B315">
        <v>3177</v>
      </c>
      <c r="D315" t="s">
        <v>14</v>
      </c>
      <c r="E315">
        <v>526</v>
      </c>
    </row>
    <row r="316" spans="1:5" x14ac:dyDescent="0.2">
      <c r="A316" t="s">
        <v>20</v>
      </c>
      <c r="B316">
        <v>198</v>
      </c>
      <c r="D316" t="s">
        <v>14</v>
      </c>
      <c r="E316">
        <v>121</v>
      </c>
    </row>
    <row r="317" spans="1:5" x14ac:dyDescent="0.2">
      <c r="A317" t="s">
        <v>20</v>
      </c>
      <c r="B317">
        <v>85</v>
      </c>
      <c r="D317" t="s">
        <v>14</v>
      </c>
      <c r="E317">
        <v>67</v>
      </c>
    </row>
    <row r="318" spans="1:5" x14ac:dyDescent="0.2">
      <c r="A318" t="s">
        <v>20</v>
      </c>
      <c r="B318">
        <v>3596</v>
      </c>
      <c r="D318" t="s">
        <v>14</v>
      </c>
      <c r="E318">
        <v>57</v>
      </c>
    </row>
    <row r="319" spans="1:5" x14ac:dyDescent="0.2">
      <c r="A319" t="s">
        <v>20</v>
      </c>
      <c r="B319">
        <v>244</v>
      </c>
      <c r="D319" t="s">
        <v>14</v>
      </c>
      <c r="E319">
        <v>1229</v>
      </c>
    </row>
    <row r="320" spans="1:5" x14ac:dyDescent="0.2">
      <c r="A320" t="s">
        <v>20</v>
      </c>
      <c r="B320">
        <v>5180</v>
      </c>
      <c r="D320" t="s">
        <v>14</v>
      </c>
      <c r="E320">
        <v>12</v>
      </c>
    </row>
    <row r="321" spans="1:5" x14ac:dyDescent="0.2">
      <c r="A321" t="s">
        <v>20</v>
      </c>
      <c r="B321">
        <v>589</v>
      </c>
      <c r="D321" t="s">
        <v>14</v>
      </c>
      <c r="E321">
        <v>452</v>
      </c>
    </row>
    <row r="322" spans="1:5" x14ac:dyDescent="0.2">
      <c r="A322" t="s">
        <v>20</v>
      </c>
      <c r="B322">
        <v>2725</v>
      </c>
      <c r="D322" t="s">
        <v>14</v>
      </c>
      <c r="E322">
        <v>1886</v>
      </c>
    </row>
    <row r="323" spans="1:5" x14ac:dyDescent="0.2">
      <c r="A323" t="s">
        <v>20</v>
      </c>
      <c r="B323">
        <v>300</v>
      </c>
      <c r="D323" t="s">
        <v>14</v>
      </c>
      <c r="E323">
        <v>1825</v>
      </c>
    </row>
    <row r="324" spans="1:5" x14ac:dyDescent="0.2">
      <c r="A324" t="s">
        <v>20</v>
      </c>
      <c r="B324">
        <v>144</v>
      </c>
      <c r="D324" t="s">
        <v>14</v>
      </c>
      <c r="E324">
        <v>31</v>
      </c>
    </row>
    <row r="325" spans="1:5" x14ac:dyDescent="0.2">
      <c r="A325" t="s">
        <v>20</v>
      </c>
      <c r="B325">
        <v>87</v>
      </c>
      <c r="D325" t="s">
        <v>14</v>
      </c>
      <c r="E325">
        <v>107</v>
      </c>
    </row>
    <row r="326" spans="1:5" x14ac:dyDescent="0.2">
      <c r="A326" t="s">
        <v>20</v>
      </c>
      <c r="B326">
        <v>3116</v>
      </c>
      <c r="D326" t="s">
        <v>14</v>
      </c>
      <c r="E326">
        <v>27</v>
      </c>
    </row>
    <row r="327" spans="1:5" x14ac:dyDescent="0.2">
      <c r="A327" t="s">
        <v>20</v>
      </c>
      <c r="B327">
        <v>909</v>
      </c>
      <c r="D327" t="s">
        <v>14</v>
      </c>
      <c r="E327">
        <v>1221</v>
      </c>
    </row>
    <row r="328" spans="1:5" x14ac:dyDescent="0.2">
      <c r="A328" t="s">
        <v>20</v>
      </c>
      <c r="B328">
        <v>1613</v>
      </c>
      <c r="D328" t="s">
        <v>14</v>
      </c>
      <c r="E328">
        <v>1</v>
      </c>
    </row>
    <row r="329" spans="1:5" x14ac:dyDescent="0.2">
      <c r="A329" t="s">
        <v>20</v>
      </c>
      <c r="B329">
        <v>136</v>
      </c>
      <c r="D329" t="s">
        <v>14</v>
      </c>
      <c r="E329">
        <v>16</v>
      </c>
    </row>
    <row r="330" spans="1:5" x14ac:dyDescent="0.2">
      <c r="A330" t="s">
        <v>20</v>
      </c>
      <c r="B330">
        <v>130</v>
      </c>
      <c r="D330" t="s">
        <v>14</v>
      </c>
      <c r="E330">
        <v>41</v>
      </c>
    </row>
    <row r="331" spans="1:5" x14ac:dyDescent="0.2">
      <c r="A331" t="s">
        <v>20</v>
      </c>
      <c r="B331">
        <v>102</v>
      </c>
      <c r="D331" t="s">
        <v>14</v>
      </c>
      <c r="E331">
        <v>523</v>
      </c>
    </row>
    <row r="332" spans="1:5" x14ac:dyDescent="0.2">
      <c r="A332" t="s">
        <v>20</v>
      </c>
      <c r="B332">
        <v>4006</v>
      </c>
      <c r="D332" t="s">
        <v>14</v>
      </c>
      <c r="E332">
        <v>141</v>
      </c>
    </row>
    <row r="333" spans="1:5" x14ac:dyDescent="0.2">
      <c r="A333" t="s">
        <v>20</v>
      </c>
      <c r="B333">
        <v>1629</v>
      </c>
      <c r="D333" t="s">
        <v>14</v>
      </c>
      <c r="E333">
        <v>52</v>
      </c>
    </row>
    <row r="334" spans="1:5" x14ac:dyDescent="0.2">
      <c r="A334" t="s">
        <v>20</v>
      </c>
      <c r="B334">
        <v>2188</v>
      </c>
      <c r="D334" t="s">
        <v>14</v>
      </c>
      <c r="E334">
        <v>225</v>
      </c>
    </row>
    <row r="335" spans="1:5" x14ac:dyDescent="0.2">
      <c r="A335" t="s">
        <v>20</v>
      </c>
      <c r="B335">
        <v>2409</v>
      </c>
      <c r="D335" t="s">
        <v>14</v>
      </c>
      <c r="E335">
        <v>38</v>
      </c>
    </row>
    <row r="336" spans="1:5" x14ac:dyDescent="0.2">
      <c r="A336" t="s">
        <v>20</v>
      </c>
      <c r="B336">
        <v>194</v>
      </c>
      <c r="D336" t="s">
        <v>14</v>
      </c>
      <c r="E336">
        <v>15</v>
      </c>
    </row>
    <row r="337" spans="1:5" x14ac:dyDescent="0.2">
      <c r="A337" t="s">
        <v>20</v>
      </c>
      <c r="B337">
        <v>1140</v>
      </c>
      <c r="D337" t="s">
        <v>14</v>
      </c>
      <c r="E337">
        <v>37</v>
      </c>
    </row>
    <row r="338" spans="1:5" x14ac:dyDescent="0.2">
      <c r="A338" t="s">
        <v>20</v>
      </c>
      <c r="B338">
        <v>102</v>
      </c>
      <c r="D338" t="s">
        <v>14</v>
      </c>
      <c r="E338">
        <v>112</v>
      </c>
    </row>
    <row r="339" spans="1:5" x14ac:dyDescent="0.2">
      <c r="A339" t="s">
        <v>20</v>
      </c>
      <c r="B339">
        <v>2857</v>
      </c>
      <c r="D339" t="s">
        <v>14</v>
      </c>
      <c r="E339">
        <v>21</v>
      </c>
    </row>
    <row r="340" spans="1:5" x14ac:dyDescent="0.2">
      <c r="A340" t="s">
        <v>20</v>
      </c>
      <c r="B340">
        <v>107</v>
      </c>
      <c r="D340" t="s">
        <v>14</v>
      </c>
      <c r="E340">
        <v>67</v>
      </c>
    </row>
    <row r="341" spans="1:5" x14ac:dyDescent="0.2">
      <c r="A341" t="s">
        <v>20</v>
      </c>
      <c r="B341">
        <v>160</v>
      </c>
      <c r="D341" t="s">
        <v>14</v>
      </c>
      <c r="E341">
        <v>78</v>
      </c>
    </row>
    <row r="342" spans="1:5" x14ac:dyDescent="0.2">
      <c r="A342" t="s">
        <v>20</v>
      </c>
      <c r="B342">
        <v>2230</v>
      </c>
      <c r="D342" t="s">
        <v>14</v>
      </c>
      <c r="E342">
        <v>67</v>
      </c>
    </row>
    <row r="343" spans="1:5" x14ac:dyDescent="0.2">
      <c r="A343" t="s">
        <v>20</v>
      </c>
      <c r="B343">
        <v>316</v>
      </c>
      <c r="D343" t="s">
        <v>14</v>
      </c>
      <c r="E343">
        <v>263</v>
      </c>
    </row>
    <row r="344" spans="1:5" x14ac:dyDescent="0.2">
      <c r="A344" t="s">
        <v>20</v>
      </c>
      <c r="B344">
        <v>117</v>
      </c>
      <c r="D344" t="s">
        <v>14</v>
      </c>
      <c r="E344">
        <v>1691</v>
      </c>
    </row>
    <row r="345" spans="1:5" x14ac:dyDescent="0.2">
      <c r="A345" t="s">
        <v>20</v>
      </c>
      <c r="B345">
        <v>6406</v>
      </c>
      <c r="D345" t="s">
        <v>14</v>
      </c>
      <c r="E345">
        <v>181</v>
      </c>
    </row>
    <row r="346" spans="1:5" x14ac:dyDescent="0.2">
      <c r="A346" t="s">
        <v>20</v>
      </c>
      <c r="B346">
        <v>192</v>
      </c>
      <c r="D346" t="s">
        <v>14</v>
      </c>
      <c r="E346">
        <v>13</v>
      </c>
    </row>
    <row r="347" spans="1:5" x14ac:dyDescent="0.2">
      <c r="A347" t="s">
        <v>20</v>
      </c>
      <c r="B347">
        <v>26</v>
      </c>
      <c r="D347" t="s">
        <v>14</v>
      </c>
      <c r="E347">
        <v>1</v>
      </c>
    </row>
    <row r="348" spans="1:5" x14ac:dyDescent="0.2">
      <c r="A348" t="s">
        <v>20</v>
      </c>
      <c r="B348">
        <v>723</v>
      </c>
      <c r="D348" t="s">
        <v>14</v>
      </c>
      <c r="E348">
        <v>21</v>
      </c>
    </row>
    <row r="349" spans="1:5" x14ac:dyDescent="0.2">
      <c r="A349" t="s">
        <v>20</v>
      </c>
      <c r="B349">
        <v>170</v>
      </c>
      <c r="D349" t="s">
        <v>14</v>
      </c>
      <c r="E349">
        <v>830</v>
      </c>
    </row>
    <row r="350" spans="1:5" x14ac:dyDescent="0.2">
      <c r="A350" t="s">
        <v>20</v>
      </c>
      <c r="B350">
        <v>238</v>
      </c>
      <c r="D350" t="s">
        <v>14</v>
      </c>
      <c r="E350">
        <v>130</v>
      </c>
    </row>
    <row r="351" spans="1:5" x14ac:dyDescent="0.2">
      <c r="A351" t="s">
        <v>20</v>
      </c>
      <c r="B351">
        <v>55</v>
      </c>
      <c r="D351" t="s">
        <v>14</v>
      </c>
      <c r="E351">
        <v>55</v>
      </c>
    </row>
    <row r="352" spans="1:5" x14ac:dyDescent="0.2">
      <c r="A352" t="s">
        <v>20</v>
      </c>
      <c r="B352">
        <v>128</v>
      </c>
      <c r="D352" t="s">
        <v>14</v>
      </c>
      <c r="E352">
        <v>114</v>
      </c>
    </row>
    <row r="353" spans="1:5" x14ac:dyDescent="0.2">
      <c r="A353" t="s">
        <v>20</v>
      </c>
      <c r="B353">
        <v>2144</v>
      </c>
      <c r="D353" t="s">
        <v>14</v>
      </c>
      <c r="E353">
        <v>594</v>
      </c>
    </row>
    <row r="354" spans="1:5" x14ac:dyDescent="0.2">
      <c r="A354" t="s">
        <v>20</v>
      </c>
      <c r="B354">
        <v>2693</v>
      </c>
      <c r="D354" t="s">
        <v>14</v>
      </c>
      <c r="E354">
        <v>24</v>
      </c>
    </row>
    <row r="355" spans="1:5" x14ac:dyDescent="0.2">
      <c r="A355" t="s">
        <v>20</v>
      </c>
      <c r="B355">
        <v>432</v>
      </c>
      <c r="D355" t="s">
        <v>14</v>
      </c>
      <c r="E355">
        <v>252</v>
      </c>
    </row>
    <row r="356" spans="1:5" x14ac:dyDescent="0.2">
      <c r="A356" t="s">
        <v>20</v>
      </c>
      <c r="B356">
        <v>189</v>
      </c>
      <c r="D356" t="s">
        <v>14</v>
      </c>
      <c r="E356">
        <v>67</v>
      </c>
    </row>
    <row r="357" spans="1:5" x14ac:dyDescent="0.2">
      <c r="A357" t="s">
        <v>20</v>
      </c>
      <c r="B357">
        <v>154</v>
      </c>
      <c r="D357" t="s">
        <v>14</v>
      </c>
      <c r="E357">
        <v>742</v>
      </c>
    </row>
    <row r="358" spans="1:5" x14ac:dyDescent="0.2">
      <c r="A358" t="s">
        <v>20</v>
      </c>
      <c r="B358">
        <v>96</v>
      </c>
      <c r="D358" t="s">
        <v>14</v>
      </c>
      <c r="E358">
        <v>75</v>
      </c>
    </row>
    <row r="359" spans="1:5" x14ac:dyDescent="0.2">
      <c r="A359" t="s">
        <v>20</v>
      </c>
      <c r="B359">
        <v>3063</v>
      </c>
      <c r="D359" t="s">
        <v>14</v>
      </c>
      <c r="E359">
        <v>4405</v>
      </c>
    </row>
    <row r="360" spans="1:5" x14ac:dyDescent="0.2">
      <c r="A360" t="s">
        <v>20</v>
      </c>
      <c r="B360">
        <v>2266</v>
      </c>
      <c r="D360" t="s">
        <v>14</v>
      </c>
      <c r="E360">
        <v>92</v>
      </c>
    </row>
    <row r="361" spans="1:5" x14ac:dyDescent="0.2">
      <c r="A361" t="s">
        <v>20</v>
      </c>
      <c r="B361">
        <v>194</v>
      </c>
      <c r="D361" t="s">
        <v>14</v>
      </c>
      <c r="E361">
        <v>64</v>
      </c>
    </row>
    <row r="362" spans="1:5" x14ac:dyDescent="0.2">
      <c r="A362" t="s">
        <v>20</v>
      </c>
      <c r="B362">
        <v>129</v>
      </c>
      <c r="D362" t="s">
        <v>14</v>
      </c>
      <c r="E362">
        <v>64</v>
      </c>
    </row>
    <row r="363" spans="1:5" x14ac:dyDescent="0.2">
      <c r="A363" t="s">
        <v>20</v>
      </c>
      <c r="B363">
        <v>375</v>
      </c>
      <c r="D363" t="s">
        <v>14</v>
      </c>
      <c r="E363">
        <v>842</v>
      </c>
    </row>
    <row r="364" spans="1:5" x14ac:dyDescent="0.2">
      <c r="A364" t="s">
        <v>20</v>
      </c>
      <c r="B364">
        <v>409</v>
      </c>
      <c r="D364" t="s">
        <v>14</v>
      </c>
      <c r="E364">
        <v>112</v>
      </c>
    </row>
    <row r="365" spans="1:5" x14ac:dyDescent="0.2">
      <c r="A365" t="s">
        <v>20</v>
      </c>
      <c r="B365">
        <v>234</v>
      </c>
      <c r="D365" t="s">
        <v>14</v>
      </c>
      <c r="E365">
        <v>374</v>
      </c>
    </row>
    <row r="366" spans="1:5" x14ac:dyDescent="0.2">
      <c r="A366" t="s">
        <v>20</v>
      </c>
      <c r="B366">
        <v>3016</v>
      </c>
    </row>
    <row r="367" spans="1:5" x14ac:dyDescent="0.2">
      <c r="A367" t="s">
        <v>20</v>
      </c>
      <c r="B367">
        <v>264</v>
      </c>
    </row>
    <row r="368" spans="1:5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autoFilter ref="A1:L566" xr:uid="{DC00E34D-2FEA-2E40-A05F-9E11C0DEFF65}"/>
  <conditionalFormatting sqref="A1:A1048141">
    <cfRule type="cellIs" dxfId="19" priority="17" operator="equal">
      <formula>"live"</formula>
    </cfRule>
    <cfRule type="cellIs" dxfId="18" priority="18" operator="equal">
      <formula>"canceled"</formula>
    </cfRule>
    <cfRule type="cellIs" dxfId="17" priority="19" operator="equal">
      <formula>"failed"</formula>
    </cfRule>
    <cfRule type="cellIs" dxfId="16" priority="20" operator="equal">
      <formula>"successful"</formula>
    </cfRule>
  </conditionalFormatting>
  <conditionalFormatting sqref="D1:D1047940">
    <cfRule type="cellIs" dxfId="15" priority="13" operator="equal">
      <formula>"live"</formula>
    </cfRule>
    <cfRule type="cellIs" dxfId="14" priority="14" operator="equal">
      <formula>"canceled"</formula>
    </cfRule>
    <cfRule type="cellIs" dxfId="13" priority="15" operator="equal">
      <formula>"failed"</formula>
    </cfRule>
    <cfRule type="cellIs" dxfId="12" priority="16" operator="equal">
      <formula>"successful"</formula>
    </cfRule>
  </conditionalFormatting>
  <conditionalFormatting sqref="G2">
    <cfRule type="cellIs" dxfId="11" priority="9" operator="equal">
      <formula>"live"</formula>
    </cfRule>
    <cfRule type="cellIs" dxfId="10" priority="10" operator="equal">
      <formula>"canceled"</formula>
    </cfRule>
    <cfRule type="cellIs" dxfId="9" priority="11" operator="equal">
      <formula>"failed"</formula>
    </cfRule>
    <cfRule type="cellIs" dxfId="8" priority="12" operator="equal">
      <formula>"successful"</formula>
    </cfRule>
  </conditionalFormatting>
  <conditionalFormatting sqref="G4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"failed"</formula>
    </cfRule>
    <cfRule type="cellIs" dxfId="4" priority="8" operator="equal">
      <formula>"successful"</formula>
    </cfRule>
  </conditionalFormatting>
  <conditionalFormatting sqref="G1:L1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"failed"</formula>
    </cfRule>
    <cfRule type="cellIs" dxfId="0" priority="4" operator="equal">
      <formula>"successful"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Pivot1</vt:lpstr>
      <vt:lpstr>Pivot2</vt:lpstr>
      <vt:lpstr>Pivot3</vt:lpstr>
      <vt:lpstr>Crowdfunding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dylanjdavis825@gmail.com</cp:lastModifiedBy>
  <dcterms:created xsi:type="dcterms:W3CDTF">2021-09-29T18:52:28Z</dcterms:created>
  <dcterms:modified xsi:type="dcterms:W3CDTF">2024-04-07T17:54:36Z</dcterms:modified>
</cp:coreProperties>
</file>