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RSHINY\Data\"/>
    </mc:Choice>
  </mc:AlternateContent>
  <xr:revisionPtr revIDLastSave="0" documentId="13_ncr:1_{13A43E6D-7EDC-423E-B8B0-29DB1694BB85}" xr6:coauthVersionLast="47" xr6:coauthVersionMax="47" xr10:uidLastSave="{00000000-0000-0000-0000-000000000000}"/>
  <bookViews>
    <workbookView xWindow="-110" yWindow="-110" windowWidth="19420" windowHeight="10300" xr2:uid="{F36A7F27-F2B6-4E29-9765-DF8E6E78F674}"/>
  </bookViews>
  <sheets>
    <sheet name="Repartit budget PTBA par projet" sheetId="1" r:id="rId1"/>
    <sheet name="Execution budgetaire PTBA 2025" sheetId="2" r:id="rId2"/>
    <sheet name="DECAISSEMENT GLOBAUX 2025" sheetId="3" r:id="rId3"/>
  </sheets>
  <definedNames>
    <definedName name="_ftnref1" localSheetId="1">'Execution budgetaire PTBA 2025'!$D$23</definedName>
    <definedName name="_Hlk184255164" localSheetId="0">'Repartit budget PTBA par projet'!#REF!</definedName>
    <definedName name="_Hlk184257579" localSheetId="0">'Repartit budget PTBA par projet'!$C$52</definedName>
    <definedName name="_Hlk187311713" localSheetId="0">'Repartit budget PTBA par projet'!#REF!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E7" i="2" s="1"/>
  <c r="J6" i="2"/>
  <c r="K6" i="2" s="1"/>
  <c r="I6" i="2"/>
  <c r="F5" i="2"/>
  <c r="F4" i="2"/>
  <c r="H4" i="2" s="1"/>
  <c r="F3" i="2"/>
  <c r="H3" i="2" s="1"/>
  <c r="F2" i="2"/>
  <c r="H2" i="2" s="1"/>
  <c r="E2" i="2"/>
  <c r="F7" i="2" l="1"/>
  <c r="G7" i="2" s="1"/>
  <c r="J2" i="2"/>
  <c r="K2" i="2" s="1"/>
  <c r="I2" i="2"/>
  <c r="J4" i="2"/>
  <c r="K4" i="2" s="1"/>
  <c r="I4" i="2"/>
  <c r="J3" i="2"/>
  <c r="K3" i="2" s="1"/>
  <c r="I3" i="2"/>
  <c r="G3" i="2"/>
  <c r="G5" i="2"/>
  <c r="H5" i="2"/>
  <c r="G2" i="2"/>
  <c r="G4" i="2"/>
  <c r="J5" i="2" l="1"/>
  <c r="I5" i="2"/>
  <c r="H7" i="2"/>
  <c r="I7" i="2" s="1"/>
  <c r="K5" i="2" l="1"/>
  <c r="J7" i="2"/>
  <c r="K7" i="2" s="1"/>
</calcChain>
</file>

<file path=xl/sharedStrings.xml><?xml version="1.0" encoding="utf-8"?>
<sst xmlns="http://schemas.openxmlformats.org/spreadsheetml/2006/main" count="164" uniqueCount="112">
  <si>
    <t>Volet</t>
  </si>
  <si>
    <t>Source de financement</t>
  </si>
  <si>
    <t>Budget (FCFA)</t>
  </si>
  <si>
    <t>Composante 1 : Développement des Infrastructures de Base</t>
  </si>
  <si>
    <t>1.1. PISTES RURALES</t>
  </si>
  <si>
    <t>PUDC Budget Etat du Sénégal 2025</t>
  </si>
  <si>
    <t>244 000 000</t>
  </si>
  <si>
    <t>5 576 139 624</t>
  </si>
  <si>
    <r>
      <t>PUDC Phase 2/BID</t>
    </r>
    <r>
      <rPr>
        <sz val="10"/>
        <color indexed="8"/>
        <rFont val="Arial Narrow"/>
        <family val="2"/>
      </rPr>
      <t xml:space="preserve"> </t>
    </r>
  </si>
  <si>
    <t>942 163 119</t>
  </si>
  <si>
    <r>
      <t>PUDC Phase 2/</t>
    </r>
    <r>
      <rPr>
        <sz val="10"/>
        <color indexed="8"/>
        <rFont val="Arial Narrow"/>
        <family val="2"/>
      </rPr>
      <t>BAD</t>
    </r>
  </si>
  <si>
    <t>1 913 813 647</t>
  </si>
  <si>
    <t>PUDC Phase 2/FSD</t>
  </si>
  <si>
    <t>2 476 162 858</t>
  </si>
  <si>
    <t>1.2. ENERGIE</t>
  </si>
  <si>
    <t>11 372 537 981</t>
  </si>
  <si>
    <t>1 169 839 423</t>
  </si>
  <si>
    <r>
      <t>PUDC Phase 2/</t>
    </r>
    <r>
      <rPr>
        <sz val="10"/>
        <color indexed="8"/>
        <rFont val="Arial Narrow"/>
        <family val="2"/>
      </rPr>
      <t>FSD</t>
    </r>
  </si>
  <si>
    <t>1 002 698 558</t>
  </si>
  <si>
    <t>Projet Electrification de 2000 Villages</t>
  </si>
  <si>
    <t>1.3. HYDRAULIQUE</t>
  </si>
  <si>
    <t>4 696 855 277</t>
  </si>
  <si>
    <r>
      <t>PUDC Phase 2/</t>
    </r>
    <r>
      <rPr>
        <sz val="10"/>
        <color indexed="8"/>
        <rFont val="Arial Narrow"/>
        <family val="2"/>
      </rPr>
      <t>BID</t>
    </r>
  </si>
  <si>
    <t>660 242 200</t>
  </si>
  <si>
    <t>936 722 470</t>
  </si>
  <si>
    <t>1.4. SANTE</t>
  </si>
  <si>
    <t>4 186 264 378</t>
  </si>
  <si>
    <t>1 312 933 414</t>
  </si>
  <si>
    <t>1 917 365 059</t>
  </si>
  <si>
    <t>731 696 386</t>
  </si>
  <si>
    <t>1.5. EDUCATION</t>
  </si>
  <si>
    <t>1 483 263 032</t>
  </si>
  <si>
    <t>27 315 060 292</t>
  </si>
  <si>
    <t>Composante 2 : Amélioration de la Productivité rurale, de la Production agricole et de l’élevage</t>
  </si>
  <si>
    <t>2.1. EQUIPEMENTS POST-RECOLTE</t>
  </si>
  <si>
    <t>2.2. PLATEFORMES DE TRANSFORMATION AGRO-ALIMENTAIRE</t>
  </si>
  <si>
    <t>1 305 997 073</t>
  </si>
  <si>
    <t>478 784 208</t>
  </si>
  <si>
    <t>2.3. PERIMETRES AGRICOLES COMMUNAUTAIRE</t>
  </si>
  <si>
    <t>1 283 780 176</t>
  </si>
  <si>
    <t>PUDC Phase 2/BID</t>
  </si>
  <si>
    <t>955 693 113</t>
  </si>
  <si>
    <t>2.4. MAGASINS DE STOCKAGE DE PRODUITS AGRICOLES</t>
  </si>
  <si>
    <t>261 675 599</t>
  </si>
  <si>
    <t>2.5. CHAINE DE VALEUR LAIT</t>
  </si>
  <si>
    <t>2.6. RENFORCEMENT DE CAPACITES DES ACTEURS</t>
  </si>
  <si>
    <t>87 802 395</t>
  </si>
  <si>
    <t>49 321 835</t>
  </si>
  <si>
    <t>4 017 898 785</t>
  </si>
  <si>
    <t>Composante 3 : Environnement, Ingénierie Sociale, Communication et Genre</t>
  </si>
  <si>
    <t xml:space="preserve">3.1. MISE EN ŒUVRE DU PCGES </t>
  </si>
  <si>
    <t>55 296 979</t>
  </si>
  <si>
    <t>45 296 979</t>
  </si>
  <si>
    <t>3.2. ECONOMIE VERTE</t>
  </si>
  <si>
    <t>15 851 551</t>
  </si>
  <si>
    <t>3.3. INGENIERIE SOCIALE</t>
  </si>
  <si>
    <t>315 553 163</t>
  </si>
  <si>
    <t>3.4. PUDC-ACADEMY</t>
  </si>
  <si>
    <t>54 148 449</t>
  </si>
  <si>
    <t xml:space="preserve">3.5. GENRE </t>
  </si>
  <si>
    <t>3.6. COMMUNICATION</t>
  </si>
  <si>
    <t>522 927 981</t>
  </si>
  <si>
    <t>Composante 4 : Appui à la Gestion et à la Coordination</t>
  </si>
  <si>
    <t>4.1. Suivi-Evaluation et Gestion des contrats</t>
  </si>
  <si>
    <t>72 000 000</t>
  </si>
  <si>
    <t>55 000 000</t>
  </si>
  <si>
    <t>4.2. SIG</t>
  </si>
  <si>
    <t>PUDC-Budget Etat du Sénégal 2025</t>
  </si>
  <si>
    <t>4.3. Gestion du PUDC</t>
  </si>
  <si>
    <t>34 010 673 942</t>
  </si>
  <si>
    <t>Sous composantes</t>
  </si>
  <si>
    <t>Total Sous composante (FCFA)</t>
  </si>
  <si>
    <t>Total Composantes (FCFA)</t>
  </si>
  <si>
    <t>Total</t>
  </si>
  <si>
    <t>Projets</t>
  </si>
  <si>
    <t>Source financement</t>
  </si>
  <si>
    <t>Budget FCFA</t>
  </si>
  <si>
    <t>PA-PUDC- / BID</t>
  </si>
  <si>
    <t>BID</t>
  </si>
  <si>
    <t>ETAT</t>
  </si>
  <si>
    <t>BENEFICIAIRES</t>
  </si>
  <si>
    <t>-</t>
  </si>
  <si>
    <t>PA-PUDC / BAD</t>
  </si>
  <si>
    <t>BAD</t>
  </si>
  <si>
    <t>PSP-PUDC / FSD</t>
  </si>
  <si>
    <t>FSD</t>
  </si>
  <si>
    <t>E. 2000 Villages</t>
  </si>
  <si>
    <t>Montant décaissé(31/12/2025)</t>
  </si>
  <si>
    <t>Montant décaissé Depuis le début du programme au T1 2025</t>
  </si>
  <si>
    <t>Montant décaissé Depuis le début du programme au T2 2025</t>
  </si>
  <si>
    <t>Montant décaissé Depuis le début du programme au T4 2025</t>
  </si>
  <si>
    <t>Montant décaissé Depuis le début du programme au T3 2025</t>
  </si>
  <si>
    <t>Total Buget_Projet</t>
  </si>
  <si>
    <t>Total Décaissé_T1</t>
  </si>
  <si>
    <t>Total Décaissé_T2</t>
  </si>
  <si>
    <t>Total Décaissé_T3</t>
  </si>
  <si>
    <t>Total Décaissé_T4</t>
  </si>
  <si>
    <t>Total Décaissé</t>
  </si>
  <si>
    <t>Execution budgetaire de la plannification annuelle 2025 par Trimestre</t>
  </si>
  <si>
    <t>PROJETS</t>
  </si>
  <si>
    <t>Budget PTBA 2025 en FCFA</t>
  </si>
  <si>
    <t>Montant réel décaissé T1</t>
  </si>
  <si>
    <t>Taux Ex. Budgétaires</t>
  </si>
  <si>
    <t>Montant réel décaissé T2</t>
  </si>
  <si>
    <t>Montant réel décaissé T3</t>
  </si>
  <si>
    <t>Montant réel décaissé T4</t>
  </si>
  <si>
    <t xml:space="preserve">PUDC-Phase2/ Budget 2025 Etat </t>
  </si>
  <si>
    <t>PUDC-Phase 2/BID</t>
  </si>
  <si>
    <t>PUDC-Phase 2/BAD</t>
  </si>
  <si>
    <t>PUDC-Phase 2/FSD</t>
  </si>
  <si>
    <t>PUDC-Phase 2 /P.2000 VILLAGES</t>
  </si>
  <si>
    <t>Somme Monant réel décaissé(T1 à T4)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</si>
</sst>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 Narrow"/>
      <family val="2"/>
    </font>
    <font>
      <sz val="11"/>
      <name val="Arial Narrow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NumberFormat="1" applyFont="1" applyFill="1" applyBorder="1" applyAlignment="1" applyProtection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/>
    <xf numFmtId="1" fontId="0" fillId="0" borderId="3" xfId="0" applyNumberFormat="1" applyBorder="1" applyAlignment="1">
      <alignment horizontal="center" vertical="center"/>
    </xf>
    <xf numFmtId="0" fontId="5" fillId="6" borderId="0" xfId="0" applyFont="1" applyFill="1"/>
    <xf numFmtId="0" fontId="5" fillId="0" borderId="0" xfId="0" applyFont="1"/>
    <xf numFmtId="1" fontId="6" fillId="0" borderId="0" xfId="0" applyNumberFormat="1" applyFont="1"/>
    <xf numFmtId="0" fontId="6" fillId="0" borderId="0" xfId="0" applyFont="1"/>
    <xf numFmtId="0" fontId="5" fillId="4" borderId="0" xfId="0" applyFont="1" applyFill="1"/>
    <xf numFmtId="0" fontId="6" fillId="4" borderId="0" xfId="0" applyFont="1" applyFill="1"/>
    <xf numFmtId="1" fontId="6" fillId="4" borderId="0" xfId="0" applyNumberFormat="1" applyFont="1" applyFill="1"/>
    <xf numFmtId="0" fontId="6" fillId="5" borderId="0" xfId="0" applyFont="1" applyFill="1"/>
    <xf numFmtId="0" fontId="7" fillId="2" borderId="4" xfId="0" applyNumberFormat="1" applyFont="1" applyFill="1" applyBorder="1" applyAlignment="1" applyProtection="1">
      <alignment horizontal="center" vertical="center" wrapText="1"/>
    </xf>
    <xf numFmtId="0" fontId="7" fillId="3" borderId="1" xfId="0" applyNumberFormat="1" applyFont="1" applyFill="1" applyBorder="1" applyAlignment="1" applyProtection="1">
      <alignment horizontal="center" vertical="center"/>
    </xf>
    <xf numFmtId="3" fontId="3" fillId="3" borderId="2" xfId="0" applyNumberFormat="1" applyFont="1" applyFill="1" applyBorder="1" applyAlignment="1" applyProtection="1">
      <alignment horizontal="center" vertical="center"/>
    </xf>
    <xf numFmtId="3" fontId="1" fillId="0" borderId="0" xfId="0" applyNumberFormat="1" applyFont="1" applyFill="1" applyBorder="1" applyAlignment="1" applyProtection="1"/>
    <xf numFmtId="0" fontId="5" fillId="6" borderId="3" xfId="0" applyFont="1" applyFill="1" applyBorder="1"/>
    <xf numFmtId="0" fontId="5" fillId="0" borderId="3" xfId="0" applyFont="1" applyBorder="1"/>
    <xf numFmtId="1" fontId="6" fillId="0" borderId="3" xfId="0" applyNumberFormat="1" applyFont="1" applyBorder="1"/>
    <xf numFmtId="172" fontId="6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7282-FB05-4CD2-9C9A-6BF3D3379FF0}">
  <dimension ref="A1:M56"/>
  <sheetViews>
    <sheetView tabSelected="1" workbookViewId="0">
      <selection activeCell="G11" sqref="G11"/>
    </sheetView>
  </sheetViews>
  <sheetFormatPr baseColWidth="10" defaultRowHeight="14.5" x14ac:dyDescent="0.35"/>
  <cols>
    <col min="1" max="1" width="11.36328125" customWidth="1"/>
    <col min="2" max="2" width="53.54296875" bestFit="1" customWidth="1"/>
    <col min="3" max="3" width="31.453125" bestFit="1" customWidth="1"/>
    <col min="4" max="4" width="12.453125" bestFit="1" customWidth="1"/>
    <col min="5" max="5" width="26.1796875" bestFit="1" customWidth="1"/>
    <col min="6" max="6" width="22.81640625" bestFit="1" customWidth="1"/>
    <col min="8" max="8" width="31.453125" bestFit="1" customWidth="1"/>
    <col min="9" max="9" width="12.453125" bestFit="1" customWidth="1"/>
    <col min="10" max="10" width="26.1796875" bestFit="1" customWidth="1"/>
  </cols>
  <sheetData>
    <row r="1" spans="1:13" x14ac:dyDescent="0.35">
      <c r="A1" s="4" t="s">
        <v>0</v>
      </c>
      <c r="B1" s="4" t="s">
        <v>70</v>
      </c>
      <c r="C1" s="4" t="s">
        <v>1</v>
      </c>
      <c r="D1" s="4" t="s">
        <v>2</v>
      </c>
      <c r="E1" s="4" t="s">
        <v>71</v>
      </c>
      <c r="F1" s="4" t="s">
        <v>72</v>
      </c>
    </row>
    <row r="2" spans="1:13" x14ac:dyDescent="0.35">
      <c r="A2" s="4" t="s">
        <v>3</v>
      </c>
      <c r="B2" s="4" t="s">
        <v>4</v>
      </c>
      <c r="C2" s="4" t="s">
        <v>5</v>
      </c>
      <c r="D2" s="5" t="s">
        <v>6</v>
      </c>
      <c r="E2" s="5" t="s">
        <v>7</v>
      </c>
      <c r="F2" s="5" t="s">
        <v>32</v>
      </c>
    </row>
    <row r="3" spans="1:13" x14ac:dyDescent="0.35">
      <c r="A3" s="4"/>
      <c r="B3" s="4"/>
      <c r="C3" s="4" t="s">
        <v>8</v>
      </c>
      <c r="D3" s="5" t="s">
        <v>9</v>
      </c>
      <c r="E3" s="5"/>
      <c r="F3" s="5"/>
    </row>
    <row r="4" spans="1:13" x14ac:dyDescent="0.35">
      <c r="A4" s="4"/>
      <c r="B4" s="4"/>
      <c r="C4" s="4" t="s">
        <v>10</v>
      </c>
      <c r="D4" s="5" t="s">
        <v>11</v>
      </c>
      <c r="E4" s="5"/>
      <c r="F4" s="5"/>
    </row>
    <row r="5" spans="1:13" x14ac:dyDescent="0.35">
      <c r="A5" s="4"/>
      <c r="B5" s="4"/>
      <c r="C5" s="4" t="s">
        <v>12</v>
      </c>
      <c r="D5" s="5" t="s">
        <v>13</v>
      </c>
      <c r="E5" s="5"/>
      <c r="F5" s="5"/>
    </row>
    <row r="6" spans="1:13" x14ac:dyDescent="0.35">
      <c r="A6" s="4"/>
      <c r="B6" s="4" t="s">
        <v>14</v>
      </c>
      <c r="C6" s="4" t="s">
        <v>5</v>
      </c>
      <c r="D6" s="5">
        <v>200000000</v>
      </c>
      <c r="E6" s="5" t="s">
        <v>15</v>
      </c>
      <c r="F6" s="5"/>
      <c r="I6" s="3"/>
    </row>
    <row r="7" spans="1:13" x14ac:dyDescent="0.35">
      <c r="A7" s="4"/>
      <c r="B7" s="4"/>
      <c r="C7" s="4" t="s">
        <v>10</v>
      </c>
      <c r="D7" s="5" t="s">
        <v>16</v>
      </c>
      <c r="E7" s="5"/>
      <c r="F7" s="5"/>
    </row>
    <row r="8" spans="1:13" x14ac:dyDescent="0.35">
      <c r="A8" s="4"/>
      <c r="B8" s="4"/>
      <c r="C8" s="4" t="s">
        <v>17</v>
      </c>
      <c r="D8" s="5" t="s">
        <v>18</v>
      </c>
      <c r="E8" s="5"/>
      <c r="F8" s="5"/>
    </row>
    <row r="9" spans="1:13" x14ac:dyDescent="0.35">
      <c r="A9" s="4"/>
      <c r="B9" s="4"/>
      <c r="C9" s="4" t="s">
        <v>19</v>
      </c>
      <c r="D9" s="5">
        <v>9000000000</v>
      </c>
      <c r="E9" s="5"/>
      <c r="F9" s="5"/>
    </row>
    <row r="10" spans="1:13" x14ac:dyDescent="0.35">
      <c r="A10" s="4"/>
      <c r="B10" s="4" t="s">
        <v>20</v>
      </c>
      <c r="C10" s="4" t="s">
        <v>5</v>
      </c>
      <c r="D10" s="5">
        <v>2645082873</v>
      </c>
      <c r="E10" s="5" t="s">
        <v>21</v>
      </c>
      <c r="F10" s="5"/>
    </row>
    <row r="11" spans="1:13" x14ac:dyDescent="0.35">
      <c r="A11" s="4"/>
      <c r="B11" s="4"/>
      <c r="C11" s="4" t="s">
        <v>22</v>
      </c>
      <c r="D11" s="5">
        <v>454807734</v>
      </c>
      <c r="E11" s="5"/>
      <c r="F11" s="5"/>
      <c r="L11" s="2"/>
      <c r="M11" s="2"/>
    </row>
    <row r="12" spans="1:13" x14ac:dyDescent="0.35">
      <c r="A12" s="4"/>
      <c r="B12" s="4"/>
      <c r="C12" s="4" t="s">
        <v>10</v>
      </c>
      <c r="D12" s="5" t="s">
        <v>23</v>
      </c>
      <c r="E12" s="5"/>
      <c r="F12" s="5"/>
      <c r="L12" s="2"/>
      <c r="M12" s="2"/>
    </row>
    <row r="13" spans="1:13" x14ac:dyDescent="0.35">
      <c r="A13" s="4"/>
      <c r="B13" s="4"/>
      <c r="C13" s="4" t="s">
        <v>17</v>
      </c>
      <c r="D13" s="5" t="s">
        <v>24</v>
      </c>
      <c r="E13" s="5"/>
      <c r="F13" s="5"/>
      <c r="L13" s="2"/>
      <c r="M13" s="2"/>
    </row>
    <row r="14" spans="1:13" x14ac:dyDescent="0.35">
      <c r="A14" s="4"/>
      <c r="B14" s="4" t="s">
        <v>25</v>
      </c>
      <c r="C14" s="4" t="s">
        <v>5</v>
      </c>
      <c r="D14" s="5">
        <v>224269520</v>
      </c>
      <c r="E14" s="5" t="s">
        <v>26</v>
      </c>
      <c r="F14" s="5"/>
      <c r="L14" s="2"/>
      <c r="M14" s="2"/>
    </row>
    <row r="15" spans="1:13" x14ac:dyDescent="0.35">
      <c r="A15" s="4"/>
      <c r="B15" s="4"/>
      <c r="C15" s="4" t="s">
        <v>22</v>
      </c>
      <c r="D15" s="5" t="s">
        <v>27</v>
      </c>
      <c r="E15" s="5"/>
      <c r="F15" s="5"/>
      <c r="L15" s="2"/>
      <c r="M15" s="2"/>
    </row>
    <row r="16" spans="1:13" x14ac:dyDescent="0.35">
      <c r="A16" s="4"/>
      <c r="B16" s="4"/>
      <c r="C16" s="4" t="s">
        <v>10</v>
      </c>
      <c r="D16" s="5" t="s">
        <v>28</v>
      </c>
      <c r="E16" s="5"/>
      <c r="F16" s="5"/>
      <c r="L16" s="2"/>
      <c r="M16" s="2"/>
    </row>
    <row r="17" spans="1:13" x14ac:dyDescent="0.35">
      <c r="A17" s="4"/>
      <c r="B17" s="4"/>
      <c r="C17" s="4" t="s">
        <v>17</v>
      </c>
      <c r="D17" s="5" t="s">
        <v>29</v>
      </c>
      <c r="E17" s="5"/>
      <c r="F17" s="5"/>
      <c r="L17" s="2"/>
      <c r="M17" s="2"/>
    </row>
    <row r="18" spans="1:13" x14ac:dyDescent="0.35">
      <c r="A18" s="4"/>
      <c r="B18" s="4" t="s">
        <v>30</v>
      </c>
      <c r="C18" s="4" t="s">
        <v>22</v>
      </c>
      <c r="D18" s="5" t="s">
        <v>31</v>
      </c>
      <c r="E18" s="5">
        <v>1483263032</v>
      </c>
      <c r="F18" s="5"/>
      <c r="L18" s="2"/>
      <c r="M18" s="2"/>
    </row>
    <row r="19" spans="1:13" x14ac:dyDescent="0.35">
      <c r="A19" s="4" t="s">
        <v>33</v>
      </c>
      <c r="B19" s="4" t="s">
        <v>34</v>
      </c>
      <c r="C19" s="4" t="s">
        <v>5</v>
      </c>
      <c r="D19" s="5">
        <v>251127600</v>
      </c>
      <c r="E19" s="5">
        <v>950243975</v>
      </c>
      <c r="F19" s="5" t="s">
        <v>48</v>
      </c>
      <c r="L19" s="2"/>
      <c r="M19" s="2"/>
    </row>
    <row r="20" spans="1:13" x14ac:dyDescent="0.35">
      <c r="A20" s="4"/>
      <c r="B20" s="4"/>
      <c r="C20" s="4" t="s">
        <v>10</v>
      </c>
      <c r="D20" s="5">
        <v>699116375</v>
      </c>
      <c r="E20" s="5"/>
      <c r="F20" s="5"/>
      <c r="L20" s="2"/>
      <c r="M20" s="2"/>
    </row>
    <row r="21" spans="1:13" x14ac:dyDescent="0.35">
      <c r="A21" s="4"/>
      <c r="B21" s="4" t="s">
        <v>35</v>
      </c>
      <c r="C21" s="4" t="s">
        <v>22</v>
      </c>
      <c r="D21" s="5">
        <v>797903150</v>
      </c>
      <c r="E21" s="5" t="s">
        <v>36</v>
      </c>
      <c r="F21" s="5"/>
      <c r="L21" s="2"/>
      <c r="M21" s="2"/>
    </row>
    <row r="22" spans="1:13" x14ac:dyDescent="0.35">
      <c r="A22" s="4"/>
      <c r="B22" s="4"/>
      <c r="C22" s="4" t="s">
        <v>10</v>
      </c>
      <c r="D22" s="5" t="s">
        <v>37</v>
      </c>
      <c r="E22" s="5"/>
      <c r="F22" s="5"/>
      <c r="L22" s="2"/>
      <c r="M22" s="2"/>
    </row>
    <row r="23" spans="1:13" x14ac:dyDescent="0.35">
      <c r="A23" s="4"/>
      <c r="B23" s="4"/>
      <c r="C23" s="4" t="s">
        <v>17</v>
      </c>
      <c r="D23" s="5">
        <v>29309715</v>
      </c>
      <c r="E23" s="5"/>
      <c r="F23" s="5"/>
      <c r="L23" s="2"/>
      <c r="M23" s="2"/>
    </row>
    <row r="24" spans="1:13" x14ac:dyDescent="0.35">
      <c r="A24" s="4"/>
      <c r="B24" s="4" t="s">
        <v>38</v>
      </c>
      <c r="C24" s="4" t="s">
        <v>5</v>
      </c>
      <c r="D24" s="5">
        <v>222487169</v>
      </c>
      <c r="E24" s="5" t="s">
        <v>39</v>
      </c>
      <c r="F24" s="5"/>
      <c r="L24" s="2"/>
      <c r="M24" s="2"/>
    </row>
    <row r="25" spans="1:13" x14ac:dyDescent="0.35">
      <c r="A25" s="4"/>
      <c r="B25" s="4"/>
      <c r="C25" s="4" t="s">
        <v>40</v>
      </c>
      <c r="D25" s="5">
        <v>105599894</v>
      </c>
      <c r="E25" s="5"/>
      <c r="F25" s="5"/>
      <c r="L25" s="2"/>
      <c r="M25" s="2"/>
    </row>
    <row r="26" spans="1:13" x14ac:dyDescent="0.35">
      <c r="A26" s="4"/>
      <c r="B26" s="4"/>
      <c r="C26" s="4" t="s">
        <v>10</v>
      </c>
      <c r="D26" s="5" t="s">
        <v>41</v>
      </c>
      <c r="E26" s="5"/>
      <c r="F26" s="5"/>
      <c r="L26" s="2"/>
      <c r="M26" s="2"/>
    </row>
    <row r="27" spans="1:13" x14ac:dyDescent="0.35">
      <c r="A27" s="4"/>
      <c r="B27" s="4" t="s">
        <v>42</v>
      </c>
      <c r="C27" s="4" t="s">
        <v>10</v>
      </c>
      <c r="D27" s="5" t="s">
        <v>43</v>
      </c>
      <c r="E27" s="5" t="s">
        <v>43</v>
      </c>
      <c r="F27" s="5"/>
      <c r="L27" s="2"/>
      <c r="M27" s="2"/>
    </row>
    <row r="28" spans="1:13" x14ac:dyDescent="0.35">
      <c r="A28" s="4"/>
      <c r="B28" s="4" t="s">
        <v>44</v>
      </c>
      <c r="C28" s="4" t="s">
        <v>22</v>
      </c>
      <c r="D28" s="5">
        <v>128399567</v>
      </c>
      <c r="E28" s="5">
        <v>128399567</v>
      </c>
      <c r="F28" s="5"/>
      <c r="L28" s="2"/>
      <c r="M28" s="2"/>
    </row>
    <row r="29" spans="1:13" x14ac:dyDescent="0.35">
      <c r="A29" s="4"/>
      <c r="B29" s="4" t="s">
        <v>45</v>
      </c>
      <c r="C29" s="4" t="s">
        <v>5</v>
      </c>
      <c r="D29" s="5">
        <v>21955000</v>
      </c>
      <c r="E29" s="5" t="s">
        <v>46</v>
      </c>
      <c r="F29" s="5"/>
      <c r="L29" s="2"/>
      <c r="M29" s="2"/>
    </row>
    <row r="30" spans="1:13" x14ac:dyDescent="0.35">
      <c r="A30" s="4"/>
      <c r="B30" s="4"/>
      <c r="C30" s="4" t="s">
        <v>22</v>
      </c>
      <c r="D30" s="5">
        <v>16525560</v>
      </c>
      <c r="E30" s="5"/>
      <c r="F30" s="5"/>
      <c r="L30" s="2"/>
      <c r="M30" s="2"/>
    </row>
    <row r="31" spans="1:13" x14ac:dyDescent="0.35">
      <c r="A31" s="4"/>
      <c r="B31" s="4"/>
      <c r="C31" s="4" t="s">
        <v>10</v>
      </c>
      <c r="D31" s="5" t="s">
        <v>47</v>
      </c>
      <c r="E31" s="5"/>
      <c r="F31" s="5"/>
      <c r="L31" s="2"/>
      <c r="M31" s="2"/>
    </row>
    <row r="32" spans="1:13" x14ac:dyDescent="0.35">
      <c r="A32" s="4" t="s">
        <v>49</v>
      </c>
      <c r="B32" s="4" t="s">
        <v>50</v>
      </c>
      <c r="C32" s="4" t="s">
        <v>5</v>
      </c>
      <c r="D32" s="5">
        <v>10000000</v>
      </c>
      <c r="E32" s="5" t="s">
        <v>51</v>
      </c>
      <c r="F32" s="5" t="s">
        <v>61</v>
      </c>
      <c r="L32" s="2"/>
      <c r="M32" s="2"/>
    </row>
    <row r="33" spans="1:13" x14ac:dyDescent="0.35">
      <c r="A33" s="4"/>
      <c r="B33" s="4"/>
      <c r="C33" s="4" t="s">
        <v>10</v>
      </c>
      <c r="D33" s="5" t="s">
        <v>52</v>
      </c>
      <c r="E33" s="5"/>
      <c r="F33" s="5"/>
      <c r="L33" s="2"/>
      <c r="M33" s="2"/>
    </row>
    <row r="34" spans="1:13" x14ac:dyDescent="0.35">
      <c r="A34" s="4"/>
      <c r="B34" s="4" t="s">
        <v>53</v>
      </c>
      <c r="C34" s="4" t="s">
        <v>17</v>
      </c>
      <c r="D34" s="5" t="s">
        <v>54</v>
      </c>
      <c r="E34" s="5" t="s">
        <v>54</v>
      </c>
      <c r="F34" s="5"/>
      <c r="L34" s="2"/>
      <c r="M34" s="2"/>
    </row>
    <row r="35" spans="1:13" x14ac:dyDescent="0.35">
      <c r="A35" s="4"/>
      <c r="B35" s="4" t="s">
        <v>55</v>
      </c>
      <c r="C35" s="4" t="s">
        <v>10</v>
      </c>
      <c r="D35" s="5" t="s">
        <v>56</v>
      </c>
      <c r="E35" s="5" t="s">
        <v>56</v>
      </c>
      <c r="F35" s="5"/>
      <c r="L35" s="2"/>
      <c r="M35" s="2"/>
    </row>
    <row r="36" spans="1:13" x14ac:dyDescent="0.35">
      <c r="A36" s="4"/>
      <c r="B36" s="4" t="s">
        <v>57</v>
      </c>
      <c r="C36" s="4" t="s">
        <v>5</v>
      </c>
      <c r="D36" s="5" t="s">
        <v>58</v>
      </c>
      <c r="E36" s="5">
        <v>54148449</v>
      </c>
      <c r="F36" s="5"/>
      <c r="L36" s="2"/>
      <c r="M36" s="2"/>
    </row>
    <row r="37" spans="1:13" x14ac:dyDescent="0.35">
      <c r="A37" s="4"/>
      <c r="B37" s="4" t="s">
        <v>59</v>
      </c>
      <c r="C37" s="4" t="s">
        <v>5</v>
      </c>
      <c r="D37" s="5">
        <v>10000000</v>
      </c>
      <c r="E37" s="5">
        <v>10000000</v>
      </c>
      <c r="F37" s="5"/>
      <c r="L37" s="2"/>
      <c r="M37" s="2"/>
    </row>
    <row r="38" spans="1:13" x14ac:dyDescent="0.35">
      <c r="A38" s="4"/>
      <c r="B38" s="4" t="s">
        <v>60</v>
      </c>
      <c r="C38" s="4" t="s">
        <v>5</v>
      </c>
      <c r="D38" s="5">
        <v>72077839</v>
      </c>
      <c r="E38" s="5">
        <v>72077839</v>
      </c>
      <c r="F38" s="5"/>
      <c r="L38" s="2"/>
      <c r="M38" s="2"/>
    </row>
    <row r="39" spans="1:13" x14ac:dyDescent="0.35">
      <c r="A39" s="4" t="s">
        <v>62</v>
      </c>
      <c r="B39" s="4" t="s">
        <v>63</v>
      </c>
      <c r="C39" s="4" t="s">
        <v>5</v>
      </c>
      <c r="D39" s="5">
        <v>17000000</v>
      </c>
      <c r="E39" s="5" t="s">
        <v>64</v>
      </c>
      <c r="F39" s="5">
        <v>2154786884</v>
      </c>
      <c r="L39" s="2"/>
      <c r="M39" s="2"/>
    </row>
    <row r="40" spans="1:13" x14ac:dyDescent="0.35">
      <c r="A40" s="4"/>
      <c r="B40" s="4"/>
      <c r="C40" s="4" t="s">
        <v>22</v>
      </c>
      <c r="D40" s="5" t="s">
        <v>65</v>
      </c>
      <c r="E40" s="5"/>
      <c r="F40" s="5"/>
      <c r="L40" s="2"/>
      <c r="M40" s="2"/>
    </row>
    <row r="41" spans="1:13" x14ac:dyDescent="0.35">
      <c r="A41" s="4"/>
      <c r="B41" s="4" t="s">
        <v>66</v>
      </c>
      <c r="C41" s="4" t="s">
        <v>67</v>
      </c>
      <c r="D41" s="5">
        <v>12000000</v>
      </c>
      <c r="E41" s="5">
        <v>12000000</v>
      </c>
      <c r="F41" s="5"/>
      <c r="L41" s="2"/>
      <c r="M41" s="2"/>
    </row>
    <row r="42" spans="1:13" x14ac:dyDescent="0.35">
      <c r="A42" s="4"/>
      <c r="B42" s="4" t="s">
        <v>68</v>
      </c>
      <c r="C42" s="4" t="s">
        <v>67</v>
      </c>
      <c r="D42" s="5">
        <v>1000000000</v>
      </c>
      <c r="E42" s="5">
        <v>2070786884</v>
      </c>
      <c r="F42" s="5"/>
      <c r="L42" s="2"/>
      <c r="M42" s="2"/>
    </row>
    <row r="43" spans="1:13" x14ac:dyDescent="0.35">
      <c r="A43" s="4"/>
      <c r="B43" s="4"/>
      <c r="C43" s="4" t="s">
        <v>22</v>
      </c>
      <c r="D43" s="5">
        <v>419000000</v>
      </c>
      <c r="E43" s="5"/>
      <c r="F43" s="5"/>
      <c r="L43" s="2"/>
      <c r="M43" s="2"/>
    </row>
    <row r="44" spans="1:13" x14ac:dyDescent="0.35">
      <c r="A44" s="4"/>
      <c r="B44" s="4"/>
      <c r="C44" s="4" t="s">
        <v>10</v>
      </c>
      <c r="D44" s="5">
        <v>651786884</v>
      </c>
      <c r="E44" s="5"/>
      <c r="F44" s="5"/>
      <c r="L44" s="2"/>
      <c r="M44" s="2"/>
    </row>
    <row r="45" spans="1:13" x14ac:dyDescent="0.35">
      <c r="A45" s="4" t="s">
        <v>73</v>
      </c>
      <c r="B45" s="4"/>
      <c r="C45" s="4"/>
      <c r="D45" s="5"/>
      <c r="E45" s="5"/>
      <c r="F45" s="5" t="s">
        <v>69</v>
      </c>
      <c r="L45" s="2"/>
      <c r="M45" s="2"/>
    </row>
    <row r="46" spans="1:13" x14ac:dyDescent="0.35">
      <c r="L46" s="2"/>
      <c r="M46" s="2"/>
    </row>
    <row r="47" spans="1:13" x14ac:dyDescent="0.35">
      <c r="L47" s="2"/>
      <c r="M47" s="2"/>
    </row>
    <row r="48" spans="1:13" x14ac:dyDescent="0.35">
      <c r="L48" s="2"/>
      <c r="M48" s="2"/>
    </row>
    <row r="49" spans="9:13" x14ac:dyDescent="0.35">
      <c r="L49" s="2"/>
      <c r="M49" s="2"/>
    </row>
    <row r="50" spans="9:13" x14ac:dyDescent="0.35">
      <c r="L50" s="2"/>
      <c r="M50" s="2"/>
    </row>
    <row r="51" spans="9:13" x14ac:dyDescent="0.35">
      <c r="L51" s="2"/>
      <c r="M51" s="2"/>
    </row>
    <row r="52" spans="9:13" x14ac:dyDescent="0.35">
      <c r="L52" s="2"/>
      <c r="M52" s="2"/>
    </row>
    <row r="53" spans="9:13" x14ac:dyDescent="0.35">
      <c r="L53" s="2"/>
      <c r="M53" s="2"/>
    </row>
    <row r="54" spans="9:13" x14ac:dyDescent="0.35">
      <c r="L54" s="2"/>
      <c r="M54" s="2"/>
    </row>
    <row r="55" spans="9:13" x14ac:dyDescent="0.35">
      <c r="I55" s="2"/>
      <c r="J55" s="2"/>
      <c r="K55" s="2"/>
      <c r="L55" s="2"/>
      <c r="M55" s="2"/>
    </row>
    <row r="56" spans="9:13" x14ac:dyDescent="0.35">
      <c r="I56" s="2"/>
      <c r="J56" s="2"/>
      <c r="K56" s="2"/>
      <c r="L56" s="2"/>
      <c r="M5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64E3-6A2D-4547-8BE2-F49E975A5B4C}">
  <dimension ref="A1:K13"/>
  <sheetViews>
    <sheetView workbookViewId="0">
      <selection activeCell="F12" sqref="F12"/>
    </sheetView>
  </sheetViews>
  <sheetFormatPr baseColWidth="10" defaultRowHeight="14.5" x14ac:dyDescent="0.35"/>
  <cols>
    <col min="1" max="1" width="34.08984375" bestFit="1" customWidth="1"/>
    <col min="2" max="2" width="16.7265625" customWidth="1"/>
    <col min="3" max="3" width="19" customWidth="1"/>
    <col min="4" max="4" width="14.90625" bestFit="1" customWidth="1"/>
    <col min="5" max="5" width="13.08984375" bestFit="1" customWidth="1"/>
    <col min="6" max="6" width="24.36328125" bestFit="1" customWidth="1"/>
    <col min="7" max="7" width="13.08984375" bestFit="1" customWidth="1"/>
    <col min="8" max="8" width="24.36328125" bestFit="1" customWidth="1"/>
    <col min="9" max="9" width="21.08984375" bestFit="1" customWidth="1"/>
    <col min="10" max="10" width="24.36328125" bestFit="1" customWidth="1"/>
    <col min="11" max="11" width="21.08984375" bestFit="1" customWidth="1"/>
    <col min="12" max="12" width="11.26953125" bestFit="1" customWidth="1"/>
  </cols>
  <sheetData>
    <row r="1" spans="1:11" s="6" customFormat="1" ht="15" x14ac:dyDescent="0.3">
      <c r="A1" s="18" t="s">
        <v>99</v>
      </c>
      <c r="B1" s="18" t="s">
        <v>75</v>
      </c>
      <c r="C1" s="18" t="s">
        <v>100</v>
      </c>
      <c r="D1" s="18" t="s">
        <v>101</v>
      </c>
      <c r="E1" s="18" t="s">
        <v>102</v>
      </c>
      <c r="F1" s="18" t="s">
        <v>103</v>
      </c>
      <c r="G1" s="18" t="s">
        <v>102</v>
      </c>
      <c r="H1" s="18" t="s">
        <v>104</v>
      </c>
      <c r="I1" s="18" t="s">
        <v>102</v>
      </c>
      <c r="J1" s="18" t="s">
        <v>105</v>
      </c>
      <c r="K1" s="18" t="s">
        <v>102</v>
      </c>
    </row>
    <row r="2" spans="1:11" ht="15.5" x14ac:dyDescent="0.35">
      <c r="A2" s="19" t="s">
        <v>106</v>
      </c>
      <c r="B2" s="19" t="s">
        <v>79</v>
      </c>
      <c r="C2" s="20">
        <v>5000000000</v>
      </c>
      <c r="D2" s="20">
        <v>273548125</v>
      </c>
      <c r="E2" s="21">
        <f>+_xlfn.SINGLE(_ftnref1)/C2</f>
        <v>0</v>
      </c>
      <c r="F2" s="20">
        <f>_xlfn.SINGLE(_ftnref1)+256315241</f>
        <v>256315241</v>
      </c>
      <c r="G2" s="21">
        <f>+F2/C2</f>
        <v>5.1263048200000001E-2</v>
      </c>
      <c r="H2" s="20">
        <f>+F2+2563254112</f>
        <v>2819569353</v>
      </c>
      <c r="I2" s="21">
        <f>+H2/C2</f>
        <v>0.56391387059999998</v>
      </c>
      <c r="J2" s="20">
        <f>+H2+56321485</f>
        <v>2875890838</v>
      </c>
      <c r="K2" s="21">
        <f>+J2/C2</f>
        <v>0.57517816759999996</v>
      </c>
    </row>
    <row r="3" spans="1:11" ht="15.5" x14ac:dyDescent="0.35">
      <c r="A3" s="19" t="s">
        <v>107</v>
      </c>
      <c r="B3" s="19" t="s">
        <v>78</v>
      </c>
      <c r="C3" s="20">
        <v>5715595470</v>
      </c>
      <c r="D3" s="20">
        <v>23727679</v>
      </c>
      <c r="E3" s="21">
        <v>4.0000000000000001E-3</v>
      </c>
      <c r="F3" s="20">
        <f>+D3+2563145</f>
        <v>26290824</v>
      </c>
      <c r="G3" s="21">
        <f>+F3/C3</f>
        <v>4.5998398833498972E-3</v>
      </c>
      <c r="H3" s="20">
        <f>+F3+256325410</f>
        <v>282616234</v>
      </c>
      <c r="I3" s="21">
        <f>+H3/C3</f>
        <v>4.9446507452004823E-2</v>
      </c>
      <c r="J3" s="20">
        <f>+H3+56321485</f>
        <v>338937719</v>
      </c>
      <c r="K3" s="21">
        <f>+J3/C3</f>
        <v>5.930050871847304E-2</v>
      </c>
    </row>
    <row r="4" spans="1:11" ht="15.5" x14ac:dyDescent="0.35">
      <c r="A4" s="19" t="s">
        <v>108</v>
      </c>
      <c r="B4" s="19" t="s">
        <v>83</v>
      </c>
      <c r="C4" s="20">
        <v>9118488485</v>
      </c>
      <c r="D4" s="20">
        <v>232083106</v>
      </c>
      <c r="E4" s="21">
        <v>2.5000000000000001E-2</v>
      </c>
      <c r="F4" s="20">
        <f>+D4+25631524</f>
        <v>257714630</v>
      </c>
      <c r="G4" s="21">
        <f>+F4/C4</f>
        <v>2.8262867296914726E-2</v>
      </c>
      <c r="H4" s="20">
        <f>+F4+25632541</f>
        <v>283347171</v>
      </c>
      <c r="I4" s="21">
        <f>+H4/C4</f>
        <v>3.1073918826141942E-2</v>
      </c>
      <c r="J4" s="20">
        <f>+H4+56321485</f>
        <v>339668656</v>
      </c>
      <c r="K4" s="21">
        <f>+J4/C4</f>
        <v>3.7250543942535887E-2</v>
      </c>
    </row>
    <row r="5" spans="1:11" ht="15.5" x14ac:dyDescent="0.35">
      <c r="A5" s="19" t="s">
        <v>109</v>
      </c>
      <c r="B5" s="19" t="s">
        <v>85</v>
      </c>
      <c r="C5" s="20">
        <v>5176589987</v>
      </c>
      <c r="D5" s="20">
        <v>160204280</v>
      </c>
      <c r="E5" s="21">
        <v>3.1E-2</v>
      </c>
      <c r="F5" s="20">
        <f>+D5+25631524</f>
        <v>185835804</v>
      </c>
      <c r="G5" s="21">
        <f>+F5/C5</f>
        <v>3.5899270459258031E-2</v>
      </c>
      <c r="H5" s="20">
        <f>+F5+25632541</f>
        <v>211468345</v>
      </c>
      <c r="I5" s="21">
        <f>+H5/C5</f>
        <v>4.085089712166922E-2</v>
      </c>
      <c r="J5" s="20">
        <f>+H5+56321485</f>
        <v>267789830</v>
      </c>
      <c r="K5" s="21">
        <f>+J5/C5</f>
        <v>5.1730933041346162E-2</v>
      </c>
    </row>
    <row r="6" spans="1:11" ht="15.5" x14ac:dyDescent="0.35">
      <c r="A6" s="19" t="s">
        <v>110</v>
      </c>
      <c r="B6" s="19" t="s">
        <v>79</v>
      </c>
      <c r="C6" s="20">
        <v>9000000000</v>
      </c>
      <c r="D6" s="20"/>
      <c r="E6" s="21"/>
      <c r="F6" s="20"/>
      <c r="G6" s="21">
        <v>0</v>
      </c>
      <c r="H6" s="20">
        <v>256398741</v>
      </c>
      <c r="I6" s="21">
        <f>+H6/C6</f>
        <v>2.8488749000000001E-2</v>
      </c>
      <c r="J6" s="20">
        <f>+H6+56321485</f>
        <v>312720226</v>
      </c>
      <c r="K6" s="21">
        <f>+J6/C6</f>
        <v>3.4746691777777776E-2</v>
      </c>
    </row>
    <row r="7" spans="1:11" ht="15.5" x14ac:dyDescent="0.35">
      <c r="A7" s="19" t="s">
        <v>73</v>
      </c>
      <c r="B7" s="19"/>
      <c r="C7" s="20">
        <v>34010673942</v>
      </c>
      <c r="D7" s="20">
        <f>+_xlfn.SINGLE(_ftnref1)+D3+D4+D5</f>
        <v>416015065</v>
      </c>
      <c r="E7" s="21">
        <f>+D7/C7</f>
        <v>1.2231897130572891E-2</v>
      </c>
      <c r="F7" s="20">
        <f>+F5+F4+F3+F2</f>
        <v>726156499</v>
      </c>
      <c r="G7" s="21">
        <f>+F7/C7</f>
        <v>2.1350841216447189E-2</v>
      </c>
      <c r="H7" s="20">
        <f>+H5+H4+H3+H2</f>
        <v>3597001103</v>
      </c>
      <c r="I7" s="21">
        <f>+H7/C7</f>
        <v>0.1057609475523518</v>
      </c>
      <c r="J7" s="20">
        <f>+J5+J4+J3+J2</f>
        <v>3822287043</v>
      </c>
      <c r="K7" s="21">
        <f>+J7/C7</f>
        <v>0.11238492508317612</v>
      </c>
    </row>
    <row r="11" spans="1:11" ht="15" thickBot="1" x14ac:dyDescent="0.4">
      <c r="A11" s="1" t="s">
        <v>98</v>
      </c>
    </row>
    <row r="12" spans="1:11" ht="23" x14ac:dyDescent="0.35">
      <c r="A12" s="1"/>
      <c r="B12" s="14" t="s">
        <v>100</v>
      </c>
      <c r="C12" s="1" t="s">
        <v>111</v>
      </c>
    </row>
    <row r="13" spans="1:11" ht="15" thickBot="1" x14ac:dyDescent="0.4">
      <c r="A13" s="15" t="s">
        <v>106</v>
      </c>
      <c r="B13" s="16">
        <v>5000000000</v>
      </c>
      <c r="C13" s="17">
        <v>7045967932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DF35-B514-4E57-B326-02DE48BAF2ED}">
  <dimension ref="A1:N44"/>
  <sheetViews>
    <sheetView workbookViewId="0"/>
  </sheetViews>
  <sheetFormatPr baseColWidth="10" defaultRowHeight="15.5" x14ac:dyDescent="0.35"/>
  <cols>
    <col min="1" max="1" width="16.453125" style="7" customWidth="1"/>
    <col min="2" max="2" width="13.36328125" style="7" customWidth="1"/>
    <col min="3" max="3" width="13.90625" style="9" bestFit="1" customWidth="1"/>
    <col min="4" max="4" width="14.26953125" style="9" customWidth="1"/>
    <col min="5" max="5" width="16" style="9" customWidth="1"/>
    <col min="6" max="6" width="12.7265625" style="9" customWidth="1"/>
    <col min="7" max="7" width="17.54296875" style="9" customWidth="1"/>
    <col min="8" max="8" width="15.453125" style="9" customWidth="1"/>
    <col min="9" max="9" width="16.26953125" style="9" customWidth="1"/>
    <col min="10" max="10" width="15.7265625" style="9" bestFit="1" customWidth="1"/>
    <col min="11" max="11" width="14.08984375" style="9" customWidth="1"/>
    <col min="12" max="12" width="15.26953125" style="9" customWidth="1"/>
    <col min="13" max="13" width="17.90625" style="9" customWidth="1"/>
    <col min="14" max="14" width="15.7265625" style="9" bestFit="1" customWidth="1"/>
    <col min="15" max="16384" width="10.90625" style="9"/>
  </cols>
  <sheetData>
    <row r="1" spans="1:14" s="6" customFormat="1" ht="15" x14ac:dyDescent="0.3">
      <c r="A1" s="6" t="s">
        <v>74</v>
      </c>
      <c r="B1" s="6" t="s">
        <v>75</v>
      </c>
      <c r="C1" s="6" t="s">
        <v>76</v>
      </c>
      <c r="D1" s="6" t="s">
        <v>92</v>
      </c>
      <c r="E1" s="6" t="s">
        <v>87</v>
      </c>
      <c r="F1" s="6" t="s">
        <v>97</v>
      </c>
      <c r="G1" s="6" t="s">
        <v>88</v>
      </c>
      <c r="H1" s="6" t="s">
        <v>93</v>
      </c>
      <c r="I1" s="6" t="s">
        <v>89</v>
      </c>
      <c r="J1" s="6" t="s">
        <v>94</v>
      </c>
      <c r="K1" s="6" t="s">
        <v>91</v>
      </c>
      <c r="L1" s="6" t="s">
        <v>95</v>
      </c>
      <c r="M1" s="6" t="s">
        <v>90</v>
      </c>
      <c r="N1" s="6" t="s">
        <v>96</v>
      </c>
    </row>
    <row r="2" spans="1:14" x14ac:dyDescent="0.35">
      <c r="A2" s="7" t="s">
        <v>77</v>
      </c>
      <c r="B2" s="7" t="s">
        <v>78</v>
      </c>
      <c r="C2" s="8">
        <v>33600000000</v>
      </c>
      <c r="D2" s="8">
        <v>36456000000</v>
      </c>
      <c r="E2" s="8">
        <v>20573515169</v>
      </c>
      <c r="F2" s="8">
        <v>20747083401</v>
      </c>
      <c r="G2" s="8">
        <v>274272260292</v>
      </c>
      <c r="H2" s="8">
        <v>274445828524</v>
      </c>
      <c r="I2" s="8">
        <v>527971005415</v>
      </c>
      <c r="J2" s="8">
        <v>528144573647</v>
      </c>
      <c r="K2" s="8">
        <v>781669750538</v>
      </c>
      <c r="L2" s="8">
        <v>781843318770</v>
      </c>
      <c r="M2" s="8">
        <v>1035368495661</v>
      </c>
      <c r="N2" s="8">
        <v>1035542063893</v>
      </c>
    </row>
    <row r="3" spans="1:14" x14ac:dyDescent="0.35">
      <c r="B3" s="7" t="s">
        <v>79</v>
      </c>
      <c r="C3" s="8">
        <v>1780800000</v>
      </c>
      <c r="D3" s="8"/>
      <c r="E3" s="8">
        <v>173568232</v>
      </c>
      <c r="F3" s="8"/>
      <c r="G3" s="8">
        <v>253872313355</v>
      </c>
      <c r="H3" s="8"/>
      <c r="I3" s="8">
        <v>507571058478</v>
      </c>
      <c r="J3" s="8"/>
      <c r="K3" s="8">
        <v>761269803601</v>
      </c>
      <c r="L3" s="8"/>
      <c r="M3" s="8">
        <v>1014968548724</v>
      </c>
      <c r="N3" s="8"/>
    </row>
    <row r="4" spans="1:14" x14ac:dyDescent="0.35">
      <c r="B4" s="7" t="s">
        <v>80</v>
      </c>
      <c r="C4" s="8">
        <v>1075200000</v>
      </c>
      <c r="D4" s="8"/>
      <c r="E4" s="8" t="s">
        <v>81</v>
      </c>
      <c r="F4" s="8"/>
      <c r="G4" s="8"/>
      <c r="H4" s="8"/>
      <c r="I4" s="8"/>
      <c r="J4" s="8"/>
      <c r="K4" s="8"/>
      <c r="L4" s="8"/>
      <c r="M4" s="8"/>
      <c r="N4" s="8"/>
    </row>
    <row r="5" spans="1:14" x14ac:dyDescent="0.35">
      <c r="A5" s="7" t="s">
        <v>82</v>
      </c>
      <c r="B5" s="7" t="s">
        <v>83</v>
      </c>
      <c r="C5" s="8">
        <v>39357420001</v>
      </c>
      <c r="D5" s="8">
        <v>45279722325</v>
      </c>
      <c r="E5" s="8">
        <v>11628884394</v>
      </c>
      <c r="F5" s="8">
        <v>13571889042</v>
      </c>
      <c r="G5" s="8">
        <v>265327629517</v>
      </c>
      <c r="H5" s="8">
        <v>267270634165</v>
      </c>
      <c r="I5" s="8">
        <v>519026374640</v>
      </c>
      <c r="J5" s="8">
        <v>520969379288</v>
      </c>
      <c r="K5" s="8">
        <v>772725119763</v>
      </c>
      <c r="L5" s="8">
        <v>774668124411</v>
      </c>
      <c r="M5" s="8">
        <v>1026423864886</v>
      </c>
      <c r="N5" s="8">
        <v>1028366869534</v>
      </c>
    </row>
    <row r="6" spans="1:14" x14ac:dyDescent="0.35">
      <c r="B6" s="7" t="s">
        <v>79</v>
      </c>
      <c r="C6" s="8">
        <v>5922302324</v>
      </c>
      <c r="D6" s="8"/>
      <c r="E6" s="8">
        <v>1943004648</v>
      </c>
      <c r="F6" s="8"/>
      <c r="G6" s="8">
        <v>255641749771</v>
      </c>
      <c r="H6" s="8"/>
      <c r="I6" s="8">
        <v>509340494894</v>
      </c>
      <c r="J6" s="8"/>
      <c r="K6" s="8">
        <v>763039240017</v>
      </c>
      <c r="L6" s="8"/>
      <c r="M6" s="8">
        <v>1016737985140</v>
      </c>
      <c r="N6" s="8"/>
    </row>
    <row r="7" spans="1:14" x14ac:dyDescent="0.35">
      <c r="A7" s="7" t="s">
        <v>84</v>
      </c>
      <c r="B7" s="7" t="s">
        <v>85</v>
      </c>
      <c r="C7" s="8">
        <v>22077591695</v>
      </c>
      <c r="D7" s="8">
        <v>24136152281</v>
      </c>
      <c r="E7" s="8">
        <v>3304894409</v>
      </c>
      <c r="F7" s="8">
        <v>3909421102</v>
      </c>
      <c r="G7" s="8">
        <v>257003639532</v>
      </c>
      <c r="H7" s="8">
        <v>257608166225</v>
      </c>
      <c r="I7" s="8">
        <v>510702384655</v>
      </c>
      <c r="J7" s="8">
        <v>511306911348</v>
      </c>
      <c r="K7" s="8">
        <v>764401129778</v>
      </c>
      <c r="L7" s="8">
        <v>765005656471</v>
      </c>
      <c r="M7" s="8">
        <v>1018099874901</v>
      </c>
      <c r="N7" s="8">
        <v>1018704401594</v>
      </c>
    </row>
    <row r="8" spans="1:14" x14ac:dyDescent="0.35">
      <c r="B8" s="7" t="s">
        <v>79</v>
      </c>
      <c r="C8" s="8">
        <v>2058560586</v>
      </c>
      <c r="D8" s="8"/>
      <c r="E8" s="8">
        <v>604526693</v>
      </c>
      <c r="F8" s="8"/>
      <c r="G8" s="8">
        <v>254303271816</v>
      </c>
      <c r="H8" s="8"/>
      <c r="I8" s="8">
        <v>508002016939</v>
      </c>
      <c r="J8" s="8"/>
      <c r="K8" s="8">
        <v>761700762062</v>
      </c>
      <c r="L8" s="8"/>
      <c r="M8" s="8">
        <v>1015399507185</v>
      </c>
      <c r="N8" s="8"/>
    </row>
    <row r="9" spans="1:14" x14ac:dyDescent="0.35">
      <c r="A9" s="7" t="s">
        <v>86</v>
      </c>
      <c r="B9" s="7" t="s">
        <v>79</v>
      </c>
      <c r="C9" s="8">
        <v>168762121244</v>
      </c>
      <c r="D9" s="8">
        <v>168762121244</v>
      </c>
      <c r="E9" s="8">
        <v>30801218441</v>
      </c>
      <c r="F9" s="8">
        <v>30801218441</v>
      </c>
      <c r="G9" s="8">
        <v>284499963564</v>
      </c>
      <c r="H9" s="8">
        <v>284499963564</v>
      </c>
      <c r="I9" s="8">
        <v>538198708687</v>
      </c>
      <c r="J9" s="8">
        <v>538198708687</v>
      </c>
      <c r="K9" s="8">
        <v>791897453810</v>
      </c>
      <c r="L9" s="8">
        <v>791897453810</v>
      </c>
      <c r="M9" s="8">
        <v>1045596198933</v>
      </c>
      <c r="N9" s="8">
        <v>1045596198933</v>
      </c>
    </row>
    <row r="23" spans="1:14" s="11" customFormat="1" x14ac:dyDescent="0.35">
      <c r="A23" s="10"/>
      <c r="B23" s="10"/>
    </row>
    <row r="32" spans="1:14" x14ac:dyDescent="0.35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s="11" customFormat="1" x14ac:dyDescent="0.35">
      <c r="A33" s="7"/>
      <c r="B33" s="7"/>
      <c r="C33" s="9"/>
      <c r="D33" s="9"/>
      <c r="E33" s="9"/>
      <c r="F33" s="9"/>
      <c r="G33" s="9"/>
      <c r="H33" s="9"/>
      <c r="I33" s="9"/>
      <c r="J33" s="12"/>
      <c r="K33" s="12"/>
      <c r="L33" s="12"/>
      <c r="M33" s="12"/>
      <c r="N33" s="12"/>
    </row>
    <row r="38" spans="1:14" s="13" customFormat="1" x14ac:dyDescent="0.35">
      <c r="A38" s="7"/>
      <c r="B38" s="7"/>
      <c r="C38" s="9"/>
      <c r="D38" s="9"/>
      <c r="E38" s="9"/>
      <c r="F38" s="9"/>
      <c r="G38" s="9"/>
      <c r="H38" s="9"/>
      <c r="I38" s="9"/>
    </row>
    <row r="44" spans="1:14" x14ac:dyDescent="0.35">
      <c r="J44" s="8"/>
      <c r="L44" s="8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Repartit budget PTBA par projet</vt:lpstr>
      <vt:lpstr>Execution budgetaire PTBA 2025</vt:lpstr>
      <vt:lpstr>DECAISSEMENT GLOBAUX 2025</vt:lpstr>
      <vt:lpstr>'Execution budgetaire PTBA 2025'!_ftnref1</vt:lpstr>
      <vt:lpstr>'Repartit budget PTBA par projet'!_Hlk184257579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 Ndoasnan DJEKONBE</dc:creator>
  <cp:lastModifiedBy>Armand Ndoasnan DJEKONBE</cp:lastModifiedBy>
  <dcterms:created xsi:type="dcterms:W3CDTF">2025-07-09T11:17:44Z</dcterms:created>
  <dcterms:modified xsi:type="dcterms:W3CDTF">2025-07-09T13:53:02Z</dcterms:modified>
</cp:coreProperties>
</file>