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jferrera/Desktop/Data Analytics PRACTICE/HOMEWORK/"/>
    </mc:Choice>
  </mc:AlternateContent>
  <xr:revisionPtr revIDLastSave="0" documentId="13_ncr:1_{D29DBADF-5031-DF49-96F1-8236F012D4C9}" xr6:coauthVersionLast="43" xr6:coauthVersionMax="43" xr10:uidLastSave="{00000000-0000-0000-0000-000000000000}"/>
  <bookViews>
    <workbookView xWindow="260" yWindow="680" windowWidth="33080" windowHeight="19000" xr2:uid="{00000000-000D-0000-FFFF-FFFF00000000}"/>
  </bookViews>
  <sheets>
    <sheet name="ORIGINAL DATA" sheetId="1" r:id="rId1"/>
    <sheet name="PT1-CATEGORY" sheetId="5" r:id="rId2"/>
    <sheet name="PT2-SUB-CATEGORY" sheetId="7" r:id="rId3"/>
    <sheet name="PT3-DATES" sheetId="8" r:id="rId4"/>
    <sheet name="BONUS" sheetId="9" r:id="rId5"/>
    <sheet name="Notes" sheetId="10" r:id="rId6"/>
  </sheets>
  <definedNames>
    <definedName name="_xlnm._FilterDatabase" localSheetId="4" hidden="1">BONUS!$A$1:$H$13</definedName>
    <definedName name="_xlnm._FilterDatabase" localSheetId="0" hidden="1">'ORIGINAL DATA'!$A$1:$R$4115</definedName>
  </definedNames>
  <calcPr calcId="191029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89" i="10" l="1"/>
  <c r="J89" i="10"/>
  <c r="I89" i="10"/>
  <c r="K89" i="10" s="1"/>
  <c r="L88" i="10"/>
  <c r="J88" i="10"/>
  <c r="I88" i="10"/>
  <c r="K88" i="10" s="1"/>
  <c r="L87" i="10"/>
  <c r="J87" i="10"/>
  <c r="I87" i="10"/>
  <c r="K87" i="10" s="1"/>
  <c r="L86" i="10"/>
  <c r="J86" i="10"/>
  <c r="I86" i="10"/>
  <c r="K86" i="10" s="1"/>
  <c r="L85" i="10"/>
  <c r="J85" i="10"/>
  <c r="I85" i="10"/>
  <c r="K85" i="10" s="1"/>
  <c r="L84" i="10"/>
  <c r="J84" i="10"/>
  <c r="I84" i="10"/>
  <c r="K84" i="10" s="1"/>
  <c r="L83" i="10"/>
  <c r="J83" i="10"/>
  <c r="I83" i="10"/>
  <c r="K83" i="10" s="1"/>
  <c r="L82" i="10"/>
  <c r="J82" i="10"/>
  <c r="I82" i="10"/>
  <c r="K82" i="10" s="1"/>
  <c r="L81" i="10"/>
  <c r="J81" i="10"/>
  <c r="I81" i="10"/>
  <c r="K81" i="10" s="1"/>
  <c r="L80" i="10"/>
  <c r="J80" i="10"/>
  <c r="I80" i="10"/>
  <c r="K80" i="10" s="1"/>
  <c r="L79" i="10"/>
  <c r="J79" i="10"/>
  <c r="I79" i="10"/>
  <c r="K79" i="10" s="1"/>
  <c r="L78" i="10"/>
  <c r="J78" i="10"/>
  <c r="I78" i="10"/>
  <c r="K78" i="10" s="1"/>
  <c r="D13" i="9" l="1"/>
  <c r="D10" i="9"/>
  <c r="D9" i="9"/>
  <c r="D8" i="9"/>
  <c r="D7" i="9"/>
  <c r="D6" i="9"/>
  <c r="D11" i="9"/>
  <c r="D5" i="9"/>
  <c r="D4" i="9"/>
  <c r="D2" i="9"/>
  <c r="D3" i="9"/>
  <c r="D12" i="9"/>
  <c r="C13" i="9"/>
  <c r="C10" i="9"/>
  <c r="C9" i="9"/>
  <c r="C8" i="9"/>
  <c r="C7" i="9"/>
  <c r="C6" i="9"/>
  <c r="C11" i="9"/>
  <c r="C5" i="9"/>
  <c r="C4" i="9"/>
  <c r="C2" i="9"/>
  <c r="C3" i="9"/>
  <c r="C12" i="9"/>
  <c r="B13" i="9"/>
  <c r="B10" i="9"/>
  <c r="B9" i="9"/>
  <c r="B8" i="9"/>
  <c r="B7" i="9"/>
  <c r="B6" i="9"/>
  <c r="B11" i="9"/>
  <c r="B5" i="9"/>
  <c r="B4" i="9"/>
  <c r="B2" i="9"/>
  <c r="B3" i="9"/>
  <c r="B12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2" i="9" l="1"/>
  <c r="H12" i="9" s="1"/>
  <c r="E13" i="9"/>
  <c r="F13" i="9" s="1"/>
  <c r="E10" i="9"/>
  <c r="F10" i="9" s="1"/>
  <c r="E9" i="9"/>
  <c r="F9" i="9" s="1"/>
  <c r="E8" i="9"/>
  <c r="F8" i="9" s="1"/>
  <c r="E7" i="9"/>
  <c r="F7" i="9" s="1"/>
  <c r="E6" i="9"/>
  <c r="F6" i="9" s="1"/>
  <c r="E11" i="9"/>
  <c r="G11" i="9" s="1"/>
  <c r="E5" i="9"/>
  <c r="F5" i="9" s="1"/>
  <c r="E4" i="9"/>
  <c r="F4" i="9" s="1"/>
  <c r="E2" i="9"/>
  <c r="H2" i="9" s="1"/>
  <c r="E3" i="9"/>
  <c r="H3" i="9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9" l="1"/>
  <c r="H10" i="9"/>
  <c r="H13" i="9"/>
  <c r="G10" i="9"/>
  <c r="H9" i="9"/>
  <c r="F12" i="9"/>
  <c r="G4" i="9"/>
  <c r="H7" i="9"/>
  <c r="G7" i="9"/>
  <c r="H6" i="9"/>
  <c r="F11" i="9"/>
  <c r="G12" i="9"/>
  <c r="G2" i="9"/>
  <c r="G3" i="9"/>
  <c r="F2" i="9"/>
  <c r="F3" i="9"/>
  <c r="H5" i="9"/>
  <c r="G5" i="9"/>
  <c r="G9" i="9"/>
  <c r="G6" i="9"/>
  <c r="H4" i="9"/>
  <c r="H8" i="9"/>
  <c r="G8" i="9"/>
  <c r="H11" i="9"/>
</calcChain>
</file>

<file path=xl/sharedStrings.xml><?xml version="1.0" encoding="utf-8"?>
<sst xmlns="http://schemas.openxmlformats.org/spreadsheetml/2006/main" count="33109" uniqueCount="8427">
  <si>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</si>
  <si>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</si>
  <si>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</si>
  <si>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</si>
  <si>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</si>
  <si>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</si>
  <si>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</si>
  <si>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</si>
  <si>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</si>
  <si>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</si>
  <si>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</si>
  <si>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</si>
  <si>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</si>
  <si>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</si>
  <si>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</si>
  <si>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</si>
  <si>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</si>
  <si>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</si>
  <si>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</si>
  <si>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</si>
  <si>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</si>
  <si>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</si>
  <si>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</si>
  <si>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</si>
  <si>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</si>
  <si>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</si>
  <si>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</si>
  <si>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</si>
  <si>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</si>
  <si>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</si>
  <si>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</si>
  <si>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</si>
  <si>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</si>
  <si>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</si>
  <si>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</si>
  <si>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</si>
  <si>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</si>
  <si>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</si>
  <si>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</si>
  <si>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</si>
  <si>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</si>
  <si>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</si>
  <si>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</si>
  <si>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</si>
  <si>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</si>
  <si>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</si>
  <si>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</si>
  <si>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</si>
  <si>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</si>
  <si>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</si>
  <si>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</si>
  <si>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</si>
  <si>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</si>
  <si>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</si>
  <si>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</si>
  <si>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</si>
  <si>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</si>
  <si>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</si>
  <si>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</si>
  <si>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</si>
  <si>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</si>
  <si>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</si>
  <si>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</si>
  <si>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</si>
  <si>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</si>
  <si>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</si>
  <si>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</si>
  <si>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</si>
  <si>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</si>
  <si>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</si>
  <si>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</si>
  <si>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</si>
  <si>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</si>
  <si>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</si>
  <si>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</si>
  <si>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</si>
  <si>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</si>
  <si>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</si>
  <si>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</si>
  <si>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</si>
  <si>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</si>
  <si>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</si>
  <si>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</si>
  <si>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</si>
  <si>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</si>
  <si>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</si>
  <si>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</si>
  <si>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</si>
  <si>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</si>
  <si>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</si>
  <si>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</si>
  <si>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</si>
  <si>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</si>
  <si>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</si>
  <si>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</si>
  <si>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</si>
  <si>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</si>
  <si>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</si>
  <si>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</si>
  <si>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</si>
  <si>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</si>
  <si>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</si>
  <si>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</si>
  <si>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</si>
  <si>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</si>
  <si>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</si>
  <si>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</si>
  <si>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</si>
  <si>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</si>
  <si>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</si>
  <si>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</si>
  <si>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</si>
  <si>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</si>
  <si>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</si>
  <si>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</si>
  <si>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</si>
  <si>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</si>
  <si>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</si>
  <si>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</si>
  <si>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</si>
  <si>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</si>
  <si>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</si>
  <si>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</si>
  <si>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</si>
  <si>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</si>
  <si>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</si>
  <si>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</si>
  <si>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</si>
  <si>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</si>
  <si>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</si>
  <si>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</si>
  <si>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</si>
  <si>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</si>
  <si>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</si>
  <si>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</si>
  <si>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</si>
  <si>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</si>
  <si>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</si>
  <si>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</si>
  <si>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</si>
  <si>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</si>
  <si>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</si>
  <si>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</si>
  <si>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</si>
  <si>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</si>
  <si>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</si>
  <si>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</si>
  <si>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</si>
  <si>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</si>
  <si>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</si>
  <si>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</si>
  <si>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</si>
  <si>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</si>
  <si>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</si>
  <si>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</si>
  <si>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</si>
  <si>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</si>
  <si>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</si>
  <si>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</si>
  <si>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</si>
  <si>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</si>
  <si>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</si>
  <si>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</si>
  <si>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</si>
  <si>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</si>
  <si>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</si>
  <si>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</si>
  <si>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</si>
  <si>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</si>
  <si>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</si>
  <si>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</si>
  <si>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</si>
  <si>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</si>
  <si>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</si>
  <si>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</si>
  <si>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</si>
  <si>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</si>
  <si>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</si>
  <si>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</si>
  <si>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</si>
  <si>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</si>
  <si>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</si>
  <si>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</si>
  <si>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</si>
  <si>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</si>
  <si>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</si>
  <si>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</si>
  <si>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</si>
  <si>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</si>
  <si>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</si>
  <si>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</si>
  <si>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</si>
  <si>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</si>
  <si>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</si>
  <si>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</si>
  <si>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</si>
  <si>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</si>
  <si>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</si>
  <si>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</si>
  <si>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</si>
  <si>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</si>
  <si>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</si>
  <si>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</si>
  <si>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</si>
  <si>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</si>
  <si>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</si>
  <si>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</si>
  <si>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</si>
  <si>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</si>
  <si>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</si>
  <si>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</si>
  <si>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</si>
  <si>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</si>
  <si>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</si>
  <si>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</si>
  <si>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</si>
  <si>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</si>
  <si>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</si>
  <si>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</si>
  <si>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</si>
  <si>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</si>
  <si>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</si>
  <si>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</si>
  <si>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</si>
  <si>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</si>
  <si>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</si>
  <si>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</si>
  <si>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</si>
  <si>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</si>
  <si>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</si>
  <si>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</si>
  <si>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</si>
  <si>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</si>
  <si>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</si>
  <si>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</si>
  <si>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</si>
  <si>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</si>
  <si>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</si>
  <si>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</si>
  <si>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</si>
  <si>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</si>
  <si>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</si>
  <si>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</si>
  <si>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</si>
  <si>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</si>
  <si>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</si>
  <si>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</si>
  <si>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</si>
  <si>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</si>
  <si>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</si>
  <si>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</si>
  <si>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</si>
  <si>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</si>
  <si>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</si>
  <si>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</si>
  <si>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</si>
  <si>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</si>
  <si>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</si>
  <si>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</si>
  <si>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</si>
  <si>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</si>
  <si>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</si>
  <si>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</si>
  <si>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</si>
  <si>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</si>
  <si>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</si>
  <si>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</si>
  <si>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</si>
  <si>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</si>
  <si>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</si>
  <si>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</si>
  <si>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</si>
  <si>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</si>
  <si>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</si>
  <si>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</si>
  <si>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</si>
  <si>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</si>
  <si>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</si>
  <si>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</si>
  <si>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</si>
  <si>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</si>
  <si>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</si>
  <si>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</si>
  <si>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</si>
  <si>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</si>
  <si>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</si>
  <si>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</si>
  <si>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</si>
  <si>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</si>
  <si>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</si>
  <si>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</si>
  <si>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</si>
  <si>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</si>
  <si>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</si>
  <si>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</si>
  <si>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</si>
  <si>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</si>
  <si>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</si>
  <si>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</si>
  <si>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</si>
  <si>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</si>
  <si>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</si>
  <si>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</si>
  <si>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</si>
  <si>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</si>
  <si>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</si>
  <si>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</si>
  <si>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</si>
  <si>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</si>
  <si>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</si>
  <si>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</si>
  <si>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</si>
  <si>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</si>
  <si>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</si>
  <si>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</si>
  <si>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</si>
  <si>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</si>
  <si>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</si>
  <si>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</si>
  <si>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</si>
  <si>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</si>
  <si>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</si>
  <si>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</si>
  <si>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</si>
  <si>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</si>
  <si>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</si>
  <si>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</si>
  <si>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</si>
  <si>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</si>
  <si>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</si>
  <si>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</si>
  <si>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</si>
  <si>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</si>
  <si>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</si>
  <si>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</si>
  <si>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</si>
  <si>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</si>
  <si>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</si>
  <si>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</si>
  <si>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</si>
  <si>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</si>
  <si>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</si>
  <si>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</si>
  <si>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</si>
  <si>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</si>
  <si>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</si>
  <si>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</si>
  <si>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</si>
  <si>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</si>
  <si>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</si>
  <si>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</si>
  <si>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</si>
  <si>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</si>
  <si>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</si>
  <si>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</si>
  <si>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</si>
  <si>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</si>
  <si>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</si>
  <si>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</si>
  <si>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</si>
  <si>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</si>
  <si>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</si>
  <si>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</si>
  <si>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</si>
  <si>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</si>
  <si>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</si>
  <si>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</si>
  <si>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</si>
  <si>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</si>
  <si>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</si>
  <si>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</si>
  <si>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</si>
  <si>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</si>
  <si>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</si>
  <si>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</si>
  <si>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</si>
  <si>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</si>
  <si>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</si>
  <si>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</si>
  <si>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</si>
  <si>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</si>
  <si>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</si>
  <si>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</si>
  <si>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</si>
  <si>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</si>
  <si>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</si>
  <si>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</si>
  <si>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</si>
  <si>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</si>
  <si>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</si>
  <si>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</si>
  <si>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</si>
  <si>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</si>
  <si>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</si>
  <si>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</si>
  <si>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</si>
  <si>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</si>
  <si>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</si>
  <si>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</si>
  <si>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</si>
  <si>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</si>
  <si>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</si>
  <si>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</si>
  <si>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</si>
  <si>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</si>
  <si>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</si>
  <si>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</si>
  <si>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</si>
  <si>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</si>
  <si>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</si>
  <si>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</si>
  <si>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</si>
  <si>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</si>
  <si>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</si>
  <si>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</si>
  <si>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</si>
  <si>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</si>
  <si>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</si>
  <si>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</si>
  <si>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</si>
  <si>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</si>
  <si>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</si>
  <si>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</si>
  <si>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</si>
  <si>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</si>
  <si>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</si>
  <si>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</si>
  <si>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</si>
  <si>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</si>
  <si>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</si>
  <si>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</si>
  <si>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</si>
  <si>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</si>
  <si>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</si>
  <si>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</si>
  <si>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</si>
  <si>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</si>
  <si>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</si>
  <si>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</si>
  <si>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</si>
  <si>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</si>
  <si>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</si>
  <si>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</si>
  <si>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</si>
  <si>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</si>
  <si>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</si>
  <si>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</si>
  <si>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</si>
  <si>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</si>
  <si>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</si>
  <si>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</si>
  <si>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</si>
  <si>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</si>
  <si>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</si>
  <si>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</si>
  <si>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</si>
  <si>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</si>
  <si>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</si>
  <si>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</si>
  <si>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</si>
  <si>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</si>
  <si>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</si>
  <si>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</si>
  <si>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</si>
  <si>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</si>
  <si>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</si>
  <si>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</si>
  <si>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</si>
  <si>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</si>
  <si>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</si>
  <si>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</si>
  <si>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</si>
  <si>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</si>
  <si>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</si>
  <si>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</si>
  <si>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</si>
  <si>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</si>
  <si>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</si>
  <si>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</si>
  <si>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</si>
  <si>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</si>
  <si>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</si>
  <si>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</si>
  <si>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</si>
  <si>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</si>
  <si>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</si>
  <si>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</si>
  <si>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</si>
  <si>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</si>
  <si>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</si>
  <si>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</si>
  <si>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</si>
  <si>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</si>
  <si>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</si>
  <si>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</si>
  <si>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</si>
  <si>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</si>
  <si>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</si>
  <si>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</si>
  <si>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</si>
  <si>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</si>
  <si>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</si>
  <si>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</si>
  <si>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</si>
  <si>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</si>
  <si>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</si>
  <si>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</si>
  <si>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</si>
  <si>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</si>
  <si>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</si>
  <si>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</si>
  <si>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</si>
  <si>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</si>
  <si>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</si>
  <si>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</si>
  <si>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</si>
  <si>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</si>
  <si>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</si>
  <si>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</si>
  <si>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</si>
  <si>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</si>
  <si>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</si>
  <si>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</si>
  <si>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</si>
  <si>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</si>
  <si>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</si>
  <si>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</si>
  <si>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</si>
  <si>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</si>
  <si>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</si>
  <si>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</si>
  <si>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</si>
  <si>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</si>
  <si>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</si>
  <si>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</si>
  <si>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</si>
  <si>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</si>
  <si>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</si>
  <si>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</si>
  <si>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</si>
  <si>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</si>
  <si>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</si>
  <si>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</si>
  <si>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</si>
  <si>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</si>
  <si>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</si>
  <si>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</si>
  <si>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</si>
  <si>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</si>
  <si>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</si>
  <si>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</si>
  <si>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</si>
  <si>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</si>
  <si>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</si>
  <si>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</si>
  <si>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</si>
  <si>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</si>
  <si>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</si>
  <si>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</si>
  <si>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</si>
  <si>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</si>
  <si>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</si>
  <si>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</si>
  <si>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</si>
  <si>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</si>
  <si>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</si>
  <si>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</si>
  <si>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</si>
  <si>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</si>
  <si>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</si>
  <si>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</si>
  <si>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</si>
  <si>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</si>
  <si>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</si>
  <si>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</si>
  <si>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</si>
  <si>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</si>
  <si>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</si>
  <si>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</si>
  <si>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</si>
  <si>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</si>
  <si>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</si>
  <si>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</si>
  <si>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</si>
  <si>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</si>
  <si>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</si>
  <si>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</si>
  <si>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</si>
  <si>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</si>
  <si>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</si>
  <si>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</si>
  <si>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</si>
  <si>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</si>
  <si>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</si>
  <si>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</si>
  <si>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</si>
  <si>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</si>
  <si>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</si>
  <si>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</si>
  <si>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</si>
  <si>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</si>
  <si>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</si>
  <si>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</si>
  <si>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</si>
  <si>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</si>
  <si>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</si>
  <si>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</si>
  <si>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</si>
  <si>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</si>
  <si>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</si>
  <si>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</si>
  <si>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</si>
  <si>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</si>
  <si>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</si>
  <si>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</si>
  <si>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</si>
  <si>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</si>
  <si>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</si>
  <si>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</si>
  <si>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</si>
  <si>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</si>
  <si>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</si>
  <si>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</si>
  <si>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</si>
  <si>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</si>
  <si>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</si>
  <si>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</si>
  <si>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</si>
  <si>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</si>
  <si>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</si>
  <si>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</si>
  <si>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</si>
  <si>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</si>
  <si>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</si>
  <si>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</si>
  <si>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</si>
  <si>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</si>
  <si>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</si>
  <si>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</si>
  <si>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</si>
  <si>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</si>
  <si>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</si>
  <si>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</si>
  <si>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</si>
  <si>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</si>
  <si>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</si>
  <si>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</si>
  <si>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</si>
  <si>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</si>
  <si>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</si>
  <si>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</si>
  <si>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</si>
  <si>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</si>
  <si>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</si>
  <si>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</si>
  <si>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</si>
  <si>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</si>
  <si>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</si>
  <si>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</si>
  <si>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</si>
  <si>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</si>
  <si>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</si>
  <si>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</si>
  <si>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</si>
  <si>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</si>
  <si>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</si>
  <si>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</si>
  <si>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</si>
  <si>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</si>
  <si>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</si>
  <si>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</si>
  <si>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</si>
  <si>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</si>
  <si>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</si>
  <si>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</si>
  <si>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</si>
  <si>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</si>
  <si>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</si>
  <si>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</si>
  <si>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</si>
  <si>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</si>
  <si>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</si>
  <si>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</si>
  <si>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</si>
  <si>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</si>
  <si>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</si>
  <si>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</si>
  <si>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</si>
  <si>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</si>
  <si>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</si>
  <si>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</si>
  <si>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</si>
  <si>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</si>
  <si>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</si>
  <si>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</si>
  <si>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</si>
  <si>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</si>
  <si>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</si>
  <si>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</si>
  <si>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</si>
  <si>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</si>
  <si>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</si>
  <si>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</si>
  <si>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</si>
  <si>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</si>
  <si>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</si>
  <si>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</si>
  <si>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</si>
  <si>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</si>
  <si>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</si>
  <si>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</si>
  <si>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</si>
  <si>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</si>
  <si>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</si>
  <si>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</si>
  <si>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</si>
  <si>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</si>
  <si>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</si>
  <si>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</si>
  <si>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</si>
  <si>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</si>
  <si>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</si>
  <si>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</si>
  <si>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</si>
  <si>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</si>
  <si>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</si>
  <si>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</si>
  <si>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</si>
  <si>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</si>
  <si>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</si>
  <si>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</si>
  <si>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</si>
  <si>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</si>
  <si>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</si>
  <si>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</si>
  <si>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</si>
  <si>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</si>
  <si>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</si>
  <si>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</si>
  <si>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</si>
  <si>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</si>
  <si>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</si>
  <si>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</si>
  <si>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</si>
  <si>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</si>
  <si>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</si>
  <si>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</si>
  <si>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</si>
  <si>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</si>
  <si>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</si>
  <si>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</si>
  <si>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</si>
  <si>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</si>
  <si>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</si>
  <si>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</si>
  <si>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</si>
  <si>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</si>
  <si>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</si>
  <si>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</si>
  <si>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</si>
  <si>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</si>
  <si>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</si>
  <si>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</si>
  <si>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</si>
  <si>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</si>
  <si>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</si>
  <si>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</si>
  <si>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</si>
  <si>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</si>
  <si>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</si>
  <si>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</si>
  <si>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</si>
  <si>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</si>
  <si>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</si>
  <si>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</si>
  <si>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</si>
  <si>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</si>
  <si>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</si>
  <si>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</si>
  <si>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</si>
  <si>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</si>
  <si>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</si>
  <si>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</si>
  <si>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</si>
  <si>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</si>
  <si>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</si>
  <si>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</si>
  <si>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</si>
  <si>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</si>
  <si>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</si>
  <si>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</si>
  <si>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</si>
  <si>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</si>
  <si>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</si>
  <si>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</si>
  <si>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</si>
  <si>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</si>
  <si>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</si>
  <si>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</si>
  <si>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</si>
  <si>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</si>
  <si>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</si>
  <si>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</si>
  <si>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</si>
  <si>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</si>
  <si>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</si>
  <si>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</si>
  <si>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</si>
  <si>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</si>
  <si>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</si>
  <si>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</si>
  <si>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</si>
  <si>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</si>
  <si>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</si>
  <si>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</si>
  <si>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</si>
  <si>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</si>
  <si>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</si>
  <si>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</si>
  <si>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</si>
  <si>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</si>
  <si>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</si>
  <si>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</si>
  <si>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</si>
  <si>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</si>
  <si>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</si>
  <si>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</si>
  <si>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</si>
  <si>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</si>
  <si>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</si>
  <si>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</si>
  <si>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</si>
  <si>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</si>
  <si>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</si>
  <si>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</si>
  <si>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</si>
  <si>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</si>
  <si>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</si>
  <si>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</si>
  <si>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</si>
  <si>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</si>
  <si>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</si>
  <si>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</si>
  <si>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</si>
  <si>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</si>
  <si>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</si>
  <si>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</si>
  <si>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</si>
  <si>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</si>
  <si>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</si>
  <si>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</si>
  <si>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</si>
  <si>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</si>
  <si>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</si>
  <si>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</si>
  <si>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</si>
  <si>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</si>
  <si>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</si>
  <si>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</si>
  <si>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</si>
  <si>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</si>
  <si>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</si>
  <si>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</si>
  <si>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</si>
  <si>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</si>
  <si>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</si>
  <si>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</si>
  <si>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</si>
  <si>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</si>
  <si>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</si>
  <si>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</si>
  <si>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</si>
  <si>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</si>
  <si>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</si>
  <si>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</si>
  <si>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</si>
  <si>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</si>
  <si>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</si>
  <si>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</si>
  <si>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</si>
  <si>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</si>
  <si>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</si>
  <si>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</si>
  <si>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</si>
  <si>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</si>
  <si>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</si>
  <si>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</si>
  <si>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</si>
  <si>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</si>
  <si>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</si>
  <si>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</si>
  <si>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</si>
  <si>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</si>
  <si>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</si>
  <si>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</si>
  <si>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</si>
  <si>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</si>
  <si>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</si>
  <si>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</si>
  <si>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</si>
  <si>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</si>
  <si>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</si>
  <si>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</si>
  <si>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</si>
  <si>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</si>
  <si>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</si>
  <si>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</si>
  <si>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</si>
  <si>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</si>
  <si>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</si>
  <si>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</si>
  <si>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</si>
  <si>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</si>
  <si>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</si>
  <si>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</si>
  <si>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</si>
  <si>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</si>
  <si>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</si>
  <si>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</si>
  <si>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</si>
  <si>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</si>
  <si>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</si>
  <si>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</si>
  <si>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</si>
  <si>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</si>
  <si>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</si>
  <si>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</si>
  <si>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</si>
  <si>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</si>
  <si>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</si>
  <si>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</si>
  <si>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</si>
  <si>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</si>
  <si>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</si>
  <si>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</si>
  <si>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</si>
  <si>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</si>
  <si>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</si>
  <si>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</si>
  <si>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</si>
  <si>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</si>
  <si>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</si>
  <si>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</si>
  <si>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</si>
  <si>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</si>
  <si>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</si>
  <si>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</si>
  <si>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</si>
  <si>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</si>
  <si>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</si>
  <si>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</si>
  <si>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</si>
  <si>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</si>
  <si>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</si>
  <si>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</si>
  <si>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</si>
  <si>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</si>
  <si>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</si>
  <si>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</si>
  <si>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</si>
  <si>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</si>
  <si>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</si>
  <si>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</si>
  <si>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</si>
  <si>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</si>
  <si>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</si>
  <si>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</si>
  <si>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</si>
  <si>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</si>
  <si>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</si>
  <si>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</si>
  <si>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</si>
  <si>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</si>
  <si>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</si>
  <si>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</si>
  <si>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</si>
  <si>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</si>
  <si>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</si>
  <si>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</si>
  <si>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</si>
  <si>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</si>
  <si>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</si>
  <si>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</si>
  <si>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</si>
  <si>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</si>
  <si>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</si>
  <si>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</si>
  <si>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</si>
  <si>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</si>
  <si>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</si>
  <si>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</si>
  <si>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</si>
  <si>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</si>
  <si>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</si>
  <si>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</si>
  <si>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</si>
  <si>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</si>
  <si>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</si>
  <si>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</si>
  <si>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</si>
  <si>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</si>
  <si>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</si>
  <si>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</si>
  <si>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</si>
  <si>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</si>
  <si>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</si>
  <si>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</si>
  <si>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</si>
  <si>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</si>
  <si>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</si>
  <si>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</si>
  <si>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</si>
  <si>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</si>
  <si>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</si>
  <si>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</si>
  <si>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</si>
  <si>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</si>
  <si>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</si>
  <si>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</si>
  <si>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</si>
  <si>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</si>
  <si>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</si>
  <si>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</si>
  <si>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</si>
  <si>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</si>
  <si>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</si>
  <si>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</si>
  <si>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</si>
  <si>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</si>
  <si>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</si>
  <si>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</si>
  <si>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</si>
  <si>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</si>
  <si>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</si>
  <si>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</si>
  <si>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</si>
  <si>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</si>
  <si>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</si>
  <si>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</si>
  <si>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</si>
  <si>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</si>
  <si>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</si>
  <si>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</si>
  <si>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</si>
  <si>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</si>
  <si>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</si>
  <si>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</si>
  <si>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</si>
  <si>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</si>
  <si>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</si>
  <si>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</si>
  <si>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</si>
  <si>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</si>
  <si>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</si>
  <si>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</si>
  <si>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</si>
  <si>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</si>
  <si>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</si>
  <si>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</si>
  <si>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</si>
  <si>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</si>
  <si>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</si>
  <si>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</si>
  <si>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</si>
  <si>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</si>
  <si>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</si>
  <si>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</si>
  <si>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</si>
  <si>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</si>
  <si>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</si>
  <si>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</si>
  <si>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</si>
  <si>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</si>
  <si>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</si>
  <si>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</si>
  <si>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</si>
  <si>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</si>
  <si>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</si>
  <si>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</si>
  <si>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</si>
  <si>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</si>
  <si>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</si>
  <si>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</si>
  <si>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</si>
  <si>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</si>
  <si>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</si>
  <si>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</si>
  <si>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</si>
  <si>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</si>
  <si>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</si>
  <si>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</si>
  <si>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</si>
  <si>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</si>
  <si>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</si>
  <si>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</si>
  <si>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</si>
  <si>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</si>
  <si>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</si>
  <si>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</si>
  <si>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</si>
  <si>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</si>
  <si>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</si>
  <si>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</si>
  <si>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</si>
  <si>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</si>
  <si>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</si>
  <si>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</si>
  <si>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</si>
  <si>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</si>
  <si>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</si>
  <si>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</si>
  <si>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</si>
  <si>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</si>
  <si>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</si>
  <si>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</si>
  <si>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</si>
  <si>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</si>
  <si>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</si>
  <si>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</si>
  <si>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</si>
  <si>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</si>
  <si>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</si>
  <si>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</si>
  <si>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</si>
  <si>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</si>
  <si>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</si>
  <si>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</si>
  <si>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</si>
  <si>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</si>
  <si>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</si>
  <si>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</si>
  <si>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</si>
  <si>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</si>
  <si>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</si>
  <si>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</si>
  <si>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</si>
  <si>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</si>
  <si>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</si>
  <si>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</si>
  <si>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</si>
  <si>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</si>
  <si>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</si>
  <si>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</si>
  <si>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</si>
  <si>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</si>
  <si>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</si>
  <si>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</si>
  <si>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</si>
  <si>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</si>
  <si>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</si>
  <si>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</si>
  <si>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</si>
  <si>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</si>
  <si>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</si>
  <si>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</si>
  <si>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</si>
  <si>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</si>
  <si>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</si>
  <si>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</si>
  <si>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</si>
  <si>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</si>
  <si>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</si>
  <si>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</si>
  <si>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</si>
  <si>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</si>
  <si>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</si>
  <si>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</si>
  <si>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</si>
  <si>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</si>
  <si>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</si>
  <si>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</si>
  <si>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</si>
  <si>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</si>
  <si>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</si>
  <si>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</si>
  <si>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</si>
  <si>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</si>
  <si>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</si>
  <si>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</si>
  <si>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</si>
  <si>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</si>
  <si>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</si>
  <si>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</si>
  <si>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</si>
  <si>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</si>
  <si>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</si>
  <si>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</si>
  <si>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</si>
  <si>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</si>
  <si>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</si>
  <si>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</si>
  <si>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</si>
  <si>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</si>
  <si>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</si>
  <si>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</si>
  <si>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</si>
  <si>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</si>
  <si>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</si>
  <si>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</si>
  <si>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</si>
  <si>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</si>
  <si>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</si>
  <si>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</si>
  <si>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</si>
  <si>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</si>
  <si>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</si>
  <si>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</si>
  <si>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</si>
  <si>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</si>
  <si>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</si>
  <si>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</si>
  <si>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</si>
  <si>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</si>
  <si>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</si>
  <si>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</si>
  <si>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</si>
  <si>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</si>
  <si>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</si>
  <si>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</si>
  <si>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</si>
  <si>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</si>
  <si>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</si>
  <si>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</si>
  <si>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</si>
  <si>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</si>
  <si>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</si>
  <si>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</si>
  <si>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</si>
  <si>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</si>
  <si>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</si>
  <si>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</si>
  <si>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</si>
  <si>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</si>
  <si>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</si>
  <si>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</si>
  <si>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</si>
  <si>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</si>
  <si>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</si>
  <si>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</si>
  <si>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</si>
  <si>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</si>
  <si>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</si>
  <si>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</si>
  <si>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</si>
  <si>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</si>
  <si>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</si>
  <si>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</si>
  <si>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</si>
  <si>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</si>
  <si>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</si>
  <si>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</si>
  <si>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</si>
  <si>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</si>
  <si>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</si>
  <si>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</si>
  <si>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</si>
  <si>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</si>
  <si>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</si>
  <si>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</si>
  <si>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</si>
  <si>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</si>
  <si>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</si>
  <si>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</si>
  <si>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</si>
  <si>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</si>
  <si>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</si>
  <si>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</si>
  <si>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</si>
  <si>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</si>
  <si>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</si>
  <si>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</si>
  <si>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</si>
  <si>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</si>
  <si>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</si>
  <si>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</si>
  <si>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</si>
  <si>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</si>
  <si>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</si>
  <si>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</si>
  <si>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</si>
  <si>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</si>
  <si>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</si>
  <si>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</si>
  <si>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</si>
  <si>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</si>
  <si>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</si>
  <si>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</si>
  <si>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</si>
  <si>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</si>
  <si>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</si>
  <si>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</si>
  <si>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</si>
  <si>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</si>
  <si>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</si>
  <si>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</si>
  <si>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</si>
  <si>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</si>
  <si>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</si>
  <si>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</si>
  <si>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</si>
  <si>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</si>
  <si>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</si>
  <si>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</si>
  <si>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</si>
  <si>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</si>
  <si>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</si>
  <si>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</si>
  <si>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</si>
  <si>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</si>
  <si>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</si>
  <si>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</si>
  <si>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</si>
  <si>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</si>
  <si>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</si>
  <si>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</si>
  <si>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</si>
  <si>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</si>
  <si>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</si>
  <si>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</si>
  <si>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</si>
  <si>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</si>
  <si>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</si>
  <si>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</si>
  <si>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</si>
  <si>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</si>
  <si>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</si>
  <si>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</si>
  <si>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</si>
  <si>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</si>
  <si>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</si>
  <si>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</si>
  <si>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</si>
  <si>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</si>
  <si>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</si>
  <si>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</si>
  <si>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</si>
  <si>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</si>
  <si>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</si>
  <si>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</si>
  <si>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</si>
  <si>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</si>
  <si>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</si>
  <si>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</si>
  <si>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</si>
  <si>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</si>
  <si>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</si>
  <si>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</si>
  <si>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</si>
  <si>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</si>
  <si>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</si>
  <si>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</si>
  <si>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</si>
  <si>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</si>
  <si>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</si>
  <si>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</si>
  <si>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</si>
  <si>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</si>
  <si>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</si>
  <si>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</si>
  <si>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</si>
  <si>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</si>
  <si>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</si>
  <si>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</si>
  <si>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</si>
  <si>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</si>
  <si>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</si>
  <si>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</si>
  <si>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</si>
  <si>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</si>
  <si>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</si>
  <si>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</si>
  <si>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</si>
  <si>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</si>
  <si>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</si>
  <si>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</si>
  <si>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</si>
  <si>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</si>
  <si>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</si>
  <si>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</si>
  <si>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</si>
  <si>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</si>
  <si>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</si>
  <si>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</si>
  <si>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</si>
  <si>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</si>
  <si>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</si>
  <si>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</si>
  <si>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</si>
  <si>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</si>
  <si>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</si>
  <si>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</si>
  <si>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</si>
  <si>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</si>
  <si>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</si>
  <si>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</si>
  <si>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</si>
  <si>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</si>
  <si>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</si>
  <si>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</si>
  <si>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</si>
  <si>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</si>
  <si>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</si>
  <si>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</si>
  <si>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</si>
  <si>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</si>
  <si>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</si>
  <si>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</si>
  <si>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</si>
  <si>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</si>
  <si>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</si>
  <si>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</si>
  <si>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</si>
  <si>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</si>
  <si>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</si>
  <si>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</si>
  <si>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</si>
  <si>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</si>
  <si>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</si>
  <si>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</si>
  <si>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</si>
  <si>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</si>
  <si>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</si>
  <si>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</si>
  <si>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</si>
  <si>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</si>
  <si>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</si>
  <si>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</si>
  <si>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</si>
  <si>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</si>
  <si>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</si>
  <si>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</si>
  <si>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</si>
  <si>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</si>
  <si>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</si>
  <si>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</si>
  <si>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</si>
  <si>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</si>
  <si>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</si>
  <si>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</si>
  <si>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</si>
  <si>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</si>
  <si>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</si>
  <si>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</si>
  <si>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</si>
  <si>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</si>
  <si>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</si>
  <si>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</si>
  <si>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</si>
  <si>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</si>
  <si>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</si>
  <si>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</si>
  <si>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</si>
  <si>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</si>
  <si>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</si>
  <si>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</si>
  <si>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</si>
  <si>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</si>
  <si>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</si>
  <si>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</si>
  <si>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</si>
  <si>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</si>
  <si>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</si>
  <si>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</si>
  <si>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</si>
  <si>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</si>
  <si>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</si>
  <si>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</si>
  <si>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</si>
  <si>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</si>
  <si>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</si>
  <si>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</si>
  <si>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</si>
  <si>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</si>
  <si>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</si>
  <si>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</si>
  <si>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</si>
  <si>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</si>
  <si>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</si>
  <si>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</si>
  <si>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</si>
  <si>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</si>
  <si>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</si>
  <si>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</si>
  <si>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</si>
  <si>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</si>
  <si>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</si>
  <si>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</si>
  <si>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</si>
  <si>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</si>
  <si>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</si>
  <si>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</si>
  <si>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</si>
  <si>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</si>
  <si>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</si>
  <si>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</si>
  <si>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</si>
  <si>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</si>
  <si>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</si>
  <si>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</si>
  <si>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</si>
  <si>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</si>
  <si>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</si>
  <si>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</si>
  <si>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</si>
  <si>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</si>
  <si>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</si>
  <si>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</si>
  <si>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</si>
  <si>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</si>
  <si>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</si>
  <si>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</si>
  <si>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</si>
  <si>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</si>
  <si>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</si>
  <si>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</si>
  <si>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</si>
  <si>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</si>
  <si>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</si>
  <si>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</si>
  <si>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</si>
  <si>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</si>
  <si>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</si>
  <si>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</si>
  <si>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</si>
  <si>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</si>
  <si>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</si>
  <si>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</si>
  <si>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</si>
  <si>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</si>
  <si>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</si>
  <si>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</si>
  <si>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</si>
  <si>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</si>
  <si>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</si>
  <si>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</si>
  <si>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</si>
  <si>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</si>
  <si>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</si>
  <si>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</si>
  <si>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</si>
  <si>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</si>
  <si>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</si>
  <si>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</si>
  <si>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</si>
  <si>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</si>
  <si>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</si>
  <si>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</si>
  <si>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</si>
  <si>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</si>
  <si>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</si>
  <si>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</si>
  <si>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</si>
  <si>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</si>
  <si>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</si>
  <si>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</si>
  <si>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</si>
  <si>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</si>
  <si>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</si>
  <si>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</si>
  <si>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</si>
  <si>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</si>
  <si>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</si>
  <si>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</si>
  <si>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</si>
  <si>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</si>
  <si>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</si>
  <si>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</si>
  <si>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</si>
  <si>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</si>
  <si>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</si>
  <si>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</si>
  <si>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</si>
  <si>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</si>
  <si>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</si>
  <si>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</si>
  <si>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</si>
  <si>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</si>
  <si>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</si>
  <si>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</si>
  <si>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</si>
  <si>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</si>
  <si>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</si>
  <si>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</si>
  <si>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</si>
  <si>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</si>
  <si>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</si>
  <si>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</si>
  <si>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</si>
  <si>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</si>
  <si>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</si>
  <si>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</si>
  <si>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</si>
  <si>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</si>
  <si>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</si>
  <si>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</si>
  <si>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</si>
  <si>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</si>
  <si>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</si>
  <si>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</si>
  <si>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</si>
  <si>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</si>
  <si>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</si>
  <si>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</si>
  <si>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</si>
  <si>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</si>
  <si>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</si>
  <si>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</si>
  <si>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</si>
  <si>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</si>
  <si>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</si>
  <si>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</si>
  <si>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</si>
  <si>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</si>
  <si>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</si>
  <si>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</si>
  <si>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</si>
  <si>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</si>
  <si>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</si>
  <si>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</si>
  <si>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</si>
  <si>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</si>
  <si>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</si>
  <si>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</si>
  <si>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</si>
  <si>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</si>
  <si>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</si>
  <si>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</si>
  <si>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</si>
  <si>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</si>
  <si>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</si>
  <si>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</si>
  <si>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</si>
  <si>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</si>
  <si>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</si>
  <si>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</si>
  <si>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</si>
  <si>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</si>
  <si>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</si>
  <si>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</si>
  <si>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</si>
  <si>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</si>
  <si>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</si>
  <si>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</si>
  <si>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</si>
  <si>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</si>
  <si>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</si>
  <si>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</si>
  <si>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</si>
  <si>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</si>
  <si>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</si>
  <si>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</si>
  <si>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</si>
  <si>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</si>
  <si>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</si>
  <si>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</si>
  <si>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</si>
  <si>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</si>
  <si>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</si>
  <si>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</si>
  <si>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</si>
  <si>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</si>
  <si>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</si>
  <si>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</si>
  <si>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</si>
  <si>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</si>
  <si>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</si>
  <si>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</si>
  <si>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</si>
  <si>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</si>
  <si>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</si>
  <si>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</si>
  <si>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</si>
  <si>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</si>
  <si>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</si>
  <si>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</si>
  <si>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</si>
  <si>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</si>
  <si>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</si>
  <si>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</si>
  <si>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</si>
  <si>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</si>
  <si>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</si>
  <si>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</si>
  <si>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</si>
  <si>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</si>
  <si>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</si>
  <si>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</si>
  <si>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</si>
  <si>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</si>
  <si>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</si>
  <si>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</si>
  <si>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</si>
  <si>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</si>
  <si>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</si>
  <si>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</si>
  <si>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</si>
  <si>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</si>
  <si>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</si>
  <si>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</si>
  <si>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</si>
  <si>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</si>
  <si>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</si>
  <si>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</si>
  <si>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</si>
  <si>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</si>
  <si>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</si>
  <si>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</si>
  <si>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</si>
  <si>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</si>
  <si>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</si>
  <si>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</si>
  <si>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</si>
  <si>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</si>
  <si>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</si>
  <si>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</si>
  <si>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</si>
  <si>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</si>
  <si>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</si>
  <si>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</si>
  <si>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</si>
  <si>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</si>
  <si>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</si>
  <si>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</si>
  <si>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</si>
  <si>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</si>
  <si>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</si>
  <si>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</si>
  <si>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</si>
  <si>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</si>
  <si>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</si>
  <si>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</si>
  <si>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</si>
  <si>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</si>
  <si>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</si>
  <si>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</si>
  <si>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</si>
  <si>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</si>
  <si>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</si>
  <si>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</si>
  <si>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</si>
  <si>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</si>
  <si>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</si>
  <si>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</si>
  <si>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</si>
  <si>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</si>
  <si>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</si>
  <si>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</si>
  <si>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</si>
  <si>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</si>
  <si>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</si>
  <si>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</si>
  <si>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</si>
  <si>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</si>
  <si>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</si>
  <si>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</si>
  <si>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</si>
  <si>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</si>
  <si>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</si>
  <si>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</si>
  <si>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</si>
  <si>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</si>
  <si>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</si>
  <si>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</si>
  <si>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</si>
  <si>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</si>
  <si>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</si>
  <si>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</si>
  <si>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</si>
  <si>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</si>
  <si>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</si>
  <si>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</si>
  <si>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</si>
  <si>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</si>
  <si>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</si>
  <si>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</si>
  <si>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</si>
  <si>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</si>
  <si>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</si>
  <si>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</si>
  <si>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</si>
  <si>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</si>
  <si>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</si>
  <si>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</si>
  <si>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</si>
  <si>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</si>
  <si>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</si>
  <si>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</si>
  <si>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</si>
  <si>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</si>
  <si>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</si>
  <si>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</si>
  <si>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</si>
  <si>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</si>
  <si>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</si>
  <si>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</si>
  <si>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</si>
  <si>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</si>
  <si>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</si>
  <si>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</si>
  <si>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</si>
  <si>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</si>
  <si>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</si>
  <si>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</si>
  <si>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</si>
  <si>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</si>
  <si>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</si>
  <si>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</si>
  <si>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</si>
  <si>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</si>
  <si>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</si>
  <si>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</si>
  <si>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</si>
  <si>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</si>
  <si>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</si>
  <si>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</si>
  <si>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</si>
  <si>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</si>
  <si>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</si>
  <si>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</si>
  <si>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</si>
  <si>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</si>
  <si>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</si>
  <si>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</si>
  <si>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</si>
  <si>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</si>
  <si>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</si>
  <si>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</si>
  <si>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</si>
  <si>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</si>
  <si>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</si>
  <si>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</si>
  <si>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</si>
  <si>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</si>
  <si>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</si>
  <si>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</si>
  <si>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</si>
  <si>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</si>
  <si>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</si>
  <si>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</si>
  <si>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</si>
  <si>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</si>
  <si>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</si>
  <si>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</si>
  <si>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</si>
  <si>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</si>
  <si>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</si>
  <si>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</si>
  <si>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</si>
  <si>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</si>
  <si>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</si>
  <si>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</si>
  <si>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</si>
  <si>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</si>
  <si>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</si>
  <si>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</si>
  <si>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</si>
  <si>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</si>
  <si>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</si>
  <si>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</si>
  <si>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</si>
  <si>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</si>
  <si>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</si>
  <si>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</si>
  <si>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</si>
  <si>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</si>
  <si>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</si>
  <si>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</si>
  <si>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</si>
  <si>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</si>
  <si>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</si>
  <si>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</si>
  <si>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</si>
  <si>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</si>
  <si>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</si>
  <si>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</si>
  <si>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</si>
  <si>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</si>
  <si>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</si>
  <si>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</si>
  <si>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</si>
  <si>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</si>
  <si>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</si>
  <si>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</si>
  <si>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</si>
  <si>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</si>
  <si>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</si>
  <si>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</si>
  <si>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</si>
  <si>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</si>
  <si>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</si>
  <si>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</si>
  <si>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</si>
  <si>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</si>
  <si>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</si>
  <si>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</si>
  <si>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</si>
  <si>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</si>
  <si>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</si>
  <si>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</si>
  <si>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</si>
  <si>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</si>
  <si>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</si>
  <si>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</si>
  <si>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</si>
  <si>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</si>
  <si>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</si>
  <si>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</si>
  <si>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</si>
  <si>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</si>
  <si>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</si>
  <si>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</si>
  <si>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</si>
  <si>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</si>
  <si>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</si>
  <si>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</si>
  <si>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</si>
  <si>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</si>
  <si>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</si>
  <si>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</si>
  <si>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</si>
  <si>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</si>
  <si>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</si>
  <si>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</si>
  <si>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</si>
  <si>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</si>
  <si>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</si>
  <si>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</si>
  <si>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</si>
  <si>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</si>
  <si>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</si>
  <si>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</si>
  <si>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</si>
  <si>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</si>
  <si>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</si>
  <si>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</si>
  <si>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</si>
  <si>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</si>
  <si>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</si>
  <si>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</si>
  <si>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</si>
  <si>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</si>
  <si>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</si>
  <si>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</si>
  <si>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</si>
  <si>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</si>
  <si>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</si>
  <si>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</si>
  <si>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</si>
  <si>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</si>
  <si>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</si>
  <si>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</si>
  <si>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</si>
  <si>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</si>
  <si>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</si>
  <si>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</si>
  <si>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</si>
  <si>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</si>
  <si>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</si>
  <si>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</si>
  <si>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</si>
  <si>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</si>
  <si>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</si>
  <si>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</si>
  <si>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</si>
  <si>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</si>
  <si>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</si>
  <si>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</si>
  <si>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</si>
  <si>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</si>
  <si>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</si>
  <si>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</si>
  <si>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</si>
  <si>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</si>
  <si>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</si>
  <si>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</si>
  <si>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</si>
  <si>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</si>
  <si>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</si>
  <si>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</si>
  <si>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</si>
  <si>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</si>
  <si>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</si>
  <si>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</si>
  <si>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</si>
  <si>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</si>
  <si>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</si>
  <si>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</si>
  <si>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</si>
  <si>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</si>
  <si>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</si>
  <si>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</si>
  <si>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</si>
  <si>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</si>
  <si>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</si>
  <si>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</si>
  <si>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</si>
  <si>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</si>
  <si>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</si>
  <si>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</si>
  <si>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</si>
  <si>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</si>
  <si>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</si>
  <si>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</si>
  <si>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</si>
  <si>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</si>
  <si>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</si>
  <si>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</si>
  <si>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</si>
  <si>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</si>
  <si>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</si>
  <si>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</si>
  <si>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</si>
  <si>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</si>
  <si>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</si>
  <si>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</si>
  <si>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</si>
  <si>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</si>
  <si>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</si>
  <si>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</si>
  <si>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</si>
  <si>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</si>
  <si>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</si>
  <si>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</si>
  <si>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</si>
  <si>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</si>
  <si>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</si>
  <si>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</si>
  <si>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</si>
  <si>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</si>
  <si>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</si>
  <si>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</si>
  <si>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</si>
  <si>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</si>
  <si>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</si>
  <si>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</si>
  <si>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</si>
  <si>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</si>
  <si>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</si>
  <si>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</si>
  <si>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</si>
  <si>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</si>
  <si>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</si>
  <si>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</si>
  <si>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</si>
  <si>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</si>
  <si>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</si>
  <si>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</si>
  <si>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</si>
  <si>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</si>
  <si>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</si>
  <si>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</si>
  <si>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</si>
  <si>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</si>
  <si>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</si>
  <si>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</si>
  <si>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</si>
  <si>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</si>
  <si>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</si>
  <si>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</si>
  <si>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</si>
  <si>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</si>
  <si>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</si>
  <si>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</si>
  <si>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</si>
  <si>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</si>
  <si>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</si>
  <si>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</si>
  <si>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</si>
  <si>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</si>
  <si>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</si>
  <si>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</si>
  <si>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</si>
  <si>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</si>
  <si>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</si>
  <si>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</si>
  <si>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</si>
  <si>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</si>
  <si>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</si>
  <si>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</si>
  <si>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</si>
  <si>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</si>
  <si>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</si>
  <si>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</si>
  <si>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</si>
  <si>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</si>
  <si>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</si>
  <si>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</si>
  <si>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</si>
  <si>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</si>
  <si>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</si>
  <si>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</si>
  <si>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</si>
  <si>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</si>
  <si>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</si>
  <si>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</si>
  <si>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</si>
  <si>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</si>
  <si>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</si>
  <si>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</si>
  <si>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</si>
  <si>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</si>
  <si>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</si>
  <si>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</si>
  <si>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</si>
  <si>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</si>
  <si>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</si>
  <si>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</si>
  <si>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</si>
  <si>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</si>
  <si>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</si>
  <si>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</si>
  <si>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</si>
  <si>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</si>
  <si>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</si>
  <si>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</si>
  <si>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</si>
  <si>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</si>
  <si>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</si>
  <si>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</si>
  <si>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</si>
  <si>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</si>
  <si>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</si>
  <si>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</si>
  <si>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</si>
  <si>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</si>
  <si>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</si>
  <si>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</si>
  <si>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</si>
  <si>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</si>
  <si>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</si>
  <si>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</si>
  <si>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</si>
  <si>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</si>
  <si>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</si>
  <si>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</si>
  <si>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</si>
  <si>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</si>
  <si>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</si>
  <si>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</si>
  <si>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</si>
  <si>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</si>
  <si>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</si>
  <si>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</si>
  <si>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</si>
  <si>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</si>
  <si>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</si>
  <si>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</si>
  <si>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</si>
  <si>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</si>
  <si>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</si>
  <si>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</si>
  <si>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</si>
  <si>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</si>
  <si>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</si>
  <si>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</si>
  <si>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</si>
  <si>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</si>
  <si>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</si>
  <si>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</si>
  <si>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</si>
  <si>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</si>
  <si>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</si>
  <si>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</si>
  <si>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</si>
  <si>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</si>
  <si>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</si>
  <si>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</si>
  <si>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</si>
  <si>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</si>
  <si>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</si>
  <si>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</si>
  <si>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</si>
  <si>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</si>
  <si>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</si>
  <si>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</si>
  <si>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</si>
  <si>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</si>
  <si>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</si>
  <si>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</si>
  <si>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</si>
  <si>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</si>
  <si>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</si>
  <si>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</si>
  <si>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</si>
  <si>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</si>
  <si>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</si>
  <si>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</si>
  <si>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</si>
  <si>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</si>
  <si>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</si>
  <si>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</si>
  <si>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</si>
  <si>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</si>
  <si>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</si>
  <si>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</si>
  <si>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</si>
  <si>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</si>
  <si>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</si>
  <si>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</si>
  <si>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</si>
  <si>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</si>
  <si>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</si>
  <si>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</si>
  <si>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</si>
  <si>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</si>
  <si>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</si>
  <si>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</si>
  <si>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</si>
  <si>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</si>
  <si>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</si>
  <si>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</si>
  <si>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</si>
  <si>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</si>
  <si>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</si>
  <si>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</si>
  <si>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</si>
  <si>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</si>
  <si>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</si>
  <si>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</si>
  <si>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</si>
  <si>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</si>
  <si>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</si>
  <si>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</si>
  <si>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</si>
  <si>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</si>
  <si>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</si>
  <si>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</si>
  <si>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</si>
  <si>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</si>
  <si>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</si>
  <si>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</si>
  <si>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</si>
  <si>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</si>
  <si>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</si>
  <si>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</si>
  <si>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</si>
  <si>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</si>
  <si>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</si>
  <si>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</si>
  <si>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</si>
  <si>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</si>
  <si>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</si>
  <si>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</si>
  <si>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</si>
  <si>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</si>
  <si>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</si>
  <si>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</si>
  <si>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</si>
  <si>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</si>
  <si>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</si>
  <si>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</si>
  <si>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</si>
  <si>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</si>
  <si>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</si>
  <si>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</si>
  <si>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</si>
  <si>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</si>
  <si>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</si>
  <si>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</si>
  <si>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</si>
  <si>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</si>
  <si>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</si>
  <si>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</si>
  <si>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</si>
  <si>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</si>
  <si>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</si>
  <si>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</si>
  <si>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</si>
  <si>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</si>
  <si>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</si>
  <si>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</si>
  <si>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</si>
  <si>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</si>
  <si>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</si>
  <si>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</si>
  <si>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</si>
  <si>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</si>
  <si>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</si>
  <si>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</si>
  <si>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</si>
  <si>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</si>
  <si>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</si>
  <si>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</si>
  <si>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</si>
  <si>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</si>
  <si>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</si>
  <si>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</si>
  <si>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</si>
  <si>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</si>
  <si>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</si>
  <si>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</si>
  <si>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</si>
  <si>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</si>
  <si>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</si>
  <si>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</si>
  <si>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</si>
  <si>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</si>
  <si>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</si>
  <si>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</si>
  <si>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</si>
  <si>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</si>
  <si>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</si>
  <si>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</si>
  <si>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</si>
  <si>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</si>
  <si>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</si>
  <si>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</si>
  <si>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</si>
  <si>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</si>
  <si>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</si>
  <si>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</si>
  <si>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</si>
  <si>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</si>
  <si>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</si>
  <si>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</si>
  <si>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</si>
  <si>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</si>
  <si>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</si>
  <si>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</si>
  <si>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</si>
  <si>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</si>
  <si>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</si>
  <si>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</si>
  <si>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</si>
  <si>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</si>
  <si>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</si>
  <si>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</si>
  <si>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</si>
  <si>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</si>
  <si>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</si>
  <si>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</si>
  <si>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</si>
  <si>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</si>
  <si>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</si>
  <si>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</si>
  <si>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</si>
  <si>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</si>
  <si>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</si>
  <si>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</si>
  <si>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</si>
  <si>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</si>
  <si>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</si>
  <si>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</si>
  <si>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</si>
  <si>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</si>
  <si>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</si>
  <si>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</si>
  <si>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</si>
  <si>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</si>
  <si>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</si>
  <si>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</si>
  <si>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</si>
  <si>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</si>
  <si>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</si>
  <si>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</si>
  <si>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</si>
  <si>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</si>
  <si>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</si>
  <si>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</si>
  <si>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</si>
  <si>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</si>
  <si>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</si>
  <si>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</si>
  <si>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</si>
  <si>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</si>
  <si>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</si>
  <si>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</si>
  <si>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</si>
  <si>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</si>
  <si>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</si>
  <si>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</si>
  <si>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</si>
  <si>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</si>
  <si>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</si>
  <si>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</si>
  <si>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</si>
  <si>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</si>
  <si>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</si>
  <si>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</si>
  <si>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</si>
  <si>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</si>
  <si>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</si>
  <si>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</si>
  <si>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</si>
  <si>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</si>
  <si>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</si>
  <si>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</si>
  <si>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</si>
  <si>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</si>
  <si>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</si>
  <si>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</si>
  <si>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</si>
  <si>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</si>
  <si>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</si>
  <si>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</si>
  <si>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</si>
  <si>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</si>
  <si>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</si>
  <si>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</si>
  <si>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</si>
  <si>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</si>
  <si>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</si>
  <si>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</si>
  <si>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</si>
  <si>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</si>
  <si>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</si>
  <si>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</si>
  <si>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</si>
  <si>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</si>
  <si>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</si>
  <si>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</si>
  <si>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</si>
  <si>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</si>
  <si>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</si>
  <si>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</si>
  <si>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</si>
  <si>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</si>
  <si>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</si>
  <si>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</si>
  <si>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</si>
  <si>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</si>
  <si>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</si>
  <si>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</si>
  <si>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</si>
  <si>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</si>
  <si>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</si>
  <si>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</si>
  <si>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</si>
  <si>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</si>
  <si>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</si>
  <si>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</si>
  <si>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</si>
  <si>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</si>
  <si>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</si>
  <si>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</si>
  <si>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</si>
  <si>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</si>
  <si>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</si>
  <si>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</si>
  <si>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</si>
  <si>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</si>
  <si>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</si>
  <si>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</si>
  <si>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</si>
  <si>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</si>
  <si>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</si>
  <si>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</si>
  <si>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</si>
  <si>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</si>
  <si>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</si>
  <si>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</si>
  <si>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</si>
  <si>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</si>
  <si>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</si>
  <si>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</si>
  <si>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</si>
  <si>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</si>
  <si>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</si>
  <si>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</si>
  <si>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</si>
  <si>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</si>
  <si>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</si>
  <si>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</si>
  <si>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</si>
  <si>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</si>
  <si>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</si>
  <si>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</si>
  <si>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</si>
  <si>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</si>
  <si>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</si>
  <si>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</si>
  <si>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</si>
  <si>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</si>
  <si>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</si>
  <si>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</si>
  <si>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</si>
  <si>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</si>
  <si>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</si>
  <si>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</si>
  <si>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</si>
  <si>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</si>
  <si>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</si>
  <si>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</si>
  <si>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</si>
  <si>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</si>
  <si>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</si>
  <si>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</si>
  <si>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</si>
  <si>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</si>
  <si>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</si>
  <si>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</si>
  <si>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</si>
  <si>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</si>
  <si>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</si>
  <si>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</si>
  <si>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</si>
  <si>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</si>
  <si>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</si>
  <si>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</si>
  <si>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</si>
  <si>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</si>
  <si>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</si>
  <si>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</si>
  <si>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</si>
  <si>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</si>
  <si>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</si>
  <si>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</si>
  <si>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</si>
  <si>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</si>
  <si>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</si>
  <si>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</si>
  <si>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</si>
  <si>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</si>
  <si>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</si>
  <si>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</si>
  <si>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</si>
  <si>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</si>
  <si>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</si>
  <si>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</si>
  <si>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</si>
  <si>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</si>
  <si>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</si>
  <si>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</si>
  <si>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</si>
  <si>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</si>
  <si>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</si>
  <si>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</si>
  <si>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</si>
  <si>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</si>
  <si>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</si>
  <si>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</si>
  <si>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</si>
  <si>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</si>
  <si>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</si>
  <si>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</si>
  <si>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</si>
  <si>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</si>
  <si>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</si>
  <si>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</si>
  <si>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</si>
  <si>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</si>
  <si>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</si>
  <si>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</si>
  <si>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</si>
  <si>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</si>
  <si>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</si>
  <si>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</si>
  <si>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</si>
  <si>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</si>
  <si>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</si>
  <si>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</si>
  <si>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</si>
  <si>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</si>
  <si>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</si>
  <si>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</si>
  <si>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</si>
  <si>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</si>
  <si>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</si>
  <si>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</si>
  <si>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</si>
  <si>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</si>
  <si>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</si>
  <si>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</si>
  <si>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</si>
  <si>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</si>
  <si>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</si>
  <si>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</si>
  <si>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</si>
  <si>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</si>
  <si>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</si>
  <si>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</si>
  <si>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</si>
  <si>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</si>
  <si>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</si>
  <si>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</si>
  <si>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</si>
  <si>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</si>
  <si>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</si>
  <si>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</si>
  <si>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</si>
  <si>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</si>
  <si>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</si>
  <si>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</si>
  <si>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</si>
  <si>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</si>
  <si>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</si>
  <si>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</si>
  <si>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</si>
  <si>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</si>
  <si>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</si>
  <si>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</si>
  <si>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</si>
  <si>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</si>
  <si>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</si>
  <si>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</si>
  <si>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</si>
  <si>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</si>
  <si>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</si>
  <si>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</si>
  <si>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</si>
  <si>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</si>
  <si>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</si>
  <si>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</si>
  <si>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</si>
  <si>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</si>
  <si>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</si>
  <si>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</si>
  <si>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</si>
  <si>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</si>
  <si>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</si>
  <si>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</si>
  <si>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</si>
  <si>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</si>
  <si>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</si>
  <si>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</si>
  <si>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</si>
  <si>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</si>
  <si>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</si>
  <si>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</si>
  <si>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</si>
  <si>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</si>
  <si>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</si>
  <si>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</si>
  <si>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</si>
  <si>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</si>
  <si>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</si>
  <si>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</si>
  <si>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</si>
  <si>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</si>
  <si>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</si>
  <si>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</si>
  <si>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</si>
  <si>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</si>
  <si>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</si>
  <si>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</si>
  <si>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</si>
  <si>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</si>
  <si>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</si>
  <si>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</si>
  <si>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</si>
  <si>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</si>
  <si>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</si>
  <si>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</si>
  <si>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</si>
  <si>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</si>
  <si>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</si>
  <si>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</si>
  <si>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</si>
  <si>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</si>
  <si>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</si>
  <si>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</si>
  <si>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</si>
  <si>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</si>
  <si>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</si>
  <si>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</si>
  <si>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</si>
  <si>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</si>
  <si>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</si>
  <si>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</si>
  <si>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</si>
  <si>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</si>
  <si>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</si>
  <si>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</si>
  <si>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</si>
  <si>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</si>
  <si>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</si>
  <si>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</si>
  <si>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</si>
  <si>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</si>
  <si>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</si>
  <si>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</si>
  <si>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</si>
  <si>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</si>
  <si>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</si>
  <si>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</si>
  <si>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</si>
  <si>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</si>
  <si>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</si>
  <si>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</si>
  <si>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</si>
  <si>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</si>
  <si>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</si>
  <si>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</si>
  <si>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</si>
  <si>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</si>
  <si>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</si>
  <si>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</si>
  <si>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</si>
  <si>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</si>
  <si>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</si>
  <si>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</si>
  <si>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</si>
  <si>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</si>
  <si>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</si>
  <si>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</si>
  <si>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</si>
  <si>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</si>
  <si>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</si>
  <si>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</si>
  <si>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</si>
  <si>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</si>
  <si>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</si>
  <si>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</si>
  <si>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</si>
  <si>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</si>
  <si>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</si>
  <si>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</si>
  <si>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</si>
  <si>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</si>
  <si>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</si>
  <si>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</si>
  <si>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</si>
  <si>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</si>
  <si>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</si>
  <si>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</si>
  <si>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</si>
  <si>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</si>
  <si>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</si>
  <si>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</si>
  <si>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</si>
  <si>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</si>
  <si>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</si>
  <si>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</si>
  <si>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</si>
  <si>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</si>
  <si>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</si>
  <si>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</si>
  <si>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</si>
  <si>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</si>
  <si>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</si>
  <si>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</si>
  <si>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</si>
  <si>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</si>
  <si>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</si>
  <si>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</si>
  <si>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</si>
  <si>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</si>
  <si>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</si>
  <si>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</si>
  <si>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</si>
  <si>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</si>
  <si>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</si>
  <si>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</si>
  <si>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</si>
  <si>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</si>
  <si>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</si>
  <si>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</si>
  <si>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</si>
  <si>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</si>
  <si>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</si>
  <si>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</si>
  <si>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</si>
  <si>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</si>
  <si>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</si>
  <si>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</si>
  <si>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</si>
  <si>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</si>
  <si>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</si>
  <si>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</si>
  <si>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</si>
  <si>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</si>
  <si>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</si>
  <si>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</si>
  <si>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</si>
  <si>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</si>
  <si>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</si>
  <si>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</si>
  <si>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</si>
  <si>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</si>
  <si>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</si>
  <si>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</si>
  <si>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</si>
  <si>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</si>
  <si>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</si>
  <si>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</si>
  <si>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</si>
  <si>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</si>
  <si>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</si>
  <si>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</si>
  <si>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</si>
  <si>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</si>
  <si>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</si>
  <si>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</si>
  <si>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</si>
  <si>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</si>
  <si>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</si>
  <si>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</si>
  <si>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</si>
  <si>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</si>
  <si>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</si>
  <si>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</si>
  <si>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</si>
  <si>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</si>
  <si>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</si>
  <si>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</si>
  <si>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</si>
  <si>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</si>
  <si>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</si>
  <si>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</si>
  <si>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</si>
  <si>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</si>
  <si>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</si>
  <si>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</si>
  <si>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</si>
  <si>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</si>
  <si>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</si>
  <si>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</si>
  <si>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</si>
  <si>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</si>
  <si>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</si>
  <si>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</si>
  <si>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</si>
  <si>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</si>
  <si>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</si>
  <si>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</si>
  <si>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</si>
  <si>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</si>
  <si>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</si>
  <si>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</si>
  <si>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</si>
  <si>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</si>
  <si>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</si>
  <si>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</si>
  <si>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</si>
  <si>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</si>
  <si>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</si>
  <si>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</si>
  <si>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</si>
  <si>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</si>
  <si>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</si>
  <si>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</si>
  <si>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</si>
  <si>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</si>
  <si>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</si>
  <si>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</si>
  <si>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</si>
  <si>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</si>
  <si>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</si>
  <si>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</si>
  <si>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</si>
  <si>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</si>
  <si>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</si>
  <si>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</si>
  <si>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</si>
  <si>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</si>
  <si>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</si>
  <si>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</si>
  <si>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</si>
  <si>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</si>
  <si>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</si>
  <si>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</si>
  <si>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</si>
  <si>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</si>
  <si>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</si>
  <si>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</si>
  <si>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</si>
  <si>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</si>
  <si>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</si>
  <si>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</si>
  <si>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</si>
  <si>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</si>
  <si>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</si>
  <si>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</si>
  <si>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</si>
  <si>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</si>
  <si>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</si>
  <si>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</si>
  <si>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</si>
  <si>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</si>
  <si>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</si>
  <si>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</si>
  <si>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</si>
  <si>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</si>
  <si>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</si>
  <si>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</si>
  <si>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</si>
  <si>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</si>
  <si>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</si>
  <si>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</si>
  <si>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</si>
  <si>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</si>
  <si>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</si>
  <si>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</si>
  <si>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</si>
  <si>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</si>
  <si>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</si>
  <si>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</si>
  <si>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</si>
  <si>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</si>
  <si>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</si>
  <si>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</si>
  <si>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</si>
  <si>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</si>
  <si>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</si>
  <si>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</si>
  <si>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</si>
  <si>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</si>
  <si>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</si>
  <si>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</si>
  <si>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</si>
  <si>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</si>
  <si>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</si>
  <si>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</si>
  <si>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</si>
  <si>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</si>
  <si>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</si>
  <si>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</si>
  <si>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</si>
  <si>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</si>
  <si>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</si>
  <si>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</si>
  <si>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</si>
  <si>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</si>
  <si>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</si>
  <si>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</si>
  <si>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</si>
  <si>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</si>
  <si>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</si>
  <si>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</si>
  <si>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</si>
  <si>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</si>
  <si>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</si>
  <si>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</si>
  <si>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</si>
  <si>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</si>
  <si>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</si>
  <si>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</si>
  <si>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</si>
  <si>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</si>
  <si>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</si>
  <si>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</si>
  <si>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</si>
  <si>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</si>
  <si>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</si>
  <si>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</si>
  <si>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</si>
  <si>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</si>
  <si>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</si>
  <si>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</si>
  <si>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</si>
  <si>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</si>
  <si>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</si>
  <si>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</si>
  <si>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</si>
  <si>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</si>
  <si>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</si>
  <si>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</si>
  <si>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</si>
  <si>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</si>
  <si>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</si>
  <si>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</si>
  <si>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</si>
  <si>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</si>
  <si>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</si>
  <si>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</si>
  <si>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</si>
  <si>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</si>
  <si>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</si>
  <si>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</si>
  <si>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</si>
  <si>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</si>
  <si>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</si>
  <si>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</si>
  <si>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</si>
  <si>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</si>
  <si>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</si>
  <si>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</si>
  <si>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</si>
  <si>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</si>
  <si>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</si>
  <si>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</si>
  <si>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</si>
  <si>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</si>
  <si>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</si>
  <si>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</si>
  <si>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</si>
  <si>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</si>
  <si>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</si>
  <si>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</si>
  <si>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</si>
  <si>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</si>
  <si>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</si>
  <si>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</si>
  <si>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</si>
  <si>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</si>
  <si>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</si>
  <si>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</si>
  <si>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</si>
  <si>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</si>
  <si>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</si>
  <si>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</si>
  <si>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</si>
  <si>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</si>
  <si>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</si>
  <si>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</si>
  <si>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</si>
  <si>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</si>
  <si>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</si>
  <si>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</si>
  <si>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</si>
  <si>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</si>
  <si>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</si>
  <si>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</si>
  <si>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</si>
  <si>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</si>
  <si>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</si>
  <si>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</si>
  <si>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</si>
  <si>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</si>
  <si>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</si>
  <si>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</si>
  <si>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</si>
  <si>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</si>
  <si>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</si>
  <si>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</si>
  <si>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</si>
  <si>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</si>
  <si>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</si>
  <si>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</si>
  <si>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</si>
  <si>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</si>
  <si>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</si>
  <si>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</si>
  <si>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</si>
  <si>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</si>
  <si>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</si>
  <si>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</si>
  <si>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</si>
  <si>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</si>
  <si>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</si>
  <si>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</si>
  <si>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</si>
  <si>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</si>
  <si>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</si>
  <si>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</si>
  <si>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</si>
  <si>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</si>
  <si>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</si>
  <si>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</si>
  <si>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</si>
  <si>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</si>
  <si>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</si>
  <si>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</si>
  <si>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</si>
  <si>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</si>
  <si>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</si>
  <si>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</si>
  <si>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</si>
  <si>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</si>
  <si>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</si>
  <si>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</si>
  <si>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</si>
  <si>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</si>
  <si>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</si>
  <si>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</si>
  <si>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</si>
  <si>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</si>
  <si>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</si>
  <si>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</si>
  <si>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</si>
  <si>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</si>
  <si>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</si>
  <si>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</si>
  <si>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</si>
  <si>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</si>
  <si>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</si>
  <si>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</si>
  <si>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</si>
  <si>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</si>
  <si>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</si>
  <si>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</si>
  <si>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</si>
  <si>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</si>
  <si>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</si>
  <si>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</si>
  <si>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</si>
  <si>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</si>
  <si>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</si>
  <si>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</si>
  <si>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</si>
  <si>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</si>
  <si>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</si>
  <si>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</si>
  <si>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</si>
  <si>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</si>
  <si>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</si>
  <si>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</si>
  <si>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</si>
  <si>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</si>
  <si>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</si>
  <si>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</si>
  <si>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</si>
  <si>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</si>
  <si>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</si>
  <si>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</si>
  <si>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</si>
  <si>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</si>
  <si>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</si>
  <si>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</si>
  <si>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</si>
  <si>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</si>
  <si>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</si>
  <si>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</si>
  <si>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</si>
  <si>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</si>
  <si>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</si>
  <si>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</si>
  <si>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</si>
  <si>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</si>
  <si>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</si>
  <si>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</si>
  <si>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</si>
  <si>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</si>
  <si>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</si>
  <si>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</si>
  <si>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</si>
  <si>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</si>
  <si>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</si>
  <si>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</si>
  <si>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</si>
  <si>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</si>
  <si>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</si>
  <si>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</si>
  <si>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</si>
  <si>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</si>
  <si>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</si>
  <si>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</si>
  <si>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</si>
  <si>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</si>
  <si>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</si>
  <si>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</si>
  <si>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</si>
  <si>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</si>
  <si>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</si>
  <si>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</si>
  <si>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</si>
  <si>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</si>
  <si>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</si>
  <si>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</si>
  <si>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</si>
  <si>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</si>
  <si>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</si>
  <si>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</si>
  <si>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</si>
  <si>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</si>
  <si>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</si>
  <si>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</si>
  <si>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</si>
  <si>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</si>
  <si>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</si>
  <si>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</si>
  <si>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</si>
  <si>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</si>
  <si>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</si>
  <si>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</si>
  <si>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</si>
  <si>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</si>
  <si>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</si>
  <si>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</si>
  <si>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</si>
  <si>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</si>
  <si>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</si>
  <si>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</si>
  <si>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</si>
  <si>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</si>
  <si>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</si>
  <si>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</si>
  <si>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</si>
  <si>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</si>
  <si>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</si>
  <si>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</si>
  <si>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</si>
  <si>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</si>
  <si>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</si>
  <si>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</si>
  <si>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</si>
  <si>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</si>
  <si>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</si>
  <si>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</si>
  <si>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</si>
  <si>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</si>
  <si>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</si>
  <si>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</si>
  <si>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</si>
  <si>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</si>
  <si>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</si>
  <si>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</si>
  <si>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</si>
  <si>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</si>
  <si>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</si>
  <si>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</si>
  <si>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</si>
  <si>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</si>
  <si>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</si>
  <si>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</si>
  <si>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</si>
  <si>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</si>
  <si>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</si>
  <si>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</si>
  <si>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</si>
  <si>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</si>
  <si>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</si>
  <si>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</si>
  <si>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</si>
  <si>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</si>
  <si>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</si>
  <si>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</si>
  <si>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</si>
  <si>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</si>
  <si>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</si>
  <si>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</si>
  <si>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</si>
  <si>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</si>
  <si>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</si>
  <si>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</si>
  <si>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</si>
  <si>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</si>
  <si>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</si>
  <si>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</si>
  <si>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</si>
  <si>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</si>
  <si>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</si>
  <si>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</si>
  <si>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</si>
  <si>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</si>
  <si>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</si>
  <si>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</si>
  <si>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</si>
  <si>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</si>
  <si>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</si>
  <si>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</si>
  <si>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</si>
  <si>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</si>
  <si>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</si>
  <si>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</si>
  <si>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</si>
  <si>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</si>
  <si>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</si>
  <si>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</si>
  <si>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</si>
  <si>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</si>
  <si>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</si>
  <si>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</si>
  <si>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</si>
  <si>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</si>
  <si>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</si>
  <si>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</si>
  <si>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</si>
  <si>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</si>
  <si>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</si>
  <si>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</si>
  <si>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</si>
  <si>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</si>
  <si>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</si>
  <si>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</si>
  <si>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</si>
  <si>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</si>
  <si>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</si>
  <si>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</si>
  <si>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</si>
  <si>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</si>
  <si>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</si>
  <si>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</si>
  <si>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</si>
  <si>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</si>
  <si>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</si>
  <si>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</si>
  <si>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</si>
  <si>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</si>
  <si>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</si>
  <si>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</si>
  <si>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</si>
  <si>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</si>
  <si>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</si>
  <si>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</si>
  <si>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</si>
  <si>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</si>
  <si>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</si>
  <si>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</si>
  <si>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</si>
  <si>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</si>
  <si>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</si>
  <si>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</si>
  <si>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</si>
  <si>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</si>
  <si>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</si>
  <si>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</si>
  <si>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</si>
  <si>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</si>
  <si>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</si>
  <si>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</si>
  <si>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</si>
  <si>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</si>
  <si>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</si>
  <si>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</si>
  <si>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</si>
  <si>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</si>
  <si>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</si>
  <si>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</si>
  <si>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</si>
  <si>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</si>
  <si>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</si>
  <si>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</si>
  <si>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</si>
  <si>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</si>
  <si>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</si>
  <si>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</si>
  <si>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</si>
  <si>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</si>
  <si>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</si>
  <si>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</si>
  <si>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</si>
  <si>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</si>
  <si>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</si>
  <si>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</si>
  <si>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</si>
  <si>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</si>
  <si>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</si>
  <si>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</si>
  <si>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</si>
  <si>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</si>
  <si>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</si>
  <si>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</si>
  <si>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</si>
  <si>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</si>
  <si>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</si>
  <si>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</si>
  <si>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</si>
  <si>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</si>
  <si>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</si>
  <si>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</si>
  <si>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</si>
  <si>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</si>
  <si>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</si>
  <si>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</si>
  <si>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</si>
  <si>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</si>
  <si>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</si>
  <si>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</si>
  <si>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</si>
  <si>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</si>
  <si>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</si>
  <si>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</si>
  <si>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</si>
  <si>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</si>
  <si>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</si>
  <si>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</si>
  <si>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</si>
  <si>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</si>
  <si>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</si>
  <si>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</si>
  <si>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</si>
  <si>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</si>
  <si>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</si>
  <si>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</si>
  <si>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</si>
  <si>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</si>
  <si>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</si>
  <si>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</si>
  <si>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</si>
  <si>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</si>
  <si>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</si>
  <si>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</si>
  <si>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</si>
  <si>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</si>
  <si>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</si>
  <si>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</si>
  <si>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</si>
  <si>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</si>
  <si>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</si>
  <si>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</si>
  <si>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</si>
  <si>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</si>
  <si>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</si>
  <si>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</si>
  <si>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</si>
  <si>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</si>
  <si>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</si>
  <si>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</si>
  <si>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</si>
  <si>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</si>
  <si>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</si>
  <si>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</si>
  <si>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</si>
  <si>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</si>
  <si>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</si>
  <si>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</si>
  <si>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</si>
  <si>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</si>
  <si>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</si>
  <si>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</si>
  <si>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</si>
  <si>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</si>
  <si>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</si>
  <si>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</si>
  <si>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</si>
  <si>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</si>
  <si>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</si>
  <si>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</si>
  <si>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</si>
  <si>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</si>
  <si>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</si>
  <si>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</si>
  <si>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</si>
  <si>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</si>
  <si>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</si>
  <si>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</si>
  <si>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</si>
  <si>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</si>
  <si>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</si>
  <si>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</si>
  <si>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</si>
  <si>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</si>
  <si>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</si>
  <si>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</si>
  <si>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</si>
  <si>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</si>
  <si>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</si>
  <si>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</si>
  <si>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</si>
  <si>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</si>
  <si>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</si>
  <si>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</si>
  <si>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</si>
  <si>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</si>
  <si>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</si>
  <si>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</si>
  <si>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</si>
  <si>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</si>
  <si>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</si>
  <si>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</si>
  <si>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</si>
  <si>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</si>
  <si>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</si>
  <si>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</si>
  <si>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</si>
  <si>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</si>
  <si>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</si>
  <si>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</si>
  <si>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</si>
  <si>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</si>
  <si>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</si>
  <si>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</si>
  <si>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</si>
  <si>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</si>
  <si>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</si>
  <si>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</si>
  <si>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</si>
  <si>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</si>
  <si>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</si>
  <si>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</si>
  <si>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</si>
  <si>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</si>
  <si>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</si>
  <si>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</si>
  <si>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</si>
  <si>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</si>
  <si>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</si>
  <si>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</si>
  <si>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</si>
  <si>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</si>
  <si>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</si>
  <si>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</si>
  <si>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</si>
  <si>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</si>
  <si>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</si>
  <si>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</si>
  <si>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</si>
  <si>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</si>
  <si>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</si>
  <si>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</si>
  <si>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</si>
  <si>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</si>
  <si>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</si>
  <si>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</si>
  <si>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</si>
  <si>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</si>
  <si>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</si>
  <si>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</si>
  <si>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</si>
  <si>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</si>
  <si>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</si>
  <si>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</si>
  <si>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</si>
  <si>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</si>
  <si>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</si>
  <si>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</si>
  <si>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</si>
  <si>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</si>
  <si>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</si>
  <si>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</si>
  <si>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</si>
  <si>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</si>
  <si>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</si>
  <si>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</si>
  <si>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</si>
  <si>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</si>
  <si>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</si>
  <si>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</si>
  <si>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</si>
  <si>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</si>
  <si>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</si>
  <si>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</si>
  <si>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</si>
  <si>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</si>
  <si>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</si>
  <si>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</si>
  <si>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</si>
  <si>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</si>
  <si>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</si>
  <si>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</si>
  <si>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</si>
  <si>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</si>
  <si>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</si>
  <si>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</si>
  <si>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</si>
  <si>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</si>
  <si>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</si>
  <si>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</si>
  <si>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</si>
  <si>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</si>
  <si>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</si>
  <si>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</si>
  <si>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</si>
  <si>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</si>
  <si>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</si>
  <si>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</si>
  <si>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</si>
  <si>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</si>
  <si>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</si>
  <si>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</si>
  <si>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</si>
  <si>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</si>
  <si>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</si>
  <si>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</si>
  <si>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</si>
  <si>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</si>
  <si>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</si>
  <si>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</si>
  <si>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</si>
  <si>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</si>
  <si>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</si>
  <si>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</si>
  <si>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</si>
  <si>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</si>
  <si>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</si>
  <si>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</si>
  <si>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</si>
  <si>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</si>
  <si>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</si>
  <si>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</si>
  <si>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</si>
  <si>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</si>
  <si>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</si>
  <si>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</si>
  <si>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</si>
  <si>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</si>
  <si>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</si>
  <si>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</si>
  <si>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</si>
  <si>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</si>
  <si>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</si>
  <si>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</si>
  <si>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</si>
  <si>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</si>
  <si>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</si>
  <si>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</si>
  <si>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</si>
  <si>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</si>
  <si>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</si>
  <si>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</si>
  <si>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</si>
  <si>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</si>
  <si>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</si>
  <si>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</si>
  <si>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</si>
  <si>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</si>
  <si>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</si>
  <si>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</si>
  <si>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</si>
  <si>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</si>
  <si>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</si>
  <si>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</si>
  <si>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</si>
  <si>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</si>
  <si>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</si>
  <si>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</si>
  <si>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</si>
  <si>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</si>
  <si>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</si>
  <si>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</si>
  <si>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</si>
  <si>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</si>
  <si>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</si>
  <si>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</si>
  <si>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</si>
  <si>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</si>
  <si>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</si>
  <si>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</si>
  <si>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</si>
  <si>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</si>
  <si>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</si>
  <si>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</si>
  <si>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</si>
  <si>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</si>
  <si>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</si>
  <si>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</si>
  <si>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</si>
  <si>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</si>
  <si>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</si>
  <si>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</si>
  <si>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</si>
  <si>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</si>
  <si>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</si>
  <si>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</si>
  <si>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</si>
  <si>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</si>
  <si>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</si>
  <si>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</si>
  <si>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</si>
  <si>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</si>
  <si>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</si>
  <si>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</si>
  <si>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</si>
  <si>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</si>
  <si>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</si>
  <si>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</si>
  <si>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</si>
  <si>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</si>
  <si>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</si>
  <si>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</si>
  <si>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</si>
  <si>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</si>
  <si>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</si>
  <si>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</si>
  <si>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</si>
  <si>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</si>
  <si>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</si>
  <si>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</si>
  <si>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</si>
  <si>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</si>
  <si>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</si>
  <si>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</si>
  <si>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</si>
  <si>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</si>
  <si>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</si>
  <si>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</si>
  <si>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</si>
  <si>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</si>
  <si>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</si>
  <si>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</si>
  <si>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</si>
  <si>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</si>
  <si>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</si>
  <si>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</si>
  <si>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</si>
  <si>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</si>
  <si>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</si>
  <si>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</si>
  <si>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</si>
  <si>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</si>
  <si>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</si>
  <si>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</si>
  <si>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</si>
  <si>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</si>
  <si>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</si>
  <si>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</si>
  <si>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</si>
  <si>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</si>
  <si>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</si>
  <si>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</si>
  <si>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</si>
  <si>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</si>
  <si>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</si>
  <si>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</si>
  <si>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</si>
  <si>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</si>
  <si>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</si>
  <si>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</si>
  <si>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</si>
  <si>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</si>
  <si>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</si>
  <si>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</si>
  <si>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</si>
  <si>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</si>
  <si>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</si>
  <si>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</si>
  <si>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</si>
  <si>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</si>
  <si>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</si>
  <si>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</si>
  <si>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</si>
  <si>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</si>
  <si>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</si>
  <si>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</si>
  <si>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</si>
  <si>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</si>
  <si>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</si>
  <si>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</si>
  <si>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</si>
  <si>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</si>
  <si>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</si>
  <si>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</si>
  <si>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</si>
  <si>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</si>
  <si>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</si>
  <si>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</si>
  <si>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</si>
  <si>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</si>
  <si>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</si>
  <si>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</si>
  <si>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</si>
  <si>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</si>
  <si>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</si>
  <si>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</si>
  <si>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</si>
  <si>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</si>
  <si>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</si>
  <si>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</si>
  <si>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</si>
  <si>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</si>
  <si>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</si>
  <si>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</si>
  <si>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</si>
  <si>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</si>
  <si>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</si>
  <si>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</si>
  <si>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</si>
  <si>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</si>
  <si>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</si>
  <si>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</si>
  <si>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</si>
  <si>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</si>
  <si>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</si>
  <si>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</si>
  <si>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</si>
  <si>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</si>
  <si>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</si>
  <si>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</si>
  <si>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</si>
  <si>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</si>
  <si>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</si>
  <si>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</si>
  <si>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</si>
  <si>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</si>
  <si>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</si>
  <si>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</si>
  <si>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</si>
  <si>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</si>
  <si>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</si>
  <si>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</si>
  <si>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</si>
  <si>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</si>
  <si>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</si>
  <si>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</si>
  <si>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</si>
  <si>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</si>
  <si>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</si>
  <si>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</si>
  <si>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</si>
  <si>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</si>
  <si>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</si>
  <si>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</si>
  <si>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</si>
  <si>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</si>
  <si>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</si>
  <si>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</si>
  <si>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</si>
  <si>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</si>
  <si>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</si>
  <si>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</si>
  <si>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</si>
  <si>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</si>
  <si>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</si>
  <si>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</si>
  <si>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</si>
  <si>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</si>
  <si>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</si>
  <si>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</si>
  <si>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</si>
  <si>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</si>
  <si>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</si>
  <si>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</si>
  <si>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</si>
  <si>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</si>
  <si>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</si>
  <si>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</si>
  <si>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</si>
  <si>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</si>
  <si>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</si>
  <si>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</si>
  <si>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</si>
  <si>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</si>
  <si>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</si>
  <si>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</si>
  <si>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</si>
  <si>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</si>
  <si>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</si>
  <si>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</si>
  <si>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</si>
  <si>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</si>
  <si>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</si>
  <si>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</si>
  <si>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</si>
  <si>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</si>
  <si>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</si>
  <si>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</si>
  <si>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</si>
  <si>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</si>
  <si>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</si>
  <si>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</si>
  <si>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</si>
  <si>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</si>
  <si>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</si>
  <si>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</si>
  <si>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</si>
  <si>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</si>
  <si>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</si>
  <si>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</si>
  <si>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</si>
  <si>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</si>
  <si>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</si>
  <si>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</si>
  <si>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</si>
  <si>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</si>
  <si>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</si>
  <si>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</si>
  <si>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</si>
  <si>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</si>
  <si>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</si>
  <si>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</si>
  <si>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</si>
  <si>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</si>
  <si>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</si>
  <si>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</si>
  <si>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</si>
  <si>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</si>
  <si>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</si>
  <si>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</si>
  <si>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</si>
  <si>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</si>
  <si>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</si>
  <si>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</si>
  <si>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</si>
  <si>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</si>
  <si>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</si>
  <si>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</si>
  <si>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</si>
  <si>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</si>
  <si>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</si>
  <si>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</si>
  <si>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</si>
  <si>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</si>
  <si>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</si>
  <si>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</si>
  <si>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</si>
  <si>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</si>
  <si>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</si>
  <si>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</si>
  <si>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</si>
  <si>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</si>
  <si>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</si>
  <si>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</si>
  <si>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</si>
  <si>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</si>
  <si>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</si>
  <si>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</si>
  <si>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</si>
  <si>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</si>
  <si>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</si>
  <si>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</si>
  <si>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</si>
  <si>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</si>
  <si>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</si>
  <si>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</si>
  <si>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</si>
  <si>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</si>
  <si>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</si>
  <si>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</si>
  <si>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</si>
  <si>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</si>
  <si>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</si>
  <si>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</si>
  <si>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</si>
  <si>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</si>
  <si>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</si>
  <si>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</si>
  <si>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</si>
  <si>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</si>
  <si>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</si>
  <si>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</si>
  <si>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</si>
  <si>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</si>
  <si>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</si>
  <si>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</si>
  <si>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</si>
  <si>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</si>
  <si>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</si>
  <si>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</si>
  <si>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</si>
  <si>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</si>
  <si>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</si>
  <si>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</si>
  <si>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</si>
  <si>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</si>
  <si>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</si>
  <si>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</si>
  <si>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</si>
  <si>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</si>
  <si>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</si>
  <si>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</si>
  <si>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</si>
  <si>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</si>
  <si>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</si>
  <si>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</si>
  <si>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</si>
  <si>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</si>
  <si>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</si>
  <si>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</si>
  <si>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</si>
  <si>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</si>
  <si>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</si>
  <si>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</si>
  <si>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</si>
  <si>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</si>
  <si>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</si>
  <si>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</si>
  <si>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</si>
  <si>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</si>
  <si>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</si>
  <si>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</si>
  <si>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</si>
  <si>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</si>
  <si>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</si>
  <si>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</si>
  <si>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</si>
  <si>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</si>
  <si>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</si>
  <si>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</si>
  <si>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</si>
  <si>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</si>
  <si>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</si>
  <si>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</si>
  <si>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</si>
  <si>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</si>
  <si>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</si>
  <si>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</si>
  <si>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</si>
  <si>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</si>
  <si>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</si>
  <si>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</si>
  <si>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</si>
  <si>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</si>
  <si>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</si>
  <si>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</si>
  <si>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</si>
  <si>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</si>
  <si>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</si>
  <si>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</si>
  <si>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</si>
  <si>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</si>
  <si>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</si>
  <si>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</si>
  <si>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</si>
  <si>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</si>
  <si>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</si>
  <si>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</si>
  <si>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</si>
  <si>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</si>
  <si>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</si>
  <si>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</si>
  <si>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</si>
  <si>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</si>
  <si>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</si>
  <si>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</si>
  <si>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</si>
  <si>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</si>
  <si>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</si>
  <si>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</si>
  <si>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</si>
  <si>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</si>
  <si>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</si>
  <si>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</si>
  <si>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</si>
  <si>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</si>
  <si>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</si>
  <si>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</si>
  <si>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</si>
  <si>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</si>
  <si>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</si>
  <si>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</si>
  <si>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</si>
  <si>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</si>
  <si>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</si>
  <si>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</si>
  <si>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</si>
  <si>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</si>
  <si>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</si>
  <si>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</si>
  <si>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</si>
  <si>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</si>
  <si>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</si>
  <si>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</si>
  <si>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</si>
  <si>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</si>
  <si>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</si>
  <si>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</si>
  <si>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</si>
  <si>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</si>
  <si>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</si>
  <si>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</si>
  <si>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</si>
  <si>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</si>
  <si>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</si>
  <si>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</si>
  <si>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</si>
  <si>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</si>
  <si>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</si>
  <si>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</si>
  <si>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</si>
  <si>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</si>
  <si>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</si>
  <si>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</si>
  <si>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</si>
  <si>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</si>
  <si>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</si>
  <si>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</si>
  <si>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</si>
  <si>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</si>
  <si>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</si>
  <si>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</si>
  <si>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</si>
  <si>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</si>
  <si>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</si>
  <si>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</si>
  <si>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</si>
  <si>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</si>
  <si>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</si>
  <si>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</si>
  <si>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</si>
  <si>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</si>
  <si>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</si>
  <si>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</si>
  <si>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</si>
  <si>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</si>
  <si>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</si>
  <si>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</si>
  <si>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</si>
  <si>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</si>
  <si>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</si>
  <si>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</si>
  <si>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</si>
  <si>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</si>
  <si>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</si>
  <si>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</si>
  <si>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</si>
  <si>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</si>
  <si>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</si>
  <si>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</si>
  <si>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</si>
  <si>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</si>
  <si>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</si>
  <si>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</si>
  <si>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</si>
  <si>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</si>
  <si>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</si>
  <si>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</si>
  <si>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</si>
  <si>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</si>
  <si>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</si>
  <si>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</si>
  <si>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</si>
  <si>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</si>
  <si>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</si>
  <si>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</si>
  <si>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</si>
  <si>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</si>
  <si>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</si>
  <si>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</si>
  <si>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</si>
  <si>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</si>
  <si>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</si>
  <si>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</si>
  <si>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</si>
  <si>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</si>
  <si>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</si>
  <si>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</si>
  <si>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</si>
  <si>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</si>
  <si>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</si>
  <si>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</si>
  <si>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</si>
  <si>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</si>
  <si>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</si>
  <si>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</si>
  <si>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</si>
  <si>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</si>
  <si>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</si>
  <si>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</si>
  <si>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</si>
  <si>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</si>
  <si>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</si>
  <si>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</si>
  <si>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</si>
  <si>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</si>
  <si>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</si>
  <si>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</si>
  <si>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</si>
  <si>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</si>
  <si>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</si>
  <si>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</si>
  <si>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</si>
  <si>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</si>
  <si>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</si>
  <si>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</si>
  <si>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</si>
  <si>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</si>
  <si>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</si>
  <si>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</si>
  <si>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</si>
  <si>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</si>
  <si>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</si>
  <si>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</si>
  <si>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</si>
  <si>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</si>
  <si>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</si>
  <si>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</si>
  <si>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</si>
  <si>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</si>
  <si>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</si>
  <si>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</si>
  <si>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</si>
  <si>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</si>
  <si>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</si>
  <si>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</si>
  <si>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</si>
  <si>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</si>
  <si>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</si>
  <si>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</si>
  <si>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</si>
  <si>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</si>
  <si>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</si>
  <si>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</si>
  <si>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</si>
  <si>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</si>
  <si>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</si>
  <si>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</si>
  <si>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</si>
  <si>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</si>
  <si>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</si>
  <si>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</si>
  <si>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</si>
  <si>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</si>
  <si>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</si>
  <si>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</si>
  <si>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</si>
  <si>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</si>
  <si>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</si>
  <si>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</si>
  <si>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</si>
  <si>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</si>
  <si>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</si>
  <si>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</si>
  <si>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</si>
  <si>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</si>
  <si>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</si>
  <si>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</si>
  <si>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</si>
  <si>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</si>
  <si>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</si>
  <si>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</si>
  <si>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</si>
  <si>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</si>
  <si>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</si>
  <si>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</si>
  <si>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</si>
  <si>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</si>
  <si>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</si>
  <si>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</si>
  <si>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</si>
  <si>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</si>
  <si>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</si>
  <si>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</si>
  <si>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</si>
  <si>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</si>
  <si>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</si>
  <si>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</si>
  <si>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</si>
  <si>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</si>
  <si>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</si>
  <si>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</si>
  <si>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</si>
  <si>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</si>
  <si>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</si>
  <si>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</si>
  <si>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</si>
  <si>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</si>
  <si>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</si>
  <si>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</si>
  <si>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</si>
  <si>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</si>
  <si>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</si>
  <si>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</si>
  <si>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</si>
  <si>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</si>
  <si>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</si>
  <si>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</si>
  <si>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</si>
  <si>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</si>
  <si>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</si>
  <si>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</si>
  <si>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</si>
  <si>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</si>
  <si>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</si>
  <si>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</si>
  <si>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</si>
  <si>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</si>
  <si>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</si>
  <si>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</si>
  <si>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</si>
  <si>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</si>
  <si>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</si>
  <si>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</si>
  <si>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</si>
  <si>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</si>
  <si>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</si>
  <si>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</si>
  <si>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</si>
  <si>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</si>
  <si>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</si>
  <si>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</si>
  <si>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</si>
  <si>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</si>
  <si>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</si>
  <si>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</si>
  <si>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</si>
  <si>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</si>
  <si>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</si>
  <si>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</si>
  <si>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</si>
  <si>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</si>
  <si>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</si>
  <si>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</si>
  <si>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</si>
  <si>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</si>
  <si>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</si>
  <si>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</si>
  <si>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</si>
  <si>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</si>
  <si>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</si>
  <si>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</si>
  <si>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</si>
  <si>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</si>
  <si>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</si>
  <si>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</si>
  <si>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</si>
  <si>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</si>
  <si>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</si>
  <si>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</si>
  <si>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</si>
  <si>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</si>
  <si>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</si>
  <si>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</si>
  <si>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</si>
  <si>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</si>
  <si>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</si>
  <si>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</si>
  <si>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</si>
  <si>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</si>
  <si>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</si>
  <si>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</si>
  <si>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</si>
  <si>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</si>
  <si>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</si>
  <si>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</si>
  <si>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</si>
  <si>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</si>
  <si>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</si>
  <si>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</si>
  <si>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</si>
  <si>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</si>
  <si>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</si>
  <si>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</si>
  <si>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</si>
  <si>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</si>
  <si>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</si>
  <si>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</si>
  <si>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</si>
  <si>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</si>
  <si>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</si>
  <si>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</si>
  <si>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</si>
  <si>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</si>
  <si>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</si>
  <si>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</si>
  <si>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</si>
  <si>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</si>
  <si>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</si>
  <si>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</si>
  <si>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</si>
  <si>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</si>
  <si>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</si>
  <si>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</si>
  <si>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</si>
  <si>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</si>
  <si>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</si>
  <si>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</si>
  <si>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</si>
  <si>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</si>
  <si>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</si>
  <si>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</si>
  <si>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</si>
  <si>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</si>
  <si>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</si>
  <si>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</si>
  <si>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</si>
  <si>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</si>
  <si>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</si>
  <si>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</si>
  <si>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</si>
  <si>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</si>
  <si>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</si>
  <si>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</si>
  <si>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</si>
  <si>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</si>
  <si>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</si>
  <si>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</si>
  <si>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</si>
  <si>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</si>
  <si>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</si>
  <si>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</si>
  <si>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</si>
  <si>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</si>
  <si>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</si>
  <si>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</si>
  <si>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</si>
  <si>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</si>
  <si>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</si>
  <si>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</si>
  <si>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</si>
  <si>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</si>
  <si>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</si>
  <si>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</si>
  <si>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</si>
  <si>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</si>
  <si>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</si>
  <si>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</si>
  <si>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</si>
  <si>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</si>
  <si>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</si>
  <si>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</si>
  <si>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</si>
  <si>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</si>
  <si>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</si>
  <si>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</si>
  <si>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</si>
  <si>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</si>
  <si>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</si>
  <si>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</si>
  <si>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</si>
  <si>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</si>
  <si>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</si>
  <si>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</si>
  <si>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</si>
  <si>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</si>
  <si>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</si>
  <si>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</si>
  <si>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</si>
  <si>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</si>
  <si>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</si>
  <si>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</si>
  <si>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</si>
  <si>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</si>
  <si>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</si>
  <si>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</si>
  <si>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</si>
  <si>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</si>
  <si>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</si>
  <si>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</si>
  <si>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</si>
  <si>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</si>
  <si>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</si>
  <si>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</si>
  <si>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</si>
  <si>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</si>
  <si>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</si>
  <si>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</si>
  <si>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</si>
  <si>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</si>
  <si>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</si>
  <si>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</si>
  <si>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</si>
  <si>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</si>
  <si>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</si>
  <si>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</si>
  <si>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</si>
  <si>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</si>
  <si>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</si>
  <si>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</si>
  <si>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</si>
  <si>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</si>
  <si>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</si>
  <si>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</si>
  <si>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</si>
  <si>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</si>
  <si>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</si>
  <si>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</si>
  <si>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</si>
  <si>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</si>
  <si>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</si>
  <si>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</si>
  <si>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</si>
  <si>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</si>
  <si>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</si>
  <si>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</si>
  <si>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</si>
  <si>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</si>
  <si>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</si>
  <si>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</si>
  <si>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</si>
  <si>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</si>
  <si>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</si>
  <si>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</si>
  <si>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</si>
  <si>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</si>
  <si>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</si>
  <si>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</si>
  <si>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</si>
  <si>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</si>
  <si>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</si>
  <si>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</si>
  <si>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</si>
  <si>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</si>
  <si>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</si>
  <si>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</si>
  <si>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</si>
  <si>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</si>
  <si>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</si>
  <si>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</si>
  <si>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</si>
  <si>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</si>
  <si>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</si>
  <si>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</si>
  <si>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</si>
  <si>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</si>
  <si>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</si>
  <si>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</si>
  <si>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</si>
  <si>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</si>
  <si>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</si>
  <si>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</si>
  <si>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</si>
  <si>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</si>
  <si>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</si>
  <si>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</si>
  <si>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</si>
  <si>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</si>
  <si>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</si>
  <si>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</si>
  <si>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</si>
  <si>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</si>
  <si>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</si>
  <si>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</si>
  <si>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</si>
  <si>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</si>
  <si>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</si>
  <si>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</si>
  <si>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</si>
  <si>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</si>
  <si>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</si>
  <si>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</si>
  <si>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</si>
  <si>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</si>
  <si>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</si>
  <si>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</si>
  <si>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</si>
  <si>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</si>
  <si>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</si>
  <si>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</si>
  <si>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</si>
  <si>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</si>
  <si>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</si>
  <si>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</si>
  <si>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</si>
  <si>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</si>
  <si>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</si>
  <si>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</si>
  <si>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</si>
  <si>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</si>
  <si>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</si>
  <si>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</si>
  <si>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</si>
  <si>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</si>
  <si>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</si>
  <si>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</si>
  <si>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</si>
  <si>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</si>
  <si>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</si>
  <si>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</si>
  <si>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</si>
  <si>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</si>
  <si>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</si>
  <si>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</si>
  <si>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</si>
  <si>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</si>
  <si>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</si>
  <si>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</si>
  <si>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</si>
  <si>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</si>
  <si>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</si>
  <si>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</si>
  <si>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</si>
  <si>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</si>
  <si>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</si>
  <si>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</si>
  <si>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</si>
  <si>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</si>
  <si>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</si>
  <si>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</si>
  <si>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</si>
  <si>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</si>
  <si>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</si>
  <si>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</si>
  <si>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</si>
  <si>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</si>
  <si>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</si>
  <si>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</si>
  <si>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</si>
  <si>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</si>
  <si>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</si>
  <si>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</si>
  <si>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</si>
  <si>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</si>
  <si>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</si>
  <si>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</si>
  <si>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</si>
  <si>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</si>
  <si>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</si>
  <si>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</si>
  <si>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</si>
  <si>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</si>
  <si>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</si>
  <si>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</si>
  <si>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</si>
  <si>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</si>
  <si>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</si>
  <si>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</si>
  <si>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</si>
  <si>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</si>
  <si>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</si>
  <si>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</si>
  <si>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</si>
  <si>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</si>
  <si>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</si>
  <si>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</si>
  <si>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</si>
  <si>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</si>
  <si>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</si>
  <si>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</si>
  <si>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</si>
  <si>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</si>
  <si>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</si>
  <si>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</si>
  <si>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</si>
  <si>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</si>
  <si>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</si>
  <si>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</si>
  <si>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</si>
  <si>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</si>
  <si>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</si>
  <si>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</si>
  <si>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</si>
  <si>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</si>
  <si>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</si>
  <si>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</si>
  <si>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</si>
  <si>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</si>
  <si>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</si>
  <si>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</si>
  <si>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</si>
  <si>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</si>
  <si>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</si>
  <si>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</si>
  <si>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</si>
  <si>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</si>
  <si>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</si>
  <si>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</si>
  <si>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</si>
  <si>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</si>
  <si>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</si>
  <si>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</si>
  <si>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</si>
  <si>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</si>
  <si>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</si>
  <si>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</si>
  <si>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</si>
  <si>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</si>
  <si>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</si>
  <si>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</si>
  <si>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</si>
  <si>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</si>
  <si>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</si>
  <si>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</si>
  <si>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</si>
  <si>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</si>
  <si>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</si>
  <si>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</si>
  <si>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</si>
  <si>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</si>
  <si>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</si>
  <si>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</si>
  <si>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</si>
  <si>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</si>
  <si>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</si>
  <si>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</si>
  <si>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</si>
  <si>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</si>
  <si>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</si>
  <si>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</si>
  <si>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</si>
  <si>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</si>
  <si>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</si>
  <si>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</si>
  <si>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</si>
  <si>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</si>
  <si>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</si>
  <si>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</si>
  <si>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</si>
  <si>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</si>
  <si>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</si>
  <si>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</si>
  <si>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</si>
  <si>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</si>
  <si>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</si>
  <si>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</si>
  <si>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</si>
  <si>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</si>
  <si>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</si>
  <si>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</si>
  <si>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</si>
  <si>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</si>
  <si>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</si>
  <si>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</si>
  <si>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</si>
  <si>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</si>
  <si>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</si>
  <si>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</si>
  <si>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</si>
  <si>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</si>
  <si>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</si>
  <si>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</si>
  <si>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</si>
  <si>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</si>
  <si>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</si>
  <si>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</si>
  <si>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</si>
  <si>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</si>
  <si>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</si>
  <si>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</si>
  <si>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</si>
  <si>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</si>
  <si>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</si>
  <si>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</si>
  <si>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</si>
  <si>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</si>
  <si>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</si>
  <si>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</si>
  <si>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</si>
  <si>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</si>
  <si>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</si>
  <si>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</si>
  <si>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</si>
  <si>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</si>
  <si>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</si>
  <si>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</si>
  <si>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</si>
  <si>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</si>
  <si>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</si>
  <si>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</si>
  <si>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</si>
  <si>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</si>
  <si>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</si>
  <si>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</si>
  <si>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</si>
  <si>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</si>
  <si>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</si>
  <si>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</si>
  <si>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</si>
  <si>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</si>
  <si>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</si>
  <si>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</si>
  <si>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</si>
  <si>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</si>
  <si>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</si>
  <si>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</si>
  <si>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</si>
  <si>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</si>
  <si>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</si>
  <si>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</si>
  <si>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</si>
  <si>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</si>
  <si>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</si>
  <si>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</si>
  <si>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</si>
  <si>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</si>
  <si>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</si>
  <si>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</si>
  <si>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</si>
  <si>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</si>
  <si>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</si>
  <si>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</si>
  <si>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</si>
  <si>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</si>
  <si>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</si>
  <si>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</si>
  <si>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</si>
  <si>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</si>
  <si>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</si>
  <si>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</si>
  <si>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</si>
  <si>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</si>
  <si>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</si>
  <si>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</si>
  <si>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</si>
  <si>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</si>
  <si>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</si>
  <si>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</si>
  <si>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</si>
  <si>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</si>
  <si>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</si>
  <si>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</si>
  <si>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</si>
  <si>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</si>
  <si>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</si>
  <si>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</si>
  <si>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</si>
  <si>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</si>
  <si>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</si>
  <si>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</si>
  <si>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</si>
  <si>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</si>
  <si>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</si>
  <si>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</si>
  <si>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</si>
  <si>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</si>
  <si>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</si>
  <si>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</si>
  <si>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</si>
  <si>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</si>
  <si>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</si>
  <si>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</si>
  <si>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</si>
  <si>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</si>
  <si>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</si>
  <si>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</si>
  <si>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</si>
  <si>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</si>
  <si>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</si>
  <si>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</si>
  <si>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</si>
  <si>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</si>
  <si>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</si>
  <si>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</si>
  <si>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</si>
  <si>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</si>
  <si>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</si>
  <si>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</si>
  <si>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</si>
  <si>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</si>
  <si>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</si>
  <si>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</si>
  <si>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</si>
  <si>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</si>
  <si>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</si>
  <si>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</si>
  <si>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</si>
  <si>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</si>
  <si>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</si>
  <si>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</si>
  <si>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</si>
  <si>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</si>
  <si>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</si>
  <si>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</si>
  <si>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</si>
  <si>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</si>
  <si>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</si>
  <si>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</si>
  <si>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</si>
  <si>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</si>
  <si>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</si>
  <si>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</si>
  <si>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</si>
  <si>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</si>
  <si>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</si>
  <si>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</si>
  <si>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</si>
  <si>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</si>
  <si>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</si>
  <si>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</si>
  <si>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</si>
  <si>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</si>
  <si>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</si>
  <si>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</si>
  <si>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</si>
  <si>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</si>
  <si>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</si>
  <si>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</si>
  <si>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</si>
  <si>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</si>
  <si>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</si>
  <si>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</si>
  <si>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</si>
  <si>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</si>
  <si>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</si>
  <si>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</si>
  <si>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</si>
  <si>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</si>
  <si>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</si>
  <si>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</si>
  <si>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</si>
  <si>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</si>
  <si>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</si>
  <si>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</si>
  <si>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</si>
  <si>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</si>
  <si>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</si>
  <si>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</si>
  <si>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</si>
  <si>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</si>
  <si>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</si>
  <si>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</si>
  <si>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</si>
  <si>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</si>
  <si>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</si>
  <si>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</si>
  <si>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</si>
  <si>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</si>
  <si>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</si>
  <si>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</si>
  <si>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</si>
  <si>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</si>
  <si>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</si>
  <si>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</si>
  <si>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</si>
  <si>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</si>
  <si>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</si>
  <si>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</si>
  <si>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</si>
  <si>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</si>
  <si>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</si>
  <si>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</si>
  <si>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</si>
  <si>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</si>
  <si>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</si>
  <si>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</si>
  <si>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</si>
  <si>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</si>
  <si>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</si>
  <si>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</si>
  <si>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</si>
  <si>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</si>
  <si>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</si>
  <si>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</si>
  <si>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</si>
  <si>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</si>
  <si>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</si>
  <si>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</si>
  <si>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</si>
  <si>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</si>
  <si>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</si>
  <si>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</si>
  <si>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</si>
  <si>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</si>
  <si>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</si>
  <si>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</si>
  <si>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</si>
  <si>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</si>
  <si>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</si>
  <si>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</si>
  <si>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</si>
  <si>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</si>
  <si>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</si>
  <si>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</si>
  <si>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</si>
  <si>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</si>
  <si>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</si>
  <si>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</si>
  <si>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</si>
  <si>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</si>
  <si>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</si>
  <si>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</si>
  <si>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</si>
  <si>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</si>
  <si>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</si>
  <si>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</si>
  <si>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</si>
  <si>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</si>
  <si>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</si>
  <si>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</si>
  <si>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</si>
  <si>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</si>
  <si>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</si>
  <si>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</si>
  <si>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</si>
  <si>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</si>
  <si>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</si>
  <si>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</si>
  <si>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</si>
  <si>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</si>
  <si>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</si>
  <si>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</si>
  <si>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</si>
  <si>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</si>
  <si>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</si>
  <si>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</si>
  <si>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</si>
  <si>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</si>
  <si>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</si>
  <si>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</si>
  <si>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</si>
  <si>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</si>
  <si>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</si>
  <si>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</si>
  <si>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</si>
  <si>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</si>
  <si>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</si>
  <si>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</si>
  <si>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</si>
  <si>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</si>
  <si>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</si>
  <si>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</si>
  <si>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</si>
  <si>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</si>
  <si>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</si>
  <si>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</si>
  <si>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</si>
  <si>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</si>
  <si>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</si>
  <si>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</si>
  <si>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</si>
  <si>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</si>
  <si>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</si>
  <si>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</si>
  <si>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</si>
  <si>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</si>
  <si>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</si>
  <si>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</si>
  <si>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</si>
  <si>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</si>
  <si>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</si>
  <si>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</si>
  <si>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</si>
  <si>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</si>
  <si>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</si>
  <si>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</si>
  <si>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</si>
  <si>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</si>
  <si>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</si>
  <si>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</si>
  <si>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</si>
  <si>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</si>
  <si>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</si>
  <si>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</si>
  <si>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</si>
  <si>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</si>
  <si>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</si>
  <si>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</si>
  <si>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</si>
  <si>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</si>
  <si>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</si>
  <si>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</si>
  <si>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</si>
  <si>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</si>
  <si>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</si>
  <si>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</si>
  <si>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</si>
  <si>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</si>
  <si>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</si>
  <si>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</si>
  <si>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</si>
  <si>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</si>
  <si>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</si>
  <si>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</si>
  <si>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</si>
  <si>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</si>
  <si>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</si>
  <si>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</si>
  <si>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</si>
  <si>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</si>
  <si>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</si>
  <si>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</si>
  <si>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</si>
  <si>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</si>
  <si>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</si>
  <si>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</si>
  <si>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</si>
  <si>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</si>
  <si>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</si>
  <si>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</si>
  <si>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</si>
  <si>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</si>
  <si>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</si>
  <si>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</si>
  <si>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</si>
  <si>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</si>
  <si>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</si>
  <si>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</si>
  <si>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</si>
  <si>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</si>
  <si>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</si>
  <si>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</si>
  <si>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</si>
  <si>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</si>
  <si>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</si>
  <si>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</si>
  <si>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</si>
  <si>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</si>
  <si>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</si>
  <si>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</si>
  <si>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</si>
  <si>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</si>
  <si>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</si>
  <si>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</si>
  <si>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</si>
  <si>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</si>
  <si>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</si>
  <si>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</si>
  <si>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</si>
  <si>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</si>
  <si>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</si>
  <si>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</si>
  <si>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</si>
  <si>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</si>
  <si>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</si>
  <si>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</si>
  <si>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</si>
  <si>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</si>
  <si>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</si>
  <si>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</si>
  <si>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</si>
  <si>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</si>
  <si>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</si>
  <si>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</si>
  <si>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</si>
  <si>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</si>
  <si>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</si>
  <si>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</si>
  <si>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</si>
  <si>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</si>
  <si>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</si>
  <si>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</si>
  <si>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</si>
  <si>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</si>
  <si>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</si>
  <si>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</si>
  <si>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</si>
  <si>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</si>
  <si>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</si>
  <si>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</si>
  <si>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</si>
  <si>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</si>
  <si>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</si>
  <si>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</si>
  <si>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</si>
  <si>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</si>
  <si>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</si>
  <si>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</si>
  <si>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</si>
  <si>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</si>
  <si>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</si>
  <si>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</si>
  <si>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</si>
  <si>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</si>
  <si>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</si>
  <si>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</si>
  <si>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</si>
  <si>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</si>
  <si>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</si>
  <si>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</si>
  <si>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</si>
  <si>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</si>
  <si>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</si>
  <si>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</si>
  <si>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</si>
  <si>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</si>
  <si>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</si>
  <si>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</si>
  <si>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</si>
  <si>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</si>
  <si>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</si>
  <si>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</si>
  <si>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</si>
  <si>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</si>
  <si>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</si>
  <si>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</si>
  <si>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</si>
  <si>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</si>
  <si>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</si>
  <si>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</si>
  <si>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</si>
  <si>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</si>
  <si>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</si>
  <si>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</si>
  <si>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</si>
  <si>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</si>
  <si>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</si>
  <si>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</si>
  <si>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</si>
  <si>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</si>
  <si>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</si>
  <si>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</si>
  <si>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</si>
  <si>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</si>
  <si>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</si>
  <si>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</si>
  <si>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</si>
  <si>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</si>
  <si>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</si>
  <si>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</si>
  <si>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</si>
  <si>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</si>
  <si>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</si>
  <si>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</si>
  <si>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</si>
  <si>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</si>
  <si>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</si>
  <si>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</si>
  <si>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</si>
  <si>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</si>
  <si>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</si>
  <si>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</si>
  <si>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</si>
  <si>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</si>
  <si>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</si>
  <si>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</si>
  <si>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</si>
  <si>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</si>
  <si>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</si>
  <si>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</si>
  <si>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</si>
  <si>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</si>
  <si>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</si>
  <si>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</si>
  <si>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</si>
  <si>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</si>
  <si>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</si>
  <si>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</si>
  <si>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</si>
  <si>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</si>
  <si>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</si>
  <si>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</si>
  <si>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</si>
  <si>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</si>
  <si>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</si>
  <si>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</si>
  <si>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</si>
  <si>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</si>
  <si>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</si>
  <si>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</si>
  <si>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</si>
  <si>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</si>
  <si>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</si>
  <si>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</si>
  <si>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</si>
  <si>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</si>
  <si>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</si>
  <si>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</si>
  <si>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</si>
  <si>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</si>
  <si>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</si>
  <si>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</si>
  <si>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</si>
  <si>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</si>
  <si>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</si>
  <si>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</si>
  <si>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</si>
  <si>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</si>
  <si>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</si>
  <si>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</si>
  <si>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</si>
  <si>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</si>
  <si>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</si>
  <si>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</si>
  <si>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</si>
  <si>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</si>
  <si>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</si>
  <si>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</si>
  <si>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</si>
  <si>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</si>
  <si>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</si>
  <si>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</si>
  <si>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</si>
  <si>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</si>
  <si>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</si>
  <si>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</si>
  <si>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</si>
  <si>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</si>
  <si>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</si>
  <si>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</si>
  <si>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</si>
  <si>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</si>
  <si>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</si>
  <si>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</si>
  <si>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</si>
  <si>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</si>
  <si>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</si>
  <si>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</si>
  <si>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</si>
  <si>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</si>
  <si>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</si>
  <si>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</si>
  <si>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</si>
  <si>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</si>
  <si>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</si>
  <si>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</si>
  <si>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</si>
  <si>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</si>
  <si>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</si>
  <si>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</si>
  <si>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</si>
  <si>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</si>
  <si>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</si>
  <si>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</si>
  <si>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</si>
  <si>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</si>
  <si>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</si>
  <si>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</si>
  <si>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</si>
  <si>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</si>
  <si>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</si>
  <si>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</si>
  <si>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</si>
  <si>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</si>
  <si>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</si>
  <si>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</si>
  <si>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</si>
  <si>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</si>
  <si>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</si>
  <si>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</si>
  <si>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</si>
  <si>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</si>
  <si>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</si>
  <si>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</si>
  <si>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</si>
  <si>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</si>
  <si>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</si>
  <si>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</si>
  <si>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</si>
  <si>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</si>
  <si>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</si>
  <si>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</si>
  <si>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</si>
  <si>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</si>
  <si>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</si>
  <si>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</si>
  <si>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</si>
  <si>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</si>
  <si>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</si>
  <si>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</si>
  <si>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</si>
  <si>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</si>
  <si>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</si>
  <si>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</si>
  <si>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</si>
  <si>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</si>
  <si>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</si>
  <si>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</si>
  <si>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</si>
  <si>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</si>
  <si>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</si>
  <si>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</si>
  <si>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</si>
  <si>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</si>
  <si>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</si>
  <si>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</si>
  <si>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</si>
  <si>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</si>
  <si>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</si>
  <si>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</si>
  <si>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</si>
  <si>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</si>
  <si>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</si>
  <si>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</si>
  <si>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</si>
  <si>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</si>
  <si>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</si>
  <si>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</si>
  <si>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</si>
  <si>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</si>
  <si>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</si>
  <si>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</si>
  <si>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</si>
  <si>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</si>
  <si>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</si>
  <si>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</si>
  <si>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</si>
  <si>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</si>
  <si>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</si>
  <si>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</si>
  <si>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</si>
  <si>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</si>
  <si>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</si>
  <si>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</si>
  <si>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</si>
  <si>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</si>
  <si>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</si>
  <si>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</si>
  <si>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</si>
  <si>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</si>
  <si>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</si>
  <si>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</si>
  <si>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</si>
  <si>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</si>
  <si>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</si>
  <si>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</si>
  <si>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</si>
  <si>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</si>
  <si>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</si>
  <si>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</si>
  <si>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</si>
  <si>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</si>
  <si>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</si>
  <si>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</si>
  <si>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</si>
  <si>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</si>
  <si>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</si>
  <si>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</si>
  <si>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</si>
  <si>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</si>
  <si>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</si>
  <si>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</si>
  <si>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</si>
  <si>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</si>
  <si>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</si>
  <si>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</si>
  <si>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</si>
  <si>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</si>
  <si>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</si>
  <si>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</si>
  <si>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</si>
  <si>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</si>
  <si>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</si>
  <si>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</si>
  <si>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</si>
  <si>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</si>
  <si>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</si>
  <si>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</si>
  <si>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</si>
  <si>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</si>
  <si>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</si>
  <si>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</si>
  <si>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</si>
  <si>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</si>
  <si>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</si>
  <si>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</si>
  <si>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</si>
  <si>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</si>
  <si>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</si>
  <si>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</si>
  <si>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</si>
  <si>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</si>
  <si>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</si>
  <si>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</si>
  <si>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</si>
  <si>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</si>
  <si>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</si>
  <si>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</si>
  <si>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</si>
  <si>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</si>
  <si>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</si>
  <si>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</si>
  <si>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</si>
  <si>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</si>
  <si>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</si>
  <si>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</si>
  <si>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</si>
  <si>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</si>
  <si>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</si>
  <si>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</si>
  <si>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</si>
  <si>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</si>
  <si>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</si>
  <si>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</si>
  <si>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</si>
  <si>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</si>
  <si>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</si>
  <si>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</si>
  <si>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</si>
  <si>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</si>
  <si>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</si>
  <si>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</si>
  <si>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</si>
  <si>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</si>
  <si>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</si>
  <si>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</si>
  <si>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</si>
  <si>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</si>
  <si>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</si>
  <si>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</si>
  <si>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</si>
  <si>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</si>
  <si>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</si>
  <si>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</si>
  <si>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</si>
  <si>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</si>
  <si>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</si>
  <si>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</si>
  <si>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</si>
  <si>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</si>
  <si>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</si>
  <si>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</si>
  <si>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</si>
  <si>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</si>
  <si>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</si>
  <si>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</si>
  <si>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</si>
  <si>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</si>
  <si>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</si>
  <si>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</si>
  <si>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</si>
  <si>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</si>
  <si>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</si>
  <si>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</si>
  <si>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</si>
  <si>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</si>
  <si>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</si>
  <si>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</si>
  <si>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</si>
  <si>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</si>
  <si>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</si>
  <si>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</si>
  <si>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</si>
  <si>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</si>
  <si>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</si>
  <si>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</si>
  <si>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</si>
  <si>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</si>
  <si>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</si>
  <si>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</si>
  <si>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</si>
  <si>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</si>
  <si>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</si>
  <si>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</si>
  <si>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</si>
  <si>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</si>
  <si>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</si>
  <si>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</si>
  <si>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</si>
  <si>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</si>
  <si>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</si>
  <si>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</si>
  <si>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</si>
  <si>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</si>
  <si>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</si>
  <si>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</si>
  <si>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</si>
  <si>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</si>
  <si>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</si>
  <si>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</si>
  <si>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</si>
  <si>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</si>
  <si>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</si>
  <si>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</si>
  <si>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</si>
  <si>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</si>
  <si>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</si>
  <si>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</si>
  <si>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</si>
  <si>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</si>
  <si>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</si>
  <si>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</si>
  <si>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</si>
  <si>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</si>
  <si>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</si>
  <si>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</si>
  <si>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</si>
  <si>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</si>
  <si>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</si>
  <si>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</si>
  <si>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</si>
  <si>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</si>
  <si>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</si>
  <si>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</si>
  <si>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</si>
  <si>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</si>
  <si>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</si>
  <si>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</si>
  <si>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</si>
  <si>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</si>
  <si>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</si>
  <si>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</si>
  <si>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</si>
  <si>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</si>
  <si>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</si>
  <si>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</si>
  <si>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</si>
  <si>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</si>
  <si>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</si>
  <si>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</si>
  <si>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</si>
  <si>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</si>
  <si>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</si>
  <si>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</si>
  <si>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</si>
  <si>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</si>
  <si>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</si>
  <si>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</si>
  <si>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</si>
  <si>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</si>
  <si>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</si>
  <si>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</si>
  <si>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</si>
  <si>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</si>
  <si>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</si>
  <si>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</si>
  <si>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</si>
  <si>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</si>
  <si>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</si>
  <si>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</si>
  <si>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</si>
  <si>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</si>
  <si>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</si>
  <si>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</si>
  <si>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</si>
  <si>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</si>
  <si>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</si>
  <si>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</si>
  <si>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</si>
  <si>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</si>
  <si>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</si>
  <si>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</si>
  <si>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</si>
  <si>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</si>
  <si>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</si>
  <si>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</si>
  <si>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</si>
  <si>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</si>
  <si>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</si>
  <si>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</si>
  <si>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</si>
  <si>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</si>
  <si>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</si>
  <si>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</si>
  <si>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</si>
  <si>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</si>
  <si>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</si>
  <si>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</si>
  <si>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</si>
  <si>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</si>
  <si>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</si>
  <si>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</si>
  <si>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</si>
  <si>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</si>
  <si>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</si>
  <si>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</si>
  <si>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</si>
  <si>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</si>
  <si>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</si>
  <si>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</si>
  <si>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</si>
  <si>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</si>
  <si>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</si>
  <si>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</si>
  <si>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</si>
  <si>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</si>
  <si>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</si>
  <si>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</si>
  <si>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</si>
  <si>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</si>
  <si>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</si>
  <si>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</si>
  <si>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</si>
  <si>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</si>
  <si>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</si>
  <si>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</si>
  <si>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</si>
  <si>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</si>
  <si>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</si>
  <si>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</si>
  <si>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</si>
  <si>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</si>
  <si>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</si>
  <si>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</si>
  <si>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</si>
  <si>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</si>
  <si>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</si>
  <si>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</si>
  <si>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</si>
  <si>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</si>
  <si>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</si>
  <si>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</si>
  <si>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</si>
  <si>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</si>
  <si>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</si>
  <si>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</si>
  <si>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</si>
  <si>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</si>
  <si>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</si>
  <si>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</si>
  <si>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</si>
  <si>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</si>
  <si>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</si>
  <si>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</si>
  <si>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</si>
  <si>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</si>
  <si>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</si>
  <si>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</si>
  <si>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</si>
  <si>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</si>
  <si>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</si>
  <si>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</si>
  <si>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</si>
  <si>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</si>
  <si>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</si>
  <si>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</si>
  <si>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</si>
  <si>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</si>
  <si>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</si>
  <si>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</si>
  <si>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</si>
  <si>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</si>
  <si>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</si>
  <si>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</si>
  <si>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</si>
  <si>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</si>
  <si>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</si>
  <si>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</si>
  <si>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</si>
  <si>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</si>
  <si>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</si>
  <si>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</si>
  <si>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</si>
  <si>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</si>
  <si>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</si>
  <si>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</si>
  <si>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</si>
  <si>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</si>
  <si>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</si>
  <si>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</si>
  <si>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</si>
  <si>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</si>
  <si>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</si>
  <si>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</si>
  <si>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</si>
  <si>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</si>
  <si>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</si>
  <si>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</si>
  <si>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</si>
  <si>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</si>
  <si>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</si>
  <si>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</si>
  <si>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</si>
  <si>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</si>
  <si>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</si>
  <si>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</si>
  <si>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</si>
  <si>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</si>
  <si>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</si>
  <si>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</si>
  <si>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</si>
  <si>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</si>
  <si>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</si>
  <si>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</si>
  <si>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</si>
  <si>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</si>
  <si>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</si>
  <si>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</si>
  <si>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</si>
  <si>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</si>
  <si>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</si>
  <si>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</si>
  <si>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</si>
  <si>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</si>
  <si>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</si>
  <si>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</si>
  <si>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</si>
  <si>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</si>
  <si>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</si>
  <si>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</si>
  <si>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</si>
  <si>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</si>
  <si>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</si>
  <si>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</si>
  <si>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</si>
  <si>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</si>
  <si>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</si>
  <si>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</si>
  <si>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</si>
  <si>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</si>
  <si>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</si>
  <si>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</si>
  <si>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</si>
  <si>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</si>
  <si>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</si>
  <si>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</si>
  <si>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</si>
  <si>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</si>
  <si>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</si>
  <si>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</si>
  <si>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</si>
  <si>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</si>
  <si>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</si>
  <si>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</si>
  <si>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</si>
  <si>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</si>
  <si>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</si>
  <si>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</si>
  <si>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</si>
  <si>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</si>
  <si>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</si>
  <si>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</si>
  <si>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</si>
  <si>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</si>
  <si>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</si>
  <si>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</si>
  <si>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</si>
  <si>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</si>
  <si>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</si>
  <si>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</si>
  <si>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</si>
  <si>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</si>
  <si>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</si>
  <si>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</si>
  <si>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</si>
  <si>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</si>
  <si>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</si>
  <si>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</si>
  <si>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</si>
  <si>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</si>
  <si>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</si>
  <si>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</si>
  <si>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</si>
  <si>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</si>
  <si>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</si>
  <si>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</si>
  <si>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</si>
  <si>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</si>
  <si>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</si>
  <si>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</si>
  <si>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</si>
  <si>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</si>
  <si>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</si>
  <si>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</si>
  <si>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</si>
  <si>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</si>
  <si>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</si>
  <si>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</si>
  <si>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</si>
  <si>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</si>
  <si>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</si>
  <si>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</si>
  <si>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</si>
  <si>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</si>
  <si>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</si>
  <si>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</si>
  <si>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</si>
  <si>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</si>
  <si>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</si>
  <si>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</si>
  <si>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</si>
  <si>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</si>
  <si>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</si>
  <si>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</si>
  <si>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</si>
  <si>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</si>
  <si>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</si>
  <si>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</si>
  <si>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</si>
  <si>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</si>
  <si>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</si>
  <si>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</si>
  <si>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</si>
  <si>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</si>
  <si>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</si>
  <si>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</si>
  <si>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</si>
  <si>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</si>
  <si>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</si>
  <si>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</si>
  <si>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</si>
  <si>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</si>
  <si>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</si>
  <si>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</si>
  <si>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</si>
  <si>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</si>
  <si>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</si>
  <si>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</si>
  <si>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</si>
  <si>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</si>
  <si>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</si>
  <si>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</si>
  <si>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</si>
  <si>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</si>
  <si>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</si>
  <si>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</si>
  <si>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</si>
  <si>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</si>
  <si>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</si>
  <si>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</si>
  <si>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</si>
  <si>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</si>
  <si>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</si>
  <si>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</si>
  <si>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</si>
  <si>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</si>
  <si>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</si>
  <si>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</si>
  <si>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</si>
  <si>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</si>
  <si>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</si>
  <si>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</si>
  <si>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</si>
  <si>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</si>
  <si>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</si>
  <si>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</si>
  <si>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</si>
  <si>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</si>
  <si>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</si>
  <si>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</si>
  <si>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</si>
  <si>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</si>
  <si>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</si>
  <si>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</si>
  <si>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</si>
  <si>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</si>
  <si>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</si>
  <si>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</si>
  <si>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</si>
  <si>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</si>
  <si>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</si>
  <si>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</si>
  <si>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</si>
  <si>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</si>
  <si>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</si>
  <si>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</si>
  <si>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</si>
  <si>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</si>
  <si>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</si>
  <si>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</si>
  <si>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</si>
  <si>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</si>
  <si>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</si>
  <si>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</si>
  <si>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</si>
  <si>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</si>
  <si>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</si>
  <si>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</si>
  <si>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</si>
  <si>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</si>
  <si>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</si>
  <si>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</si>
  <si>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</si>
  <si>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</si>
  <si>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</si>
  <si>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</si>
  <si>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</si>
  <si>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</si>
  <si>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</si>
  <si>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</si>
  <si>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</si>
  <si>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</si>
  <si>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</si>
  <si>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</si>
  <si>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</si>
  <si>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</si>
  <si>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</si>
  <si>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</si>
  <si>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</si>
  <si>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</si>
  <si>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</si>
  <si>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</si>
  <si>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</si>
  <si>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</si>
  <si>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</si>
  <si>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</si>
  <si>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</si>
  <si>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</si>
  <si>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</si>
  <si>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</si>
  <si>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</si>
  <si>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</si>
  <si>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</si>
  <si>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</si>
  <si>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</si>
  <si>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</si>
  <si>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</si>
  <si>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</si>
  <si>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</si>
  <si>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</si>
  <si>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</si>
  <si>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</si>
  <si>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</si>
  <si>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</si>
  <si>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</si>
  <si>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</si>
  <si>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</si>
  <si>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</si>
  <si>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</si>
  <si>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</si>
  <si>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</si>
  <si>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</si>
  <si>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</si>
  <si>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</si>
  <si>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</si>
  <si>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</si>
  <si>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</si>
  <si>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</si>
  <si>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</si>
  <si>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</si>
  <si>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</si>
  <si>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</si>
  <si>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</si>
  <si>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</si>
  <si>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</si>
  <si>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</si>
  <si>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</si>
  <si>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</si>
  <si>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</si>
  <si>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</si>
  <si>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</si>
  <si>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</si>
  <si>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</si>
  <si>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</si>
  <si>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</si>
  <si>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</si>
  <si>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</si>
  <si>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</si>
  <si>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</si>
  <si>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</si>
  <si>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</si>
  <si>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</si>
  <si>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</si>
  <si>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</si>
  <si>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</si>
  <si>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</si>
  <si>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</si>
  <si>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</si>
  <si>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</si>
  <si>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</si>
  <si>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</si>
  <si>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</si>
  <si>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</si>
  <si>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</si>
  <si>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</si>
  <si>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</si>
  <si>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</si>
  <si>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</si>
  <si>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</si>
  <si>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</si>
  <si>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</si>
  <si>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</si>
  <si>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</si>
  <si>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</si>
  <si>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</si>
  <si>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</si>
  <si>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</si>
  <si>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</si>
  <si>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</si>
  <si>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</si>
  <si>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</si>
  <si>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</si>
  <si>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</si>
  <si>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</si>
  <si>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</si>
  <si>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</si>
  <si>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</si>
  <si>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</si>
  <si>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</si>
  <si>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</si>
  <si>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</si>
  <si>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</si>
  <si>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</si>
  <si>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</si>
  <si>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</si>
  <si>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</si>
  <si>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</si>
  <si>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</si>
  <si>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</si>
  <si>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</si>
  <si>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</si>
  <si>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</si>
  <si>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</si>
  <si>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</si>
  <si>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</si>
  <si>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</si>
  <si>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</si>
  <si>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</si>
  <si>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</si>
  <si>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</si>
  <si>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</si>
  <si>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</si>
  <si>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</si>
  <si>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</si>
  <si>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</si>
  <si>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</si>
  <si>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</si>
  <si>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</si>
  <si>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</si>
  <si>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</si>
  <si>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</si>
  <si>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</si>
  <si>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</si>
  <si>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</si>
  <si>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</si>
  <si>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</si>
  <si>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</si>
  <si>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</si>
  <si>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</si>
  <si>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</si>
  <si>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</si>
  <si>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</si>
  <si>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</si>
  <si>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</si>
  <si>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</si>
  <si>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</si>
  <si>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</si>
  <si>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</si>
  <si>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</si>
  <si>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</si>
  <si>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</si>
  <si>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</si>
  <si>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</si>
  <si>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</si>
  <si>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</si>
  <si>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</si>
  <si>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</si>
  <si>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</si>
  <si>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</si>
  <si>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</si>
  <si>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</si>
  <si>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</si>
  <si>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</si>
  <si>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</si>
  <si>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</si>
  <si>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</si>
  <si>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</si>
  <si>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</si>
  <si>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</si>
  <si>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</si>
  <si>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</si>
  <si>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</si>
  <si>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</si>
  <si>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</si>
  <si>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</si>
  <si>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</si>
  <si>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</si>
  <si>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</si>
  <si>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</si>
  <si>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</si>
  <si>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</si>
  <si>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</si>
  <si>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</si>
  <si>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</si>
  <si>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</si>
  <si>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</si>
  <si>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</si>
  <si>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</si>
  <si>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</si>
  <si>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</si>
  <si>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</si>
  <si>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</si>
  <si>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</si>
  <si>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</si>
  <si>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</si>
  <si>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</si>
  <si>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</si>
  <si>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</si>
  <si>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</si>
  <si>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</si>
  <si>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</si>
  <si>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</si>
  <si>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</si>
  <si>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</si>
  <si>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</si>
  <si>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</si>
  <si>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</si>
  <si>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</si>
  <si>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</si>
  <si>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</si>
  <si>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</si>
  <si>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</si>
  <si>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</si>
  <si>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</si>
  <si>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</si>
  <si>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</si>
  <si>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</si>
  <si>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</si>
  <si>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</si>
  <si>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</si>
  <si>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</si>
  <si>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</si>
  <si>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</si>
  <si>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</si>
  <si>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</si>
  <si>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</si>
  <si>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</si>
  <si>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</si>
  <si>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</si>
  <si>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</si>
  <si>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</si>
  <si>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</si>
  <si>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</si>
  <si>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</si>
  <si>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</si>
  <si>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</si>
  <si>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</si>
  <si>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</si>
  <si>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</si>
  <si>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</si>
  <si>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</si>
  <si>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</si>
  <si>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</si>
  <si>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</si>
  <si>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</si>
  <si>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</si>
  <si>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</si>
  <si>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</si>
  <si>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</si>
  <si>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</si>
  <si>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</si>
  <si>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</si>
  <si>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</si>
  <si>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</si>
  <si>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</si>
  <si>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</si>
  <si>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</si>
  <si>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</si>
  <si>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</si>
  <si>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</si>
  <si>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</si>
  <si>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</si>
  <si>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</si>
  <si>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</si>
  <si>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</si>
  <si>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</si>
  <si>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</si>
  <si>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</si>
  <si>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</si>
  <si>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</si>
  <si>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</si>
  <si>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</si>
  <si>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</si>
  <si>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</si>
  <si>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</si>
  <si>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</si>
  <si>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</si>
  <si>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</si>
  <si>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</si>
  <si>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</si>
  <si>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</si>
  <si>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</si>
  <si>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</si>
  <si>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</si>
  <si>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</si>
  <si>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</si>
  <si>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</si>
  <si>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</si>
  <si>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</si>
  <si>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</si>
  <si>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</si>
  <si>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</si>
  <si>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</si>
  <si>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</si>
  <si>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</si>
  <si>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</si>
  <si>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</si>
  <si>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</si>
  <si>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</si>
  <si>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</si>
  <si>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</si>
  <si>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</si>
  <si>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</si>
  <si>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</si>
  <si>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</si>
  <si>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</si>
  <si>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</si>
  <si>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</si>
  <si>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</si>
  <si>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</si>
  <si>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</si>
  <si>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</si>
  <si>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</si>
  <si>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</si>
  <si>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</si>
  <si>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</si>
  <si>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</si>
  <si>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</si>
  <si>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</si>
  <si>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</si>
  <si>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</si>
  <si>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</si>
  <si>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</si>
  <si>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</si>
  <si>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</si>
  <si>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</si>
  <si>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</si>
  <si>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</si>
  <si>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</si>
  <si>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</si>
  <si>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</si>
  <si>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</si>
  <si>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</si>
  <si>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</si>
  <si>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</si>
  <si>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</si>
  <si>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</si>
  <si>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</si>
  <si>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</si>
  <si>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</si>
  <si>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</si>
  <si>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</si>
  <si>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</si>
  <si>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</si>
  <si>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</si>
  <si>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</si>
  <si>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</si>
  <si>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</si>
  <si>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</si>
  <si>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</si>
  <si>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</si>
  <si>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</si>
  <si>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</si>
  <si>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</si>
  <si>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</si>
  <si>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</si>
  <si>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</si>
  <si>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</si>
  <si>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</si>
  <si>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</si>
  <si>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</si>
  <si>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</si>
  <si>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</si>
  <si>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</si>
  <si>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</si>
  <si>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</si>
  <si>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</si>
  <si>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</si>
  <si>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</si>
  <si>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</si>
  <si>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</si>
  <si>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</si>
  <si>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</si>
  <si>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</si>
  <si>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</si>
  <si>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</si>
  <si>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</si>
  <si>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</si>
  <si>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</si>
  <si>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</si>
  <si>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</si>
  <si>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</si>
  <si>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</si>
  <si>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</si>
  <si>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</si>
  <si>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</si>
  <si>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</si>
  <si>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</si>
  <si>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</si>
  <si>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</si>
  <si>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</si>
  <si>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</si>
  <si>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</si>
  <si>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</si>
  <si>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</si>
  <si>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</si>
  <si>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</si>
  <si>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</si>
  <si>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</si>
  <si>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</si>
  <si>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</si>
  <si>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</si>
  <si>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</si>
  <si>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</si>
  <si>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</si>
  <si>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</si>
  <si>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</si>
  <si>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</si>
  <si>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</si>
  <si>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</si>
  <si>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</si>
  <si>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</si>
  <si>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</si>
  <si>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</si>
  <si>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</si>
  <si>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</si>
  <si>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</si>
  <si>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</si>
  <si>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</si>
  <si>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</si>
  <si>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</si>
  <si>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</si>
  <si>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</si>
  <si>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</si>
  <si>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</si>
  <si>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</si>
  <si>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</si>
  <si>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</si>
  <si>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</si>
  <si>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</si>
  <si>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</si>
  <si>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</si>
  <si>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</si>
  <si>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</si>
  <si>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</si>
  <si>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</si>
  <si>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</si>
  <si>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</si>
  <si>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</si>
  <si>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</si>
  <si>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</si>
  <si>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</si>
  <si>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</si>
  <si>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</si>
  <si>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</si>
  <si>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</si>
  <si>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</si>
  <si>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</si>
  <si>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</si>
  <si>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</si>
  <si>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</si>
  <si>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</si>
  <si>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</si>
  <si>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</si>
  <si>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</si>
  <si>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</si>
  <si>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</si>
  <si>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</si>
  <si>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</si>
  <si>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</si>
  <si>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</si>
  <si>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</si>
  <si>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</si>
  <si>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</si>
  <si>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</si>
  <si>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</si>
  <si>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</si>
  <si>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</si>
  <si>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</si>
  <si>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</si>
  <si>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</si>
  <si>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</si>
  <si>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</si>
  <si>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</si>
  <si>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</si>
  <si>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</si>
  <si>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</si>
  <si>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</si>
  <si>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</si>
  <si>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</si>
  <si>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</si>
  <si>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</si>
  <si>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</si>
  <si>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</si>
  <si>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</si>
  <si>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</si>
  <si>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</si>
  <si>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</si>
  <si>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</si>
  <si>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</si>
  <si>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</si>
  <si>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</si>
  <si>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</si>
  <si>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</si>
  <si>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</si>
  <si>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</si>
  <si>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</si>
  <si>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</si>
  <si>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</si>
  <si>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</si>
  <si>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</si>
  <si>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</si>
  <si>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</si>
  <si>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</si>
  <si>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</si>
  <si>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</si>
  <si>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</si>
  <si>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</si>
  <si>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</si>
  <si>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</si>
  <si>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</si>
  <si>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</si>
  <si>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</si>
  <si>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</si>
  <si>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</si>
  <si>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</si>
  <si>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</si>
  <si>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</si>
  <si>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</si>
  <si>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</si>
  <si>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</si>
  <si>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</si>
  <si>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</si>
  <si>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</si>
  <si>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</si>
  <si>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</si>
  <si>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</si>
  <si>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</si>
  <si>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</si>
  <si>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</si>
  <si>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</si>
  <si>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</si>
  <si>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</si>
  <si>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</si>
  <si>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</si>
  <si>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</si>
  <si>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</si>
  <si>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</si>
  <si>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</si>
  <si>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</si>
  <si>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</si>
  <si>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</si>
  <si>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</si>
  <si>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</si>
  <si>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</si>
  <si>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</si>
  <si>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</si>
  <si>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</si>
  <si>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</si>
  <si>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</si>
  <si>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</si>
  <si>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</si>
  <si>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</si>
  <si>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</si>
  <si>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</si>
  <si>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</si>
  <si>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</si>
  <si>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</si>
  <si>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</si>
  <si>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</si>
  <si>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</si>
  <si>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</si>
  <si>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</si>
  <si>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</si>
  <si>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</si>
  <si>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</si>
  <si>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</si>
  <si>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</si>
  <si>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</si>
  <si>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</si>
  <si>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</si>
  <si>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</si>
  <si>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</si>
  <si>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</si>
  <si>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</si>
  <si>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</si>
  <si>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</si>
  <si>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</si>
  <si>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</si>
  <si>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</si>
  <si>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</si>
  <si>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</si>
  <si>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</si>
  <si>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</si>
  <si>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</si>
  <si>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</si>
  <si>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</si>
  <si>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</si>
  <si>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</si>
  <si>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</si>
  <si>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</si>
  <si>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</si>
  <si>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</si>
  <si>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</si>
  <si>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</si>
  <si>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</si>
  <si>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</si>
  <si>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</si>
  <si>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</si>
  <si>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</si>
  <si>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</si>
  <si>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</si>
  <si>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</si>
  <si>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</si>
  <si>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</si>
  <si>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</si>
  <si>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</si>
  <si>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</si>
  <si>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</si>
  <si>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</si>
  <si>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</si>
  <si>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</si>
  <si>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</si>
  <si>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</si>
  <si>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</si>
  <si>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</si>
  <si>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</si>
  <si>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</si>
  <si>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</si>
  <si>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</si>
  <si>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</si>
  <si>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</si>
  <si>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</si>
  <si>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</si>
  <si>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</si>
  <si>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</si>
  <si>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</si>
  <si>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</si>
  <si>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</si>
  <si>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</si>
  <si>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</si>
  <si>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</si>
  <si>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</si>
  <si>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</si>
  <si>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</si>
  <si>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</si>
  <si>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</si>
  <si>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</si>
  <si>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</si>
  <si>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</si>
  <si>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</si>
  <si>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</si>
  <si>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</si>
  <si>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</si>
  <si>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</si>
  <si>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</si>
  <si>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</si>
  <si>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</si>
  <si>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</si>
  <si>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</si>
  <si>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</si>
  <si>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</si>
  <si>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</si>
  <si>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</si>
  <si>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</si>
  <si>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</si>
  <si>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</si>
  <si>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</si>
  <si>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</si>
  <si>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</si>
  <si>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</si>
  <si>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</si>
  <si>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</si>
  <si>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</si>
  <si>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</si>
  <si>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</si>
  <si>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</si>
  <si>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</si>
  <si>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</si>
  <si>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</si>
  <si>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</si>
  <si>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</si>
  <si>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</si>
  <si>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</si>
  <si>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</si>
  <si>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</si>
  <si>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</si>
  <si>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</si>
  <si>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</si>
  <si>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</si>
  <si>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</si>
  <si>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</si>
  <si>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</si>
  <si>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</si>
  <si>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</si>
  <si>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</si>
  <si>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</si>
  <si>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</si>
  <si>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</si>
  <si>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</si>
  <si>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</si>
  <si>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</si>
  <si>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</si>
  <si>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</si>
  <si>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</si>
  <si>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</si>
  <si>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</si>
  <si>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</si>
  <si>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</si>
  <si>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</si>
  <si>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</si>
  <si>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</si>
  <si>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</si>
  <si>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</si>
  <si>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</si>
  <si>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</si>
  <si>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</si>
  <si>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</si>
  <si>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</si>
  <si>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</si>
  <si>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</si>
  <si>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</si>
  <si>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</si>
  <si>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</si>
  <si>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</si>
  <si>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</si>
  <si>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</si>
  <si>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</si>
  <si>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</si>
  <si>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</si>
  <si>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</si>
  <si>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</si>
  <si>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</si>
  <si>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</si>
  <si>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</si>
  <si>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</si>
  <si>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</si>
  <si>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</si>
  <si>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</si>
  <si>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</si>
  <si>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</si>
  <si>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</si>
  <si>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</si>
  <si>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</si>
  <si>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</si>
  <si>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</si>
  <si>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</si>
  <si>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</si>
  <si>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</si>
  <si>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</si>
  <si>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</si>
  <si>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</si>
  <si>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</si>
  <si>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</si>
  <si>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</si>
  <si>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</si>
  <si>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</si>
  <si>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</si>
  <si>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</si>
  <si>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</si>
  <si>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</si>
  <si>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</si>
  <si>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</si>
  <si>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</si>
  <si>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</si>
  <si>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</si>
  <si>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</si>
  <si>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</si>
  <si>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</si>
  <si>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</si>
  <si>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</si>
  <si>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</si>
  <si>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</si>
  <si>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</si>
  <si>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</si>
  <si>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</si>
  <si>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</si>
  <si>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</si>
  <si>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</si>
  <si>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</si>
  <si>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</si>
  <si>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</si>
  <si>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</si>
  <si>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</si>
  <si>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</si>
  <si>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</si>
  <si>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</si>
  <si>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</si>
  <si>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</si>
  <si>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</si>
  <si>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</si>
  <si>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</si>
  <si>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</si>
  <si>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</si>
  <si>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</si>
  <si>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</si>
  <si>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</si>
  <si>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</si>
  <si>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</si>
  <si>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</si>
  <si>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</si>
  <si>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</si>
  <si>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</si>
  <si>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</si>
  <si>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</si>
  <si>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</si>
  <si>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</si>
  <si>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</si>
  <si>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</si>
  <si>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</si>
  <si>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</si>
  <si>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</si>
  <si>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</si>
  <si>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</si>
  <si>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</si>
  <si>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</si>
  <si>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</si>
  <si>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</si>
  <si>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</si>
  <si>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</si>
  <si>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</si>
  <si>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</si>
  <si>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</si>
  <si>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</si>
  <si>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</si>
  <si>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</si>
  <si>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</si>
  <si>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</si>
  <si>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</si>
  <si>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</si>
  <si>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</si>
  <si>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</si>
  <si>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</si>
  <si>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</si>
  <si>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</si>
  <si>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</si>
  <si>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</si>
  <si>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</si>
  <si>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</si>
  <si>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</si>
  <si>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</si>
  <si>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</si>
  <si>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</si>
  <si>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</si>
  <si>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</si>
  <si>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</si>
  <si>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</si>
  <si>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</si>
  <si>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</si>
  <si>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</si>
  <si>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</si>
  <si>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</si>
  <si>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</si>
  <si>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</si>
  <si>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</si>
  <si>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</si>
  <si>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</si>
  <si>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</si>
  <si>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</si>
  <si>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</si>
  <si>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</si>
  <si>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</si>
  <si>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</si>
  <si>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</si>
  <si>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</si>
  <si>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</si>
  <si>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</si>
  <si>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</si>
  <si>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</si>
  <si>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</si>
  <si>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</si>
  <si>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</si>
  <si>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</si>
  <si>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</si>
  <si>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</si>
  <si>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</si>
  <si>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</si>
  <si>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</si>
  <si>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</si>
  <si>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</si>
  <si>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</si>
  <si>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</si>
  <si>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</si>
  <si>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</si>
  <si>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</si>
  <si>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</si>
  <si>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</si>
  <si>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</si>
  <si>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</si>
  <si>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</si>
  <si>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</si>
  <si>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</si>
  <si>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</si>
  <si>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</si>
  <si>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</si>
  <si>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</si>
  <si>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</si>
  <si>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</si>
  <si>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</si>
  <si>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</si>
  <si>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</si>
  <si>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</si>
  <si>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</si>
  <si>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</si>
  <si>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</si>
  <si>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</si>
  <si>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</si>
  <si>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</si>
  <si>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</si>
  <si>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</si>
  <si>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</si>
  <si>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</si>
  <si>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</si>
  <si>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</si>
  <si>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</si>
  <si>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</si>
  <si>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</si>
  <si>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</si>
  <si>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</si>
  <si>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</si>
  <si>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</si>
  <si>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</si>
  <si>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</si>
  <si>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</si>
  <si>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</si>
  <si>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</si>
  <si>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</si>
  <si>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</si>
  <si>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</si>
  <si>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</si>
  <si>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</si>
  <si>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</si>
  <si>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</si>
  <si>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</si>
  <si>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</si>
  <si>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</si>
  <si>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</si>
  <si>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</si>
  <si>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</si>
  <si>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</si>
  <si>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</si>
  <si>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</si>
  <si>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</si>
  <si>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</si>
  <si>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</si>
  <si>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</si>
  <si>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</si>
  <si>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</si>
  <si>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</si>
  <si>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</si>
  <si>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</si>
  <si>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</si>
  <si>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</si>
  <si>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</si>
  <si>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</si>
  <si>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</si>
  <si>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</si>
  <si>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</si>
  <si>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</si>
  <si>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</si>
  <si>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</si>
  <si>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</si>
  <si>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</si>
  <si>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</si>
  <si>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</si>
  <si>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</si>
  <si>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</si>
  <si>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</si>
  <si>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</si>
  <si>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</si>
  <si>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</si>
  <si>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</si>
  <si>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</si>
  <si>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</si>
  <si>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</si>
  <si>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</si>
  <si>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</si>
  <si>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</si>
  <si>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</si>
  <si>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</si>
  <si>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</si>
  <si>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</si>
  <si>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</si>
  <si>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</si>
  <si>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</si>
  <si>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</si>
  <si>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</si>
  <si>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</si>
  <si>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</si>
  <si>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</si>
  <si>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</si>
  <si>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</si>
  <si>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</si>
  <si>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</si>
  <si>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</si>
  <si>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</si>
  <si>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</si>
  <si>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</si>
  <si>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</si>
  <si>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</si>
  <si>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</si>
  <si>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</si>
  <si>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</si>
  <si>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</si>
  <si>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</si>
  <si>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</si>
  <si>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</si>
  <si>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</si>
  <si>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</si>
  <si>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</si>
  <si>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</si>
  <si>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</si>
  <si>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</si>
  <si>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</si>
  <si>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</si>
  <si>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</si>
  <si>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</si>
  <si>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</si>
  <si>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</si>
  <si>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</si>
  <si>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</si>
  <si>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</si>
  <si>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</si>
  <si>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</si>
  <si>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</si>
  <si>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</si>
  <si>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</si>
  <si>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</si>
  <si>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</si>
  <si>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</si>
  <si>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</si>
  <si>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</si>
  <si>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</si>
  <si>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</si>
  <si>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</si>
  <si>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</si>
  <si>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</si>
  <si>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</si>
  <si>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</si>
  <si>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</si>
  <si>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</si>
  <si>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</si>
  <si>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</si>
  <si>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</si>
  <si>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</si>
  <si>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</si>
  <si>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</si>
  <si>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</si>
  <si>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</si>
  <si>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</si>
  <si>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</si>
  <si>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</si>
  <si>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</si>
  <si>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</si>
  <si>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</si>
  <si>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</si>
  <si>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</si>
  <si>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</si>
  <si>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</si>
  <si>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</si>
  <si>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</si>
  <si>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</si>
  <si>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</si>
  <si>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</si>
  <si>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</si>
  <si>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</si>
  <si>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</si>
  <si>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</si>
  <si>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</si>
  <si>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</si>
  <si>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</si>
  <si>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</si>
  <si>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</si>
  <si>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</si>
  <si>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</si>
  <si>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</si>
  <si>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</si>
  <si>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</si>
  <si>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</si>
  <si>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</si>
  <si>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</si>
  <si>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</si>
  <si>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</si>
  <si>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</si>
  <si>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</si>
  <si>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</si>
  <si>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</si>
  <si>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</si>
  <si>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</si>
  <si>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</si>
  <si>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</si>
  <si>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</si>
  <si>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</si>
  <si>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</si>
  <si>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</si>
  <si>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</si>
  <si>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</si>
  <si>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</si>
  <si>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</si>
  <si>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</si>
  <si>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</si>
  <si>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</si>
  <si>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</si>
  <si>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</si>
  <si>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</si>
  <si>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</si>
  <si>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</si>
  <si>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</si>
  <si>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</si>
  <si>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</si>
  <si>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</si>
  <si>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</si>
  <si>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</si>
  <si>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</si>
  <si>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</si>
  <si>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</si>
  <si>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</si>
  <si>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</si>
  <si>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</si>
  <si>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</si>
  <si>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</si>
  <si>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</si>
  <si>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</si>
  <si>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</si>
  <si>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</si>
  <si>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</si>
  <si>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</si>
  <si>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</si>
  <si>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</si>
  <si>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</si>
  <si>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</si>
  <si>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</si>
  <si>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</si>
  <si>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</si>
  <si>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</si>
  <si>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</si>
  <si>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</si>
  <si>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</si>
  <si>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</si>
  <si>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</si>
  <si>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</si>
  <si>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</si>
  <si>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</si>
  <si>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</si>
  <si>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</si>
  <si>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</si>
  <si>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</si>
  <si>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</si>
  <si>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</si>
  <si>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</si>
  <si>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</si>
  <si>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</si>
  <si>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</si>
  <si>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</si>
  <si>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</si>
  <si>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</si>
  <si>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</si>
  <si>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</si>
  <si>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</si>
  <si>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</si>
  <si>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</si>
  <si>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</si>
  <si>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</si>
  <si>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</si>
  <si>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</si>
  <si>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</si>
  <si>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</si>
  <si>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</si>
  <si>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</si>
  <si>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</si>
  <si>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</si>
  <si>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</si>
  <si>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</si>
  <si>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</si>
  <si>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</si>
  <si>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</si>
  <si>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</si>
  <si>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</si>
  <si>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</si>
  <si>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</si>
  <si>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</si>
  <si>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</si>
  <si>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</si>
  <si>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</si>
  <si>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</si>
  <si>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</si>
  <si>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</si>
  <si>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</si>
  <si>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</si>
  <si>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</si>
  <si>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</si>
  <si>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</si>
  <si>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</si>
  <si>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</si>
  <si>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</si>
  <si>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</si>
  <si>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</si>
  <si>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</si>
  <si>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</si>
  <si>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</si>
  <si>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</si>
  <si>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</si>
  <si>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</si>
  <si>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</si>
  <si>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</si>
  <si>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</si>
  <si>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</si>
  <si>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</si>
  <si>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</si>
  <si>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</si>
  <si>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</si>
  <si>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</si>
  <si>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</si>
  <si>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</si>
  <si>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</si>
  <si>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</si>
  <si>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</si>
  <si>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</si>
  <si>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</si>
  <si>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</si>
  <si>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</si>
  <si>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</si>
  <si>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</si>
  <si>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</si>
  <si>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</si>
  <si>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</si>
  <si>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</si>
  <si>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</si>
  <si>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</si>
  <si>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</si>
  <si>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</si>
  <si>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</si>
  <si>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</si>
  <si>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</si>
  <si>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</si>
  <si>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</si>
  <si>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</si>
  <si>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</si>
  <si>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</si>
  <si>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</si>
  <si>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</si>
  <si>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</si>
  <si>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</si>
  <si>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</si>
  <si>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</si>
  <si>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</si>
  <si>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</si>
  <si>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</si>
  <si>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</si>
  <si>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</si>
  <si>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</si>
  <si>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</si>
  <si>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</si>
  <si>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</si>
  <si>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</si>
  <si>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</si>
  <si>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</si>
  <si>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</si>
  <si>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</si>
  <si>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</si>
  <si>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</si>
  <si>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</si>
  <si>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</si>
  <si>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</si>
  <si>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</si>
  <si>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</si>
  <si>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</si>
  <si>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</si>
  <si>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</si>
  <si>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</si>
  <si>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</si>
  <si>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</si>
  <si>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</si>
  <si>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</si>
  <si>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</si>
  <si>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</si>
  <si>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</si>
  <si>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</si>
  <si>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</si>
  <si>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</si>
  <si>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</si>
  <si>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</si>
  <si>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</si>
  <si>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</si>
  <si>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</si>
  <si>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</si>
  <si>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</si>
  <si>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</si>
  <si>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</si>
  <si>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</si>
  <si>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</si>
  <si>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</si>
  <si>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</si>
  <si>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</si>
  <si>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</si>
  <si>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</si>
  <si>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</si>
  <si>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</si>
  <si>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</si>
  <si>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</si>
  <si>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</si>
  <si>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</si>
  <si>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</si>
  <si>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</si>
  <si>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</si>
  <si>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</si>
  <si>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</si>
  <si>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</si>
  <si>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</si>
  <si>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</si>
  <si>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</si>
  <si>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</si>
  <si>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</si>
  <si>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</si>
  <si>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</si>
  <si>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</si>
  <si>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</si>
  <si>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</si>
  <si>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</si>
  <si>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</si>
  <si>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</si>
  <si>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</si>
  <si>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</si>
  <si>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</si>
  <si>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</si>
  <si>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</si>
  <si>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</si>
  <si>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</si>
  <si>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</si>
  <si>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</si>
  <si>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</si>
  <si>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</si>
  <si>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</si>
  <si>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</si>
  <si>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</si>
  <si>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</si>
  <si>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</si>
  <si>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</si>
  <si>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</si>
  <si>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</si>
  <si>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</si>
  <si>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</si>
  <si>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</si>
  <si>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</si>
  <si>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</si>
  <si>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</si>
  <si>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</si>
  <si>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</si>
  <si>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</si>
  <si>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</si>
  <si>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</si>
  <si>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</si>
  <si>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</si>
  <si>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</si>
  <si>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</si>
  <si>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</si>
  <si>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</si>
  <si>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</si>
  <si>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</si>
  <si>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</si>
  <si>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</si>
  <si>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</si>
  <si>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</si>
  <si>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</si>
  <si>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</si>
  <si>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</si>
  <si>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</si>
  <si>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</si>
  <si>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</si>
  <si>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</si>
  <si>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</si>
  <si>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</si>
  <si>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</si>
  <si>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</si>
  <si>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</si>
  <si>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</si>
  <si>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</si>
  <si>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</si>
  <si>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</si>
  <si>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</si>
  <si>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</si>
  <si>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</si>
  <si>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</si>
  <si>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</si>
  <si>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</si>
  <si>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</si>
  <si>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</si>
  <si>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</si>
  <si>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</si>
  <si>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</si>
  <si>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</si>
  <si>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</si>
  <si>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</si>
  <si>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</si>
  <si>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</si>
  <si>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</si>
  <si>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</si>
  <si>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</si>
  <si>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</si>
  <si>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</si>
  <si>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</si>
  <si>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</si>
  <si>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</si>
  <si>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</si>
  <si>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</si>
  <si>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</si>
  <si>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</si>
  <si>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</si>
  <si>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</si>
  <si>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</si>
  <si>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</si>
  <si>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</si>
  <si>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</si>
  <si>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</si>
  <si>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</si>
  <si>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</si>
  <si>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</si>
  <si>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</si>
  <si>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</si>
  <si>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</si>
  <si>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</si>
  <si>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</si>
  <si>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</si>
  <si>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</si>
  <si>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</si>
  <si>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</si>
  <si>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</si>
  <si>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</si>
  <si>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</si>
  <si>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</si>
  <si>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</si>
  <si>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</si>
  <si>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</si>
  <si>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</si>
  <si>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</si>
  <si>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</si>
  <si>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</si>
  <si>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</si>
  <si>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</si>
  <si>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</si>
  <si>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</si>
  <si>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</si>
  <si>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</si>
  <si>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</si>
  <si>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</si>
  <si>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</si>
  <si>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</si>
  <si>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</si>
  <si>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</si>
  <si>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</si>
  <si>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</si>
  <si>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</si>
  <si>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</si>
  <si>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</si>
  <si>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</si>
  <si>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</si>
  <si>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</si>
  <si>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</si>
  <si>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</si>
  <si>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</si>
  <si>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</si>
  <si>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</si>
  <si>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</si>
  <si>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</si>
  <si>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</si>
  <si>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</si>
  <si>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</si>
  <si>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</si>
  <si>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</si>
  <si>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</si>
  <si>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</si>
  <si>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</si>
  <si>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</si>
  <si>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</si>
  <si>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</si>
  <si>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</si>
  <si>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</si>
  <si>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</si>
  <si>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</si>
  <si>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</si>
  <si>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</si>
  <si>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</si>
  <si>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</si>
  <si>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</si>
  <si>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</si>
  <si>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</si>
  <si>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</si>
  <si>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</si>
  <si>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</si>
  <si>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</si>
  <si>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</si>
  <si>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</si>
  <si>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</si>
  <si>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</si>
  <si>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</si>
  <si>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</si>
  <si>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</si>
  <si>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</si>
  <si>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</si>
  <si>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</si>
  <si>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</si>
  <si>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</si>
  <si>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</si>
  <si>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</si>
  <si>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</si>
  <si>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</si>
  <si>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</si>
  <si>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</si>
  <si>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</si>
  <si>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</si>
  <si>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</si>
  <si>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</si>
  <si>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</si>
  <si>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</si>
  <si>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</si>
  <si>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</si>
  <si>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</si>
  <si>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</si>
  <si>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</si>
  <si>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</si>
  <si>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</si>
  <si>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</si>
  <si>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</si>
  <si>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</si>
  <si>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</si>
  <si>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</si>
  <si>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</si>
  <si>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</si>
  <si>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</si>
  <si>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</si>
  <si>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</si>
  <si>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</si>
  <si>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</si>
  <si>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</si>
  <si>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</si>
  <si>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</si>
  <si>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</si>
  <si>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</si>
  <si>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</si>
  <si>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</si>
  <si>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</si>
  <si>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</si>
  <si>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</si>
  <si>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</si>
  <si>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</si>
  <si>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</si>
  <si>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</si>
  <si>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</si>
  <si>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</si>
  <si>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</si>
  <si>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</si>
  <si>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</si>
  <si>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</si>
  <si>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</si>
  <si>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</si>
  <si>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</si>
  <si>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</si>
  <si>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</si>
  <si>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</si>
  <si>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</si>
  <si>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</si>
  <si>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</si>
  <si>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</si>
  <si>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</si>
  <si>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</si>
  <si>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</si>
  <si>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</si>
  <si>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</si>
  <si>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</si>
  <si>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</si>
  <si>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</si>
  <si>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</si>
  <si>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</si>
  <si>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</si>
  <si>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</si>
  <si>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</si>
  <si>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</si>
  <si>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</si>
  <si>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</si>
  <si>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</si>
  <si>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</si>
  <si>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</si>
  <si>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</si>
  <si>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</si>
  <si>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</si>
  <si>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</si>
  <si>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</si>
  <si>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</si>
  <si>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</si>
  <si>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</si>
  <si>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</si>
  <si>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</si>
  <si>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</si>
  <si>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</si>
  <si>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</si>
  <si>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</si>
  <si>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</si>
  <si>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</si>
  <si>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</si>
  <si>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</si>
  <si>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</si>
  <si>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</si>
  <si>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</si>
  <si>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</si>
  <si>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</si>
  <si>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</si>
  <si>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</si>
  <si>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</si>
  <si>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</si>
  <si>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</si>
  <si>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</si>
  <si>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</si>
  <si>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</si>
  <si>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</si>
  <si>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</si>
  <si>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</si>
  <si>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</si>
  <si>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</si>
  <si>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</si>
  <si>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</si>
  <si>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</si>
  <si>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</si>
  <si>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</si>
  <si>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</si>
  <si>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</si>
  <si>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</si>
  <si>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</si>
  <si>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</si>
  <si>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</si>
  <si>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</si>
  <si>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</si>
  <si>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</si>
  <si>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</si>
  <si>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</si>
  <si>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</si>
  <si>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</si>
  <si>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</si>
  <si>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</si>
  <si>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</si>
  <si>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</si>
  <si>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</si>
  <si>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</si>
  <si>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</si>
  <si>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</si>
  <si>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</si>
  <si>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</si>
  <si>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</si>
  <si>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</si>
  <si>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</si>
  <si>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</si>
  <si>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</si>
  <si>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</si>
  <si>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</si>
  <si>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</si>
  <si>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</si>
  <si>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</si>
  <si>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</si>
  <si>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</si>
  <si>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</si>
  <si>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</si>
  <si>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</si>
  <si>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</si>
  <si>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</si>
  <si>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</si>
  <si>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</si>
  <si>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</si>
  <si>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</si>
  <si>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</si>
  <si>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</si>
  <si>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</si>
  <si>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</si>
  <si>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</si>
  <si>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</si>
  <si>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</si>
  <si>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</si>
  <si>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</si>
  <si>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</si>
  <si>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</si>
  <si>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</si>
  <si>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</si>
  <si>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</si>
  <si>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</si>
  <si>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</si>
  <si>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</si>
  <si>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</si>
  <si>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</si>
  <si>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</si>
  <si>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</si>
  <si>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</si>
  <si>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</si>
  <si>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</si>
  <si>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</si>
  <si>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</si>
  <si>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</si>
  <si>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</si>
  <si>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</si>
  <si>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</si>
  <si>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</si>
  <si>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</si>
  <si>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</si>
  <si>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</si>
  <si>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</si>
  <si>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</si>
  <si>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</si>
  <si>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</si>
  <si>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</si>
  <si>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</si>
  <si>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</si>
  <si>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</si>
  <si>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</si>
  <si>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</si>
  <si>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</si>
  <si>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</si>
  <si>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</si>
  <si>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</si>
  <si>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</si>
  <si>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</si>
  <si>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</si>
  <si>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</si>
  <si>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</si>
  <si>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</si>
  <si>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</si>
  <si>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</si>
  <si>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</si>
  <si>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</si>
  <si>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</si>
  <si>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</si>
  <si>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</si>
  <si>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</si>
  <si>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</si>
  <si>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</si>
  <si>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</si>
  <si>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</si>
  <si>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</si>
  <si>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</si>
  <si>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</si>
  <si>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</si>
  <si>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</si>
  <si>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</si>
  <si>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</si>
  <si>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</si>
  <si>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</si>
  <si>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</si>
  <si>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</si>
  <si>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</si>
  <si>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</si>
  <si>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</si>
  <si>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</si>
  <si>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</si>
  <si>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</si>
  <si>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</si>
  <si>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</si>
  <si>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</si>
  <si>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</si>
  <si>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</si>
  <si>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</si>
  <si>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</si>
  <si>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</si>
  <si>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</si>
  <si>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</si>
  <si>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</si>
  <si>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</si>
  <si>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</si>
  <si>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</si>
  <si>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</si>
  <si>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</si>
  <si>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</si>
  <si>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</si>
  <si>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</si>
  <si>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</si>
  <si>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</si>
  <si>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</si>
  <si>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</si>
  <si>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</si>
  <si>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</si>
  <si>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</si>
  <si>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</si>
  <si>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</si>
  <si>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</si>
  <si>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</si>
  <si>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</si>
  <si>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</si>
  <si>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</si>
  <si>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</si>
  <si>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</si>
  <si>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</si>
  <si>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</si>
  <si>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</si>
  <si>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</si>
  <si>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</si>
  <si>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</si>
  <si>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</si>
  <si>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</si>
  <si>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</si>
  <si>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</si>
  <si>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</si>
  <si>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</si>
  <si>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</si>
  <si>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</si>
  <si>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</si>
  <si>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</si>
  <si>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</si>
  <si>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</si>
  <si>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</si>
  <si>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</si>
  <si>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</si>
  <si>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</si>
  <si>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</si>
  <si>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</si>
  <si>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</si>
  <si>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</si>
  <si>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</si>
  <si>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</si>
  <si>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</si>
  <si>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</si>
  <si>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</si>
  <si>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</si>
  <si>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</si>
  <si>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</si>
  <si>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</si>
  <si>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</si>
  <si>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</si>
  <si>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</si>
  <si>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</si>
  <si>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</si>
  <si>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</si>
  <si>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</si>
  <si>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</si>
  <si>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</si>
  <si>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</si>
  <si>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</si>
  <si>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</si>
  <si>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</si>
  <si>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</si>
  <si>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</si>
  <si>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</si>
  <si>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</si>
  <si>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</si>
  <si>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</si>
  <si>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</si>
  <si>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</si>
  <si>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</si>
  <si>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</si>
  <si>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</si>
  <si>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</si>
  <si>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</si>
  <si>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</si>
  <si>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</si>
  <si>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</si>
  <si>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</si>
  <si>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</si>
  <si>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</si>
  <si>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</si>
  <si>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</si>
  <si>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</si>
  <si>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</si>
  <si>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</si>
  <si>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</si>
  <si>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</si>
  <si>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</si>
  <si>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</si>
  <si>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</si>
  <si>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</si>
  <si>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</si>
  <si>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</si>
  <si>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</si>
  <si>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</si>
  <si>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</si>
  <si>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</si>
  <si>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</si>
  <si>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</si>
  <si>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</si>
  <si>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</si>
  <si>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</si>
  <si>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</si>
  <si>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</si>
  <si>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</si>
  <si>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</si>
  <si>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</si>
  <si>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</si>
  <si>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</si>
  <si>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</si>
  <si>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</si>
  <si>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</si>
  <si>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</si>
  <si>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</si>
  <si>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</si>
  <si>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</si>
  <si>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</si>
  <si>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</si>
  <si>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</si>
  <si>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</si>
  <si>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</si>
  <si>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</si>
  <si>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</si>
  <si>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</si>
  <si>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</si>
  <si>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</si>
  <si>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</si>
  <si>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</si>
  <si>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</si>
  <si>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</si>
  <si>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</si>
  <si>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</si>
  <si>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</si>
  <si>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</si>
  <si>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</si>
  <si>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</si>
  <si>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</si>
  <si>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</si>
  <si>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</si>
  <si>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</si>
  <si>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</si>
  <si>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</si>
  <si>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</si>
  <si>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</si>
  <si>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</si>
  <si>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</si>
  <si>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</si>
  <si>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</si>
  <si>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</si>
  <si>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</si>
  <si>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</si>
  <si>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</si>
  <si>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</si>
  <si>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</si>
  <si>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</si>
  <si>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</si>
  <si>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</si>
  <si>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</si>
  <si>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</si>
  <si>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</si>
  <si>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</si>
  <si>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</si>
  <si>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</si>
  <si>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</si>
  <si>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</si>
  <si>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</si>
  <si>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</si>
  <si>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</si>
  <si>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</si>
  <si>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</si>
  <si>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</si>
  <si>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</si>
  <si>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</si>
  <si>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</si>
  <si>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</si>
  <si>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</si>
  <si>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</si>
  <si>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</si>
  <si>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</si>
  <si>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</si>
  <si>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</si>
  <si>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</si>
  <si>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</si>
  <si>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</si>
  <si>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</si>
  <si>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</si>
  <si>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</si>
  <si>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</si>
  <si>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</si>
  <si>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</si>
  <si>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</si>
  <si>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</si>
  <si>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</si>
  <si>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</si>
  <si>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</si>
  <si>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</si>
  <si>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</si>
  <si>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</si>
  <si>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</si>
  <si>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</si>
  <si>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</si>
  <si>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</si>
  <si>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</si>
  <si>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</si>
  <si>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</si>
  <si>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</si>
  <si>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</si>
  <si>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</si>
  <si>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</si>
  <si>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</si>
  <si>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</si>
  <si>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</si>
  <si>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</si>
  <si>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</si>
  <si>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</si>
  <si>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</si>
  <si>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</si>
  <si>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</si>
  <si>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</si>
  <si>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</si>
  <si>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</si>
  <si>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</si>
  <si>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</si>
  <si>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</si>
  <si>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</si>
  <si>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</si>
  <si>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</si>
  <si>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</si>
  <si>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</si>
  <si>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</si>
  <si>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</si>
  <si>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</si>
  <si>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</si>
  <si>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</si>
  <si>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</si>
  <si>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</si>
  <si>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</si>
  <si>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</si>
  <si>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</si>
  <si>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</si>
  <si>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</si>
  <si>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</si>
  <si>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</si>
  <si>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</si>
  <si>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</si>
  <si>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</si>
  <si>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</si>
  <si>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</si>
  <si>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</si>
  <si>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</si>
  <si>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</si>
  <si>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</si>
  <si>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</si>
  <si>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</si>
  <si>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</si>
  <si>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</si>
  <si>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</si>
  <si>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</si>
  <si>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</si>
  <si>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</si>
  <si>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</si>
  <si>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</si>
  <si>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</si>
  <si>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</si>
  <si>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</si>
  <si>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</si>
  <si>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</si>
  <si>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</si>
  <si>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</si>
  <si>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</si>
  <si>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</si>
  <si>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</si>
  <si>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</si>
  <si>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</si>
  <si>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</si>
  <si>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</si>
  <si>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</si>
  <si>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</si>
  <si>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</si>
  <si>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</si>
  <si>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</si>
  <si>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</si>
  <si>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</si>
  <si>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</si>
  <si>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</si>
  <si>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</si>
  <si>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</si>
  <si>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</si>
  <si>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</si>
  <si>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</si>
  <si>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</si>
  <si>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</si>
  <si>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</si>
  <si>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</si>
  <si>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</si>
  <si>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</si>
  <si>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</si>
  <si>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</si>
  <si>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</si>
  <si>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</si>
  <si>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</si>
  <si>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</si>
  <si>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</si>
  <si>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</si>
  <si>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</si>
  <si>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</si>
  <si>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</si>
  <si>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</si>
  <si>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</si>
  <si>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</si>
  <si>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</si>
  <si>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</si>
  <si>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</si>
  <si>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</si>
  <si>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</si>
  <si>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</si>
  <si>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</si>
  <si>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</si>
  <si>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</si>
  <si>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</si>
  <si>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</si>
  <si>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</si>
  <si>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</si>
  <si>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</si>
  <si>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</si>
  <si>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</si>
  <si>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</si>
  <si>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</si>
  <si>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</si>
  <si>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</si>
  <si>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</si>
  <si>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</si>
  <si>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</si>
  <si>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</si>
  <si>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</si>
  <si>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</si>
  <si>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</si>
  <si>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</si>
  <si>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</si>
  <si>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</si>
  <si>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</si>
  <si>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</si>
  <si>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</si>
  <si>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</si>
  <si>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</si>
  <si>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</si>
  <si>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</si>
  <si>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</si>
  <si>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</si>
  <si>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</si>
  <si>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</si>
  <si>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</si>
  <si>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</si>
  <si>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</si>
  <si>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</si>
  <si>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</si>
  <si>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</si>
  <si>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</si>
  <si>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</si>
  <si>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</si>
  <si>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</si>
  <si>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</si>
  <si>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</si>
  <si>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</si>
  <si>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</si>
  <si>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</si>
  <si>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</si>
  <si>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</si>
  <si>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</si>
  <si>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</si>
  <si>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</si>
  <si>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</si>
  <si>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</si>
  <si>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</si>
  <si>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</si>
  <si>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</si>
  <si>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</si>
  <si>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</si>
  <si>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</si>
  <si>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</si>
  <si>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</si>
  <si>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</si>
  <si>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</si>
  <si>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</si>
  <si>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</si>
  <si>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</si>
  <si>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</si>
  <si>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</si>
  <si>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</si>
  <si>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</si>
  <si>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</si>
  <si>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</si>
  <si>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</si>
  <si>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</si>
  <si>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</si>
  <si>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</si>
  <si>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</si>
  <si>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</si>
  <si>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</si>
  <si>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</si>
  <si>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</si>
  <si>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</si>
  <si>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</si>
  <si>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</si>
  <si>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</si>
  <si>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</si>
  <si>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</si>
  <si>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</si>
  <si>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</si>
  <si>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</si>
  <si>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</si>
  <si>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</si>
  <si>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</si>
  <si>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</si>
  <si>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</si>
  <si>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</si>
  <si>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</si>
  <si>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</si>
  <si>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</si>
  <si>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</si>
  <si>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</si>
  <si>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</si>
  <si>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</si>
  <si>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</si>
  <si>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</si>
  <si>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</si>
  <si>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</si>
  <si>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</si>
  <si>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</si>
  <si>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</si>
  <si>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</si>
  <si>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</si>
  <si>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</si>
  <si>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</si>
  <si>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</si>
  <si>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</si>
  <si>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</si>
  <si>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</si>
  <si>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</si>
  <si>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</si>
  <si>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</si>
  <si>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</si>
  <si>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</si>
  <si>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</si>
  <si>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</si>
  <si>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</si>
  <si>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</si>
  <si>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</si>
  <si>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</si>
  <si>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</si>
  <si>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</si>
  <si>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</si>
  <si>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</si>
  <si>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</si>
  <si>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</si>
  <si>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</si>
  <si>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</si>
  <si>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</si>
  <si>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</si>
  <si>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</si>
  <si>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</si>
  <si>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</si>
  <si>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</si>
  <si>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</si>
  <si>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</si>
  <si>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</si>
  <si>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</si>
  <si>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</si>
  <si>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</si>
  <si>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</si>
  <si>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</si>
  <si>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</si>
  <si>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</si>
  <si>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</si>
  <si>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</si>
  <si>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</si>
  <si>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</si>
  <si>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</si>
  <si>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</si>
  <si>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</si>
  <si>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</si>
  <si>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</si>
  <si>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</si>
  <si>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</si>
  <si>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</si>
  <si>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</si>
  <si>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</si>
  <si>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</si>
  <si>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</si>
  <si>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</si>
  <si>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</si>
  <si>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</si>
  <si>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</si>
  <si>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</si>
  <si>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</si>
  <si>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</si>
  <si>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</si>
  <si>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</si>
  <si>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</si>
  <si>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</si>
  <si>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</si>
  <si>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</si>
  <si>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</si>
  <si>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</si>
  <si>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</si>
  <si>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</si>
  <si>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</si>
  <si>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</si>
  <si>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</si>
  <si>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</si>
  <si>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</si>
  <si>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</si>
  <si>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</si>
  <si>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</si>
  <si>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</si>
  <si>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</si>
  <si>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</si>
  <si>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</si>
  <si>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</si>
  <si>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</si>
  <si>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</si>
  <si>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</si>
  <si>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</si>
  <si>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</si>
  <si>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</si>
  <si>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</si>
  <si>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</si>
  <si>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</si>
  <si>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</si>
  <si>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</si>
  <si>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</si>
  <si>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</si>
  <si>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</si>
  <si>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</si>
  <si>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</si>
  <si>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</si>
  <si>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</si>
  <si>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</si>
  <si>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</si>
  <si>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</si>
  <si>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</si>
  <si>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</si>
  <si>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</si>
  <si>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</si>
  <si>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</si>
  <si>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</si>
  <si>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</si>
  <si>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</si>
  <si>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</si>
  <si>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</si>
  <si>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</si>
  <si>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</si>
  <si>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</si>
  <si>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</si>
  <si>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</si>
  <si>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</si>
  <si>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</si>
  <si>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</si>
  <si>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</si>
  <si>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</si>
  <si>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</si>
  <si>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</si>
  <si>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</si>
  <si>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</si>
  <si>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</si>
  <si>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</si>
  <si>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</si>
  <si>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</si>
  <si>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</si>
  <si>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</si>
  <si>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</si>
  <si>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</si>
  <si>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</si>
  <si>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</si>
  <si>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</si>
  <si>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</si>
  <si>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</si>
  <si>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</si>
  <si>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</si>
  <si>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</si>
  <si>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</si>
  <si>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</si>
  <si>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</si>
  <si>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</si>
  <si>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</si>
  <si>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</si>
  <si>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</si>
  <si>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</si>
  <si>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</si>
  <si>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</si>
  <si>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</si>
  <si>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</si>
  <si>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</si>
  <si>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</si>
  <si>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</si>
  <si>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</si>
  <si>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</si>
  <si>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</si>
  <si>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</si>
  <si>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</si>
  <si>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</si>
  <si>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</si>
  <si>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</si>
  <si>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</si>
  <si>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</si>
  <si>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</si>
  <si>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</si>
  <si>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</si>
  <si>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</si>
  <si>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</si>
  <si>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</si>
  <si>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</si>
  <si>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</si>
  <si>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</si>
  <si>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</si>
  <si>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</si>
  <si>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</si>
  <si>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</si>
  <si>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</si>
  <si>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</si>
  <si>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</si>
  <si>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</si>
  <si>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</si>
  <si>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</si>
  <si>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</si>
  <si>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</si>
  <si>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</si>
  <si>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</si>
  <si>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</si>
  <si>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</si>
  <si>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</si>
  <si>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</si>
  <si>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</si>
  <si>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</si>
  <si>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</si>
  <si>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</si>
  <si>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</si>
  <si>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</si>
  <si>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</si>
  <si>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</si>
  <si>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</si>
  <si>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</si>
  <si>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</si>
  <si>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</si>
  <si>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</si>
  <si>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</si>
  <si>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</si>
  <si>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</si>
  <si>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</si>
  <si>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</si>
  <si>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</si>
  <si>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</si>
  <si>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</si>
  <si>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</si>
  <si>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</si>
  <si>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</si>
  <si>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</si>
  <si>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</si>
  <si>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</si>
  <si>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</si>
  <si>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</si>
  <si>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</si>
  <si>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</si>
  <si>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</si>
  <si>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</si>
  <si>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</si>
  <si>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</si>
  <si>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</si>
  <si>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</si>
  <si>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</si>
  <si>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</si>
  <si>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</si>
  <si>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</si>
  <si>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</si>
  <si>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</si>
  <si>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</si>
  <si>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</si>
  <si>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</si>
  <si>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</si>
  <si>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</si>
  <si>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</si>
  <si>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</si>
  <si>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</si>
  <si>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</si>
  <si>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</si>
  <si>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</si>
  <si>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</si>
  <si>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</si>
  <si>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</si>
  <si>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</si>
  <si>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</si>
  <si>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</si>
  <si>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</si>
  <si>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</si>
  <si>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</si>
  <si>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</si>
  <si>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</si>
  <si>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</si>
  <si>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</si>
  <si>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</si>
  <si>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</si>
  <si>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</si>
  <si>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</si>
  <si>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</si>
  <si>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</si>
  <si>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</si>
  <si>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</si>
  <si>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</si>
  <si>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</si>
  <si>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</si>
  <si>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</si>
  <si>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</si>
  <si>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</si>
  <si>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</si>
  <si>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</si>
  <si>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</si>
  <si>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</si>
  <si>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</si>
  <si>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</si>
  <si>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</si>
  <si>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</si>
  <si>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</si>
  <si>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</si>
  <si>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</si>
  <si>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</si>
  <si>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</si>
  <si>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</si>
  <si>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</si>
  <si>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</si>
  <si>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</si>
  <si>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</si>
  <si>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Count of state</t>
  </si>
  <si>
    <t>(All)</t>
  </si>
  <si>
    <t>Column Labels</t>
  </si>
  <si>
    <t>Date Created</t>
  </si>
  <si>
    <t>Dated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</si>
  <si>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</si>
  <si>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</si>
  <si>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</si>
  <si>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</si>
  <si>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</si>
  <si>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</si>
  <si>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</si>
  <si>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</si>
  <si>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</si>
  <si>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</si>
  <si>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</si>
  <si>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</si>
  <si>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</si>
  <si>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</si>
  <si>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</si>
  <si>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</si>
  <si>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</si>
  <si>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</si>
  <si>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</si>
  <si>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CANCELLED</t>
  </si>
  <si>
    <t>&lt; 1000</t>
  </si>
  <si>
    <t>&gt;= 50000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</si>
  <si>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</si>
  <si>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</si>
  <si>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</si>
  <si>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</si>
  <si>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</si>
  <si>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</si>
  <si>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</si>
  <si>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</si>
  <si>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</si>
  <si>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</si>
  <si>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PERCENTAGE SUCCESSFUL</t>
  </si>
  <si>
    <t>FROM PIVOT TABLE 1: COUNTRY AND CATEGPORY SORT</t>
  </si>
  <si>
    <t>FROM PIVOT TABLE 2: SUB-CATEGORY</t>
  </si>
  <si>
    <t>Looking at individual non-US countires does not seem worth the time.  Not enough data provided.</t>
  </si>
  <si>
    <t>FROM PIVOT TABLE 3: BY LAUNCH DATES</t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</si>
  <si>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FOR ALL COUNTRIES </t>
    </r>
    <r>
      <rPr>
        <i/>
        <sz val="11"/>
        <color theme="1"/>
        <rFont val="Calibri"/>
        <family val="2"/>
        <scheme val="minor"/>
      </rPr>
      <t xml:space="preserve">
(more success than can/fail)
</t>
    </r>
    <r>
      <rPr>
        <b/>
        <i/>
        <sz val="11"/>
        <color theme="1"/>
        <rFont val="Calibri"/>
        <family val="2"/>
        <scheme val="minor"/>
      </rPr>
      <t>-film &amp; video +</t>
    </r>
    <r>
      <rPr>
        <i/>
        <sz val="11"/>
        <color theme="1"/>
        <rFont val="Calibri"/>
        <family val="2"/>
        <scheme val="minor"/>
      </rPr>
      <t xml:space="preserve">
-food -
-games -
-journalism -
</t>
    </r>
    <r>
      <rPr>
        <b/>
        <i/>
        <sz val="11"/>
        <color theme="1"/>
        <rFont val="Calibri"/>
        <family val="2"/>
        <scheme val="minor"/>
      </rPr>
      <t>-music +</t>
    </r>
    <r>
      <rPr>
        <i/>
        <sz val="11"/>
        <color theme="1"/>
        <rFont val="Calibri"/>
        <family val="2"/>
        <scheme val="minor"/>
      </rPr>
      <t xml:space="preserve">
-photography -
-publishing -
-technology -
</t>
    </r>
    <r>
      <rPr>
        <b/>
        <i/>
        <sz val="11"/>
        <color theme="1"/>
        <rFont val="Calibri"/>
        <family val="2"/>
        <scheme val="minor"/>
      </rPr>
      <t>-theater +</t>
    </r>
  </si>
  <si>
    <r>
      <rPr>
        <b/>
        <i/>
        <sz val="11"/>
        <color theme="1"/>
        <rFont val="Calibri"/>
        <family val="2"/>
        <scheme val="minor"/>
      </rPr>
      <t>Interpretations: 
(looking at countries with +100 examples only)
US (3038)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>-film &amp; video +</t>
    </r>
    <r>
      <rPr>
        <i/>
        <sz val="11"/>
        <color theme="1"/>
        <rFont val="Calibri"/>
        <family val="2"/>
        <scheme val="minor"/>
      </rPr>
      <t xml:space="preserve">
-food -
-games -
-journalism -
</t>
    </r>
    <r>
      <rPr>
        <b/>
        <i/>
        <sz val="11"/>
        <color theme="1"/>
        <rFont val="Calibri"/>
        <family val="2"/>
        <scheme val="minor"/>
      </rPr>
      <t>-music +</t>
    </r>
    <r>
      <rPr>
        <i/>
        <sz val="11"/>
        <color theme="1"/>
        <rFont val="Calibri"/>
        <family val="2"/>
        <scheme val="minor"/>
      </rPr>
      <t xml:space="preserve">
-photography -
-piblishing -
-technology -
</t>
    </r>
    <r>
      <rPr>
        <b/>
        <i/>
        <sz val="11"/>
        <color theme="1"/>
        <rFont val="Calibri"/>
        <family val="2"/>
        <scheme val="minor"/>
      </rPr>
      <t>-theater +</t>
    </r>
  </si>
  <si>
    <r>
      <rPr>
        <b/>
        <i/>
        <sz val="11"/>
        <color theme="1"/>
        <rFont val="Calibri"/>
        <family val="2"/>
        <scheme val="minor"/>
      </rPr>
      <t>Interpretations: 
(looking at countries with +100 examples only)
CA (146)</t>
    </r>
    <r>
      <rPr>
        <i/>
        <sz val="11"/>
        <color theme="1"/>
        <rFont val="Calibri"/>
        <family val="2"/>
        <scheme val="minor"/>
      </rPr>
      <t xml:space="preserve">
-film &amp; video -
-food -
-games -
-journalism N/A
</t>
    </r>
    <r>
      <rPr>
        <b/>
        <i/>
        <sz val="11"/>
        <color theme="1"/>
        <rFont val="Calibri"/>
        <family val="2"/>
        <scheme val="minor"/>
      </rPr>
      <t>-music +</t>
    </r>
    <r>
      <rPr>
        <i/>
        <sz val="11"/>
        <color theme="1"/>
        <rFont val="Calibri"/>
        <family val="2"/>
        <scheme val="minor"/>
      </rPr>
      <t xml:space="preserve">
-photography -
-piblishing -
-technology -
-theater -</t>
    </r>
  </si>
  <si>
    <r>
      <rPr>
        <b/>
        <i/>
        <sz val="11"/>
        <color theme="1"/>
        <rFont val="Calibri"/>
        <family val="2"/>
        <scheme val="minor"/>
      </rPr>
      <t>Interpretations: 
(looking at countries with +100 examples only)
GB (604)</t>
    </r>
    <r>
      <rPr>
        <i/>
        <sz val="11"/>
        <color theme="1"/>
        <rFont val="Calibri"/>
        <family val="2"/>
        <scheme val="minor"/>
      </rPr>
      <t xml:space="preserve">
-film &amp; video -
-food -
-games -
-journalism N/A
</t>
    </r>
    <r>
      <rPr>
        <b/>
        <i/>
        <sz val="11"/>
        <color theme="1"/>
        <rFont val="Calibri"/>
        <family val="2"/>
        <scheme val="minor"/>
      </rPr>
      <t>-music +</t>
    </r>
    <r>
      <rPr>
        <i/>
        <sz val="11"/>
        <color theme="1"/>
        <rFont val="Calibri"/>
        <family val="2"/>
        <scheme val="minor"/>
      </rPr>
      <t xml:space="preserve">
-photography -
-piblishing -
-technology -
</t>
    </r>
    <r>
      <rPr>
        <b/>
        <i/>
        <sz val="11"/>
        <color theme="1"/>
        <rFont val="Calibri"/>
        <family val="2"/>
        <scheme val="minor"/>
      </rPr>
      <t>-theater +</t>
    </r>
  </si>
  <si>
    <r>
      <rPr>
        <b/>
        <i/>
        <sz val="11"/>
        <color theme="1"/>
        <rFont val="Calibri"/>
        <family val="2"/>
        <scheme val="minor"/>
      </rPr>
      <t>Interpretations: 
looking all countries NON-US countries</t>
    </r>
    <r>
      <rPr>
        <i/>
        <sz val="11"/>
        <color theme="1"/>
        <rFont val="Calibri"/>
        <family val="2"/>
        <scheme val="minor"/>
      </rPr>
      <t xml:space="preserve">
-film &amp; video -
-food -
-games -
-journalism -
</t>
    </r>
    <r>
      <rPr>
        <b/>
        <i/>
        <sz val="11"/>
        <color theme="1"/>
        <rFont val="Calibri"/>
        <family val="2"/>
        <scheme val="minor"/>
      </rPr>
      <t>-music +</t>
    </r>
    <r>
      <rPr>
        <i/>
        <sz val="11"/>
        <color theme="1"/>
        <rFont val="Calibri"/>
        <family val="2"/>
        <scheme val="minor"/>
      </rPr>
      <t xml:space="preserve">
-photography -
-piblishing -
-technology -
</t>
    </r>
    <r>
      <rPr>
        <b/>
        <i/>
        <sz val="11"/>
        <color theme="1"/>
        <rFont val="Calibri"/>
        <family val="2"/>
        <scheme val="minor"/>
      </rPr>
      <t>-theater +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</si>
  <si>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
LOOK AT SUCCESSFUL CATEGORIES
Film / Video
</t>
    </r>
    <r>
      <rPr>
        <i/>
        <sz val="11"/>
        <color theme="1"/>
        <rFont val="Calibri"/>
        <family val="2"/>
        <scheme val="minor"/>
      </rPr>
      <t xml:space="preserve">-animation -
</t>
    </r>
    <r>
      <rPr>
        <b/>
        <i/>
        <sz val="11"/>
        <color theme="1"/>
        <rFont val="Calibri"/>
        <family val="2"/>
        <scheme val="minor"/>
      </rPr>
      <t>-documentary +</t>
    </r>
    <r>
      <rPr>
        <i/>
        <sz val="11"/>
        <color theme="1"/>
        <rFont val="Calibri"/>
        <family val="2"/>
        <scheme val="minor"/>
      </rPr>
      <t xml:space="preserve">
-drana -
-science fiction -
</t>
    </r>
    <r>
      <rPr>
        <b/>
        <i/>
        <sz val="11"/>
        <color theme="1"/>
        <rFont val="Calibri"/>
        <family val="2"/>
        <scheme val="minor"/>
      </rPr>
      <t>-shorts +
-television +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</si>
  <si>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
LOOK AT SUCCESSFUL CATEGORIES
Music
-classical +
-electronic +
</t>
    </r>
    <r>
      <rPr>
        <i/>
        <sz val="11"/>
        <color theme="1"/>
        <rFont val="Calibri"/>
        <family val="2"/>
        <scheme val="minor"/>
      </rPr>
      <t xml:space="preserve">-faith -
</t>
    </r>
    <r>
      <rPr>
        <b/>
        <i/>
        <sz val="11"/>
        <color theme="1"/>
        <rFont val="Calibri"/>
        <family val="2"/>
        <scheme val="minor"/>
      </rPr>
      <t>-indie rock +</t>
    </r>
    <r>
      <rPr>
        <i/>
        <sz val="11"/>
        <color theme="1"/>
        <rFont val="Calibri"/>
        <family val="2"/>
        <scheme val="minor"/>
      </rPr>
      <t xml:space="preserve">
-jazz -
</t>
    </r>
    <r>
      <rPr>
        <b/>
        <i/>
        <sz val="11"/>
        <color theme="1"/>
        <rFont val="Calibri"/>
        <family val="2"/>
        <scheme val="minor"/>
      </rPr>
      <t xml:space="preserve">-metal +
-pop +
-rock +
</t>
    </r>
    <r>
      <rPr>
        <i/>
        <sz val="11"/>
        <color theme="1"/>
        <rFont val="Calibri"/>
        <family val="2"/>
        <scheme val="minor"/>
      </rPr>
      <t>-world -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</si>
  <si>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
LOOK AT SUCCESSFUL CATEGORIES
Theater
</t>
    </r>
    <r>
      <rPr>
        <i/>
        <sz val="11"/>
        <color theme="1"/>
        <rFont val="Calibri"/>
        <family val="2"/>
        <scheme val="minor"/>
      </rPr>
      <t xml:space="preserve">-miusical  -
</t>
    </r>
    <r>
      <rPr>
        <b/>
        <i/>
        <sz val="11"/>
        <color theme="1"/>
        <rFont val="Calibri"/>
        <family val="2"/>
        <scheme val="minor"/>
      </rPr>
      <t>-plays +</t>
    </r>
    <r>
      <rPr>
        <i/>
        <sz val="11"/>
        <color theme="1"/>
        <rFont val="Calibri"/>
        <family val="2"/>
        <scheme val="minor"/>
      </rPr>
      <t xml:space="preserve">
-spaces -
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</si>
  <si>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FOR NON-US COUNTRIES
LOOK AT SUCCESSFUL CATEGORIES
Film / Video
</t>
    </r>
    <r>
      <rPr>
        <i/>
        <sz val="11"/>
        <color theme="1"/>
        <rFont val="Calibri"/>
        <family val="2"/>
        <scheme val="minor"/>
      </rPr>
      <t xml:space="preserve">-animation -
</t>
    </r>
    <r>
      <rPr>
        <b/>
        <i/>
        <sz val="11"/>
        <color theme="1"/>
        <rFont val="Calibri"/>
        <family val="2"/>
        <scheme val="minor"/>
      </rPr>
      <t>-documentary +</t>
    </r>
    <r>
      <rPr>
        <i/>
        <sz val="11"/>
        <color theme="1"/>
        <rFont val="Calibri"/>
        <family val="2"/>
        <scheme val="minor"/>
      </rPr>
      <t xml:space="preserve">
-drana -
-science fiction -
</t>
    </r>
    <r>
      <rPr>
        <b/>
        <i/>
        <sz val="11"/>
        <color theme="1"/>
        <rFont val="Calibri"/>
        <family val="2"/>
        <scheme val="minor"/>
      </rPr>
      <t>-shorts +
-television +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</si>
  <si>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FOR NON-US COUNTRIES
LOOK AT SUCCESSFUL CATEGORIES
Music
-classical +
-electronic +
</t>
    </r>
    <r>
      <rPr>
        <i/>
        <sz val="11"/>
        <color theme="1"/>
        <rFont val="Calibri"/>
        <family val="2"/>
        <scheme val="minor"/>
      </rPr>
      <t xml:space="preserve">-faith -
</t>
    </r>
    <r>
      <rPr>
        <b/>
        <i/>
        <sz val="11"/>
        <color theme="1"/>
        <rFont val="Calibri"/>
        <family val="2"/>
        <scheme val="minor"/>
      </rPr>
      <t>-indie rock +</t>
    </r>
    <r>
      <rPr>
        <i/>
        <sz val="11"/>
        <color theme="1"/>
        <rFont val="Calibri"/>
        <family val="2"/>
        <scheme val="minor"/>
      </rPr>
      <t xml:space="preserve">
-jazz -
</t>
    </r>
    <r>
      <rPr>
        <b/>
        <i/>
        <sz val="11"/>
        <color theme="1"/>
        <rFont val="Calibri"/>
        <family val="2"/>
        <scheme val="minor"/>
      </rPr>
      <t xml:space="preserve">-metal +
-pop +
-rock +
</t>
    </r>
    <r>
      <rPr>
        <i/>
        <sz val="11"/>
        <color theme="1"/>
        <rFont val="Calibri"/>
        <family val="2"/>
        <scheme val="minor"/>
      </rPr>
      <t>-world -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</si>
  <si>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FOR NON-US COUNTIRES
LOOK AT SUCCESSFUL CATEGORIES
Theater
</t>
    </r>
    <r>
      <rPr>
        <i/>
        <sz val="11"/>
        <color theme="1"/>
        <rFont val="Calibri"/>
        <family val="2"/>
        <scheme val="minor"/>
      </rPr>
      <t xml:space="preserve">-miusical  -
</t>
    </r>
    <r>
      <rPr>
        <b/>
        <i/>
        <sz val="11"/>
        <color theme="1"/>
        <rFont val="Calibri"/>
        <family val="2"/>
        <scheme val="minor"/>
      </rPr>
      <t>-plays +</t>
    </r>
    <r>
      <rPr>
        <i/>
        <sz val="11"/>
        <color theme="1"/>
        <rFont val="Calibri"/>
        <family val="2"/>
        <scheme val="minor"/>
      </rPr>
      <t xml:space="preserve">
-spaces -
</t>
    </r>
  </si>
  <si>
    <t>FROM BONUS</t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</si>
  <si>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 / CATEGORIES / SUBCATEGORIES
SUCCESS %: MOST
</t>
    </r>
    <r>
      <rPr>
        <i/>
        <sz val="11"/>
        <color theme="1"/>
        <rFont val="Calibri"/>
        <family val="2"/>
        <scheme val="minor"/>
      </rPr>
      <t xml:space="preserve">&gt;= $50,000
&lt; $1,000
$5,000 - $9,999
</t>
    </r>
    <r>
      <rPr>
        <b/>
        <i/>
        <sz val="11"/>
        <color theme="1"/>
        <rFont val="Calibri"/>
        <family val="2"/>
        <scheme val="minor"/>
      </rPr>
      <t>SUCCESS %: LEAST</t>
    </r>
    <r>
      <rPr>
        <i/>
        <sz val="11"/>
        <color theme="1"/>
        <rFont val="Calibri"/>
        <family val="2"/>
        <scheme val="minor"/>
      </rPr>
      <t xml:space="preserve">
$1,000 - $4,999
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</si>
  <si>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 / CATEGORIES / SUBCATEGORIES
FAILED %: MOST
</t>
    </r>
    <r>
      <rPr>
        <i/>
        <sz val="11"/>
        <color theme="1"/>
        <rFont val="Calibri"/>
        <family val="2"/>
        <scheme val="minor"/>
      </rPr>
      <t xml:space="preserve">&gt;= $50,000
&lt; $1,000
$2,000 - $2,499
</t>
    </r>
    <r>
      <rPr>
        <b/>
        <i/>
        <sz val="11"/>
        <color theme="1"/>
        <rFont val="Calibri"/>
        <family val="2"/>
        <scheme val="minor"/>
      </rPr>
      <t>FAILED %: LEAST</t>
    </r>
    <r>
      <rPr>
        <i/>
        <sz val="11"/>
        <color theme="1"/>
        <rFont val="Calibri"/>
        <family val="2"/>
        <scheme val="minor"/>
      </rPr>
      <t xml:space="preserve">
$5,000 - $9,999
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</si>
  <si>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 / CATEGORIES / SUBCATEGORIES
CANCELED %: MOST
</t>
    </r>
    <r>
      <rPr>
        <i/>
        <sz val="11"/>
        <color theme="1"/>
        <rFont val="Calibri"/>
        <family val="2"/>
        <scheme val="minor"/>
      </rPr>
      <t xml:space="preserve">$5,000 - $9,999
$1,000 - $1,499
</t>
    </r>
    <r>
      <rPr>
        <b/>
        <i/>
        <sz val="11"/>
        <color theme="1"/>
        <rFont val="Calibri"/>
        <family val="2"/>
        <scheme val="minor"/>
      </rPr>
      <t>CANCELED %: LEAST</t>
    </r>
    <r>
      <rPr>
        <i/>
        <sz val="11"/>
        <color theme="1"/>
        <rFont val="Calibri"/>
        <family val="2"/>
        <scheme val="minor"/>
      </rPr>
      <t xml:space="preserve">
&gt;= $50,000
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</si>
  <si>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
LOOK AT SUCCESSFUL CATEGORIES
All 3
</t>
    </r>
    <r>
      <rPr>
        <i/>
        <sz val="11"/>
        <color theme="1"/>
        <rFont val="Calibri"/>
        <family val="2"/>
        <scheme val="minor"/>
      </rPr>
      <t>- MAY / JAPR / JUL - most success
- DEC / SEP / NOV - least success
- JUL / MAY / OCT - most fail/cancel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</si>
  <si>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
LOOK AT SUCCESSFUL CATEGORIES
Theater
</t>
    </r>
    <r>
      <rPr>
        <i/>
        <sz val="11"/>
        <color theme="1"/>
        <rFont val="Calibri"/>
        <family val="2"/>
        <scheme val="minor"/>
      </rPr>
      <t>- MAY / JUNE / JUL - most success
- DEC / NOV / JAN - least success
- MAY / JUN /JUL / AUG - most fail/cancel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</si>
  <si>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
LOOK AT SUCCESSFUL CATEGORIES
Music
</t>
    </r>
    <r>
      <rPr>
        <i/>
        <sz val="11"/>
        <color theme="1"/>
        <rFont val="Calibri"/>
        <family val="2"/>
        <scheme val="minor"/>
      </rPr>
      <t>- JAN / MAY / FEB / MAR - most success
- DEC / SEP / JUL - least success
- OCT / AUG / JAN - most fail/cancel</t>
    </r>
  </si>
  <si>
    <r>
      <rPr>
        <b/>
        <i/>
        <sz val="11"/>
        <color theme="1"/>
        <rFont val="Calibri"/>
        <family val="2"/>
        <scheme val="minor"/>
      </rPr>
      <t xml:space="preserve">Interpretations: </t>
    </r>
    <r>
      <rPr>
        <i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 xml:space="preserve">ALL COUNTIRES
LOOK AT SUCCESSFUL CATEGORIES
Film / Video
</t>
    </r>
    <r>
      <rPr>
        <i/>
        <sz val="11"/>
        <color theme="1"/>
        <rFont val="Calibri"/>
        <family val="2"/>
        <scheme val="minor"/>
      </rPr>
      <t>- MAR / APR / OCT - most success
- DEC /AUG / SEP - least success
- JUL/AUG/SEP - most fail/cancel</t>
    </r>
  </si>
  <si>
    <t>Failed Rate</t>
  </si>
  <si>
    <t>Cancel Rate</t>
  </si>
  <si>
    <t>Combine Failed &amp; Cancel Rate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</si>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</sst>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2" applyNumberFormat="1" applyFont="1" applyFill="1"/>
    <xf numFmtId="9" fontId="1" fillId="0" borderId="0" xfId="2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/>
    <xf numFmtId="9" fontId="0" fillId="0" borderId="0" xfId="2" applyFont="1"/>
    <xf numFmtId="0" fontId="0" fillId="0" borderId="0" xfId="0" applyAlignment="1">
      <alignment horizontal="right"/>
    </xf>
    <xf numFmtId="0" fontId="5" fillId="0" borderId="0" xfId="0" applyFont="1" applyFill="1" applyAlignment="1">
      <alignment vertical="top" wrapText="1"/>
    </xf>
    <xf numFmtId="0" fontId="1" fillId="0" borderId="0" xfId="0" applyFont="1"/>
    <xf numFmtId="0" fontId="0" fillId="0" borderId="0" xfId="2" applyNumberFormat="1" applyFont="1"/>
    <xf numFmtId="9" fontId="0" fillId="3" borderId="0" xfId="2" applyFont="1" applyFill="1"/>
    <xf numFmtId="14" fontId="0" fillId="3" borderId="0" xfId="0" applyNumberFormat="1" applyFill="1" applyAlignment="1">
      <alignment horizontal="left"/>
    </xf>
    <xf numFmtId="9" fontId="0" fillId="2" borderId="0" xfId="2" applyFont="1" applyFill="1"/>
    <xf numFmtId="14" fontId="0" fillId="2" borderId="0" xfId="0" applyNumberFormat="1" applyFill="1" applyAlignment="1">
      <alignment horizontal="left"/>
    </xf>
    <xf numFmtId="0" fontId="7" fillId="0" borderId="0" xfId="0" applyFont="1"/>
    <xf numFmtId="0" fontId="5" fillId="2" borderId="0" xfId="0" applyFont="1" applyFill="1" applyAlignment="1">
      <alignment vertical="top" wrapText="1"/>
    </xf>
    <xf numFmtId="0" fontId="0" fillId="3" borderId="0" xfId="0" applyFill="1" applyAlignment="1">
      <alignment vertical="top" wrapText="1"/>
    </xf>
  </cellXfs>
  <cellStyles count="3">
    <cellStyle name="Currency" xfId="1" builtinId="4"/>
    <cellStyle name="Normal" xfId="0" builtinId="0"/>
    <cellStyle name="Percent" xfId="2" builtinId="5"/>
  </cellStyles>
  <dxfs count="9">
    <dxf>
      <font>
        <b/>
        <i val="0"/>
      </font>
      <fill>
        <patternFill>
          <bgColor rgb="FF00B050"/>
        </patternFill>
      </fill>
    </dxf>
    <dxf>
      <font>
        <b val="0"/>
        <i/>
      </font>
      <fill>
        <patternFill>
          <bgColor rgb="FF00B050"/>
        </patternFill>
      </fill>
    </dxf>
    <dxf>
      <font>
        <b val="0"/>
        <i/>
      </font>
      <fill>
        <patternFill>
          <bgColor rgb="FFFFFF00"/>
        </patternFill>
      </fill>
    </dxf>
    <dxf>
      <font>
        <b val="0"/>
        <i/>
      </font>
      <fill>
        <patternFill>
          <bgColor rgb="FFFF0000"/>
        </patternFill>
      </fill>
    </dxf>
    <dxf>
      <font>
        <b val="0"/>
        <i/>
      </font>
      <fill>
        <patternFill>
          <bgColor rgb="FF00B0F0"/>
        </patternFill>
      </fill>
    </dxf>
    <dxf>
      <alignment horizontal="right"/>
    </dxf>
    <dxf>
      <fill>
        <patternFill patternType="solid">
          <bgColor theme="7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[DF-StarterBook.xlsx]PT1-CATEGORY!PivotTable1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STATES</a:t>
            </a:r>
            <a:r>
              <a:rPr lang="en-US" sz="1800" b="1" baseline="0"/>
              <a:t> OF CATEGORIES BY COUNTRY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'PT1-CATEGORY'!$A$6:$A$15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E-A94E-ADF6-87498F9CAE31}"/>
            </c:ext>
          </c:extLst>
        </c:ser>
        <c:ser>
          <c:idx val="1"/>
          <c:order val="1"/>
          <c:tx>
            <c:strRef>
              <c:f>'PT1-CATEGORY'!$C$4:$C$5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'PT1-CATEGORY'!$A$6:$A$15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238-3F42-9EB5-EBA8C1CD5C7A}"/>
            </c:ext>
          </c:extLst>
        </c:ser>
        <c:ser>
          <c:idx val="2"/>
          <c:order val="2"/>
          <c:tx>
            <c:strRef>
              <c:f>'PT1-CATEGORY'!$D$4:$D$5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'PT1-CATEGORY'!$A$6:$A$15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238-3F42-9EB5-EBA8C1CD5C7A}"/>
            </c:ext>
          </c:extLst>
        </c:ser>
        <c:ser>
          <c:idx val="3"/>
          <c:order val="3"/>
          <c:tx>
            <c:strRef>
              <c:f>'PT1-CATEGORY'!$E$4:$E$5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238-3F42-9EB5-EBA8C1CD5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0229840"/>
        <c:axId val="629619360"/>
      </c:barChart>
      <c:catAx>
        <c:axId val="35022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19360"/>
        <c:crosses val="autoZero"/>
        <c:auto val="1"/>
        <c:lblAlgn val="ctr"/>
        <c:lblOffset val="100"/>
        <c:noMultiLvlLbl val="0"/>
      </c:catAx>
      <c:valAx>
        <c:axId val="6296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2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[DF-StarterBook.xlsx]PT2-SUB-CATEGORY!PivotTable3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STATES OF SUB-CATEGORIES </a:t>
            </a:r>
            <a:br>
              <a:rPr lang="en-US" sz="1800" b="1" i="0" baseline="0">
                <a:effectLst/>
              </a:rPr>
            </a:br>
            <a:r>
              <a:rPr lang="en-US" sz="1800" b="1" i="0" baseline="0">
                <a:effectLst/>
              </a:rPr>
              <a:t>BY COUNTRY &amp; CATEGORY 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7111236298137037"/>
          <c:y val="1.5650937269318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'PT2-SUB-CATEGORY'!$A$6:$A$47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C-2345-8A63-8FA3E1C5DE3D}"/>
            </c:ext>
          </c:extLst>
        </c:ser>
        <c:ser>
          <c:idx val="1"/>
          <c:order val="1"/>
          <c:tx>
            <c:strRef>
              <c:f>'PT2-SUB-CATEGORY'!$C$4:$C$5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'PT2-SUB-CATEGORY'!$A$6:$A$47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ABB-2C42-96E6-78D7423E17D2}"/>
            </c:ext>
          </c:extLst>
        </c:ser>
        <c:ser>
          <c:idx val="2"/>
          <c:order val="2"/>
          <c:tx>
            <c:strRef>
              <c:f>'PT2-SUB-CATEGORY'!$D$4:$D$5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'PT2-SUB-CATEGORY'!$A$6:$A$47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ABB-2C42-96E6-78D7423E17D2}"/>
            </c:ext>
          </c:extLst>
        </c:ser>
        <c:ser>
          <c:idx val="3"/>
          <c:order val="3"/>
          <c:tx>
            <c:strRef>
              <c:f>'PT2-SUB-CATEGORY'!$E$4:$E$5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'PT2-SUB-CATEGORY'!$A$6:$A$47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ABB-2C42-96E6-78D7423E1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8796944"/>
        <c:axId val="348798576"/>
      </c:barChart>
      <c:catAx>
        <c:axId val="34879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98576"/>
        <c:crosses val="autoZero"/>
        <c:auto val="1"/>
        <c:lblAlgn val="ctr"/>
        <c:lblOffset val="100"/>
        <c:noMultiLvlLbl val="0"/>
      </c:catAx>
      <c:valAx>
        <c:axId val="3487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9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[DF-StarterBook.xlsx]PT3-DATES!PivotTable4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STATES OF CATEGORIES BY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'PT3-DATES'!$B$4:$B$5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'PT3-DATES'!$B$6:$B$18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9-3A4E-B337-1519D897E042}"/>
            </c:ext>
          </c:extLst>
        </c:ser>
        <c:ser>
          <c:idx val="1"/>
          <c:order val="1"/>
          <c:tx>
            <c:strRef>
              <c:f>'PT3-DATES'!$C$4:$C$5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'PT3-DATES'!$C$6:$C$18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753-5846-B593-3A7C411A94FC}"/>
            </c:ext>
          </c:extLst>
        </c:ser>
        <c:ser>
          <c:idx val="2"/>
          <c:order val="2"/>
          <c:tx>
            <c:strRef>
              <c:f>'PT3-DATES'!$D$4:$D$5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753-5846-B593-3A7C411A94FC}"/>
            </c:ext>
          </c:extLst>
        </c:ser>
        <c:ser>
          <c:idx val="3"/>
          <c:order val="3"/>
          <c:tx>
            <c:strRef>
              <c:f>'PT3-DATES'!$E$4:$E$5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'PT3-DATES'!$A$6:$A$18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753-5846-B593-3A7C411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194287"/>
        <c:axId val="1979438975"/>
      </c:lineChart>
      <c:catAx>
        <c:axId val="1979194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38975"/>
        <c:crosses val="autoZero"/>
        <c:auto val="1"/>
        <c:lblAlgn val="ctr"/>
        <c:lblOffset val="100"/>
        <c:noMultiLvlLbl val="0"/>
      </c:catAx>
      <c:valAx>
        <c:axId val="197943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9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SUCCESS / FAILED / CANCELED BY GOAL AMOUNT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5000 - 9999</c:v>
                </c:pt>
                <c:pt idx="1">
                  <c:v>1000 - 4999</c:v>
                </c:pt>
                <c:pt idx="2">
                  <c:v>10000 - 14999</c:v>
                </c:pt>
                <c:pt idx="3">
                  <c:v>15000 - 19999</c:v>
                </c:pt>
                <c:pt idx="4">
                  <c:v>25000 - 29999</c:v>
                </c:pt>
                <c:pt idx="5">
                  <c:v>30000 - 34999</c:v>
                </c:pt>
                <c:pt idx="6">
                  <c:v>35000 - 39999</c:v>
                </c:pt>
                <c:pt idx="7">
                  <c:v>40000 - 44999</c:v>
                </c:pt>
                <c:pt idx="8">
                  <c:v>45000 - 49999</c:v>
                </c:pt>
                <c:pt idx="9">
                  <c:v>20000 - 24999</c:v>
                </c:pt>
                <c:pt idx="10">
                  <c:v>&lt; 1000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0.41586109229727236</c:v>
                </c:pt>
                <c:pt idx="1">
                  <c:v>0.37491861571593127</c:v>
                </c:pt>
                <c:pt idx="2">
                  <c:v>0.38213341169556275</c:v>
                </c:pt>
                <c:pt idx="3">
                  <c:v>0.38293804886791327</c:v>
                </c:pt>
                <c:pt idx="4">
                  <c:v>0.38343188125980449</c:v>
                </c:pt>
                <c:pt idx="5">
                  <c:v>0.38346818017147688</c:v>
                </c:pt>
                <c:pt idx="6">
                  <c:v>0.38369624552677867</c:v>
                </c:pt>
                <c:pt idx="7">
                  <c:v>0.38370541130793495</c:v>
                </c:pt>
                <c:pt idx="8">
                  <c:v>0.38377885783718102</c:v>
                </c:pt>
                <c:pt idx="9">
                  <c:v>0.39147524874094092</c:v>
                </c:pt>
                <c:pt idx="10">
                  <c:v>0.42274146656616773</c:v>
                </c:pt>
                <c:pt idx="11">
                  <c:v>0.5157039314737536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3-9845-BB30-90B37ED9E1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5000 - 9999</c:v>
                </c:pt>
                <c:pt idx="1">
                  <c:v>1000 - 4999</c:v>
                </c:pt>
                <c:pt idx="2">
                  <c:v>10000 - 14999</c:v>
                </c:pt>
                <c:pt idx="3">
                  <c:v>15000 - 19999</c:v>
                </c:pt>
                <c:pt idx="4">
                  <c:v>25000 - 29999</c:v>
                </c:pt>
                <c:pt idx="5">
                  <c:v>30000 - 34999</c:v>
                </c:pt>
                <c:pt idx="6">
                  <c:v>35000 - 39999</c:v>
                </c:pt>
                <c:pt idx="7">
                  <c:v>40000 - 44999</c:v>
                </c:pt>
                <c:pt idx="8">
                  <c:v>45000 - 49999</c:v>
                </c:pt>
                <c:pt idx="9">
                  <c:v>20000 - 24999</c:v>
                </c:pt>
                <c:pt idx="10">
                  <c:v>&lt; 1000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0.28132504156148019</c:v>
                </c:pt>
                <c:pt idx="1">
                  <c:v>0.34211448890669605</c:v>
                </c:pt>
                <c:pt idx="2">
                  <c:v>0.34363796650014694</c:v>
                </c:pt>
                <c:pt idx="3">
                  <c:v>0.34380787382758826</c:v>
                </c:pt>
                <c:pt idx="4">
                  <c:v>0.34391215156268856</c:v>
                </c:pt>
                <c:pt idx="5">
                  <c:v>0.34391981644728897</c:v>
                </c:pt>
                <c:pt idx="6">
                  <c:v>0.34396797476799901</c:v>
                </c:pt>
                <c:pt idx="7">
                  <c:v>0.34396991021596701</c:v>
                </c:pt>
                <c:pt idx="8">
                  <c:v>0.34398541919805592</c:v>
                </c:pt>
                <c:pt idx="9">
                  <c:v>0.35124677558039552</c:v>
                </c:pt>
                <c:pt idx="10">
                  <c:v>0.35221277053946376</c:v>
                </c:pt>
                <c:pt idx="11">
                  <c:v>0.37184274104985726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3-9845-BB30-90B37ED9E1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5000 - 9999</c:v>
                </c:pt>
                <c:pt idx="1">
                  <c:v>1000 - 4999</c:v>
                </c:pt>
                <c:pt idx="2">
                  <c:v>10000 - 14999</c:v>
                </c:pt>
                <c:pt idx="3">
                  <c:v>15000 - 19999</c:v>
                </c:pt>
                <c:pt idx="4">
                  <c:v>25000 - 29999</c:v>
                </c:pt>
                <c:pt idx="5">
                  <c:v>30000 - 34999</c:v>
                </c:pt>
                <c:pt idx="6">
                  <c:v>35000 - 39999</c:v>
                </c:pt>
                <c:pt idx="7">
                  <c:v>40000 - 44999</c:v>
                </c:pt>
                <c:pt idx="8">
                  <c:v>45000 - 49999</c:v>
                </c:pt>
                <c:pt idx="9">
                  <c:v>20000 - 24999</c:v>
                </c:pt>
                <c:pt idx="10">
                  <c:v>&lt; 1000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0.30281386614124745</c:v>
                </c:pt>
                <c:pt idx="1">
                  <c:v>0.28296689537737268</c:v>
                </c:pt>
                <c:pt idx="2">
                  <c:v>0.27422862180429031</c:v>
                </c:pt>
                <c:pt idx="3">
                  <c:v>0.27325407730449847</c:v>
                </c:pt>
                <c:pt idx="4">
                  <c:v>0.27265596717750695</c:v>
                </c:pt>
                <c:pt idx="5">
                  <c:v>0.27261200338123415</c:v>
                </c:pt>
                <c:pt idx="6">
                  <c:v>0.27233577970522227</c:v>
                </c:pt>
                <c:pt idx="7">
                  <c:v>0.27232467847609804</c:v>
                </c:pt>
                <c:pt idx="8">
                  <c:v>0.27223572296476306</c:v>
                </c:pt>
                <c:pt idx="9">
                  <c:v>0.25727797567866356</c:v>
                </c:pt>
                <c:pt idx="10">
                  <c:v>0.22504576289436848</c:v>
                </c:pt>
                <c:pt idx="11">
                  <c:v>0.1124533274763892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3-9845-BB30-90B37ED9E1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76609103"/>
        <c:axId val="1979519151"/>
      </c:lineChart>
      <c:catAx>
        <c:axId val="197660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19151"/>
        <c:crosses val="autoZero"/>
        <c:auto val="1"/>
        <c:lblAlgn val="ctr"/>
        <c:lblOffset val="100"/>
        <c:noMultiLvlLbl val="0"/>
      </c:catAx>
      <c:valAx>
        <c:axId val="19795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[DF-StarterBook.xlsx]Notes!PivotTable4</c:name>
    <c:fmtId val="5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roxima Nova Cond" panose="02000506030000020004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xima Nova Cond" panose="02000506030000020004" pitchFamily="2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xima Nova Cond" panose="02000506030000020004" pitchFamily="2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xima Nova Cond" panose="02000506030000020004" pitchFamily="2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Proxima Nova Cond" panose="02000506030000020004" pitchFamily="2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Notes!$C$97:$C$98</c:f>
              <c:strCache>
                <c:ptCount val="1"/>
                <c:pt idx="0">
                  <c:v>US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FD-654E-AACA-C1B3C90B6F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FD-654E-AACA-C1B3C90B6F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AFD-654E-AACA-C1B3C90B6FF4}"/>
              </c:ext>
            </c:extLst>
          </c:dPt>
          <c:cat>
            <c:strRef>
              <c:f>Notes!$B$99:$B$102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Notes!$C$99:$C$102</c:f>
              <c:numCache>
                <c:formatCode>General</c:formatCode>
                <c:ptCount val="3"/>
                <c:pt idx="0">
                  <c:v>257</c:v>
                </c:pt>
                <c:pt idx="1">
                  <c:v>1097</c:v>
                </c:pt>
                <c:pt idx="2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3-2D45-9054-BE35F9A93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roxima Nova Cond" panose="02000506030000020004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Proxima Nova Cond" panose="0200050603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14817</xdr:rowOff>
    </xdr:from>
    <xdr:to>
      <xdr:col>20</xdr:col>
      <xdr:colOff>105833</xdr:colOff>
      <xdr:row>22</xdr:row>
      <xdr:rowOff>116417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DA6F5-DD93-1B4D-A8AD-2ED5EDBE2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7</xdr:row>
      <xdr:rowOff>165100</xdr:rowOff>
    </xdr:from>
    <xdr:to>
      <xdr:col>15</xdr:col>
      <xdr:colOff>241300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10BFF-68AD-AF4B-88E0-FC3DB1974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38100</xdr:rowOff>
    </xdr:from>
    <xdr:to>
      <xdr:col>14</xdr:col>
      <xdr:colOff>419100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B77E0-9B0E-D648-8DE3-299116ABD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566208</xdr:colOff>
      <xdr:row>15</xdr:row>
      <xdr:rowOff>78317</xdr:rowOff>
    </xdr:from>
    <xdr:to>
      <xdr:col>6</xdr:col>
      <xdr:colOff>804333</xdr:colOff>
      <xdr:row>35</xdr:row>
      <xdr:rowOff>10583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5AEF2-0D01-AF4A-AD4C-C5CDAF51B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94</xdr:row>
      <xdr:rowOff>57150</xdr:rowOff>
    </xdr:from>
    <xdr:to>
      <xdr:col>11</xdr:col>
      <xdr:colOff>717550</xdr:colOff>
      <xdr:row>108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F573F-F8F0-DE4D-914B-DBA5C496E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e Ferrera" refreshedDate="43658.831552430558" createdVersion="6" refreshedVersion="6" minRefreshableVersion="3" recordCount="4114" xr:uid="{5019583A-6F4D-F746-B002-3E18210E2E8D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e Ferrera" refreshedDate="43658.879234375003" createdVersion="6" refreshedVersion="6" minRefreshableVersion="3" recordCount="4114" xr:uid="{6A3EE6D3-4801-5E43-9F51-97D05931429F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049B0-3F41-2041-9480-9C58E6B1FC8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5" count="1">
            <x v="0"/>
          </reference>
        </references>
      </pivotArea>
    </format>
  </formats>
  <chartFormats count="1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E5A67-711B-0643-B8CD-A653AFA714BE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AA5A7-A294-E847-B9B7-F367BDCA62D6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3"/>
    </i>
    <i>
      <x v="2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01C01-89A4-4242-B3C8-A9CB2B3CF125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9">
  <location ref="B97:D102" firstHeaderRow="1" firstDataRow="2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h="1" x="3"/>
        <item x="0"/>
        <item t="default"/>
      </items>
    </pivotField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6"/>
  </colFields>
  <colItems count="2">
    <i>
      <x v="20"/>
    </i>
    <i t="grand">
      <x/>
    </i>
  </colItems>
  <dataFields count="1">
    <dataField name="Count of state" fld="5" subtotal="count" baseField="0" baseItem="0"/>
  </dataFields>
  <chartFormats count="8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46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46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46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46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47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47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47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47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49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49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49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49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5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5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5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5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5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5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5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5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5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5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5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5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5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5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5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87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87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87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87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88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88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88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88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88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7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8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7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8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7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8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8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87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5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5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5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0F4D1-6BF7-DB42-A422-E3CA08B851EC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76:G9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3">
    <format dxfId="8">
      <pivotArea dataOnly="0" labelOnly="1" fieldPosition="0">
        <references count="1">
          <reference field="18" count="1">
            <x v="9"/>
          </reference>
        </references>
      </pivotArea>
    </format>
    <format dxfId="7">
      <pivotArea dataOnly="0" labelOnly="1" fieldPosition="0">
        <references count="1">
          <reference field="18" count="1">
            <x v="2"/>
          </reference>
        </references>
      </pivotArea>
    </format>
    <format dxfId="6">
      <pivotArea dataOnly="0" labelOnly="1" fieldPosition="0">
        <references count="1">
          <reference field="18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G11" sqref="G11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5" style="9" customWidth="1"/>
    <col min="16" max="16" width="24.1640625" style="12" customWidth="1"/>
    <col min="17" max="17" width="16.5" customWidth="1"/>
    <col min="18" max="18" width="16.1640625" customWidth="1"/>
    <col min="19" max="19" width="19.6640625" customWidth="1"/>
    <col min="20" max="20" width="19.66406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11">
        <f>$E2/$L2</f>
        <v>63.917582417582416</v>
      </c>
      <c r="Q2" t="s">
        <v>8308</v>
      </c>
      <c r="R2" t="s">
        <v>8309</v>
      </c>
      <c r="S2" s="14">
        <f>($J2/86400)+DATE(1970,1,1)</f>
        <v>42177.007071759261</v>
      </c>
      <c r="T2" s="14">
        <f>($I2/86400)+DATE(1970,1,1)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11">
        <f t="shared" ref="P3:P66" si="1">$E3/$L3</f>
        <v>185.48101265822785</v>
      </c>
      <c r="Q3" t="s">
        <v>8308</v>
      </c>
      <c r="R3" t="s">
        <v>8309</v>
      </c>
      <c r="S3" s="14">
        <f t="shared" ref="S3:S66" si="2">($J3/86400)+DATE(1970,1,1)</f>
        <v>42766.600497685184</v>
      </c>
      <c r="T3" s="14">
        <f>($I3/86400)+DATE(1970,1,1)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1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ref="T4:T67" si="3">($I4/86400)+DATE(1970,1,1)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1">
        <f t="shared" si="1"/>
        <v>69.266666666666666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1">
        <f t="shared" si="1"/>
        <v>190.55028169014085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1">
        <f t="shared" si="1"/>
        <v>93.40425531914893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1">
        <f t="shared" si="1"/>
        <v>146.87931034482759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1">
        <f t="shared" si="1"/>
        <v>159.82456140350877</v>
      </c>
      <c r="Q9" t="s">
        <v>8308</v>
      </c>
      <c r="R9" t="s">
        <v>8309</v>
      </c>
      <c r="S9" s="14">
        <f t="shared" si="2"/>
        <v>42516.047071759254</v>
      </c>
      <c r="T9" s="14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1">
        <f t="shared" si="1"/>
        <v>291.79333333333335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1">
        <f t="shared" si="1"/>
        <v>31.499500000000001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1">
        <f t="shared" si="1"/>
        <v>158.68421052631578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1">
        <f t="shared" si="1"/>
        <v>80.333333333333329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1">
        <f t="shared" si="1"/>
        <v>59.961305925030231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1">
        <f t="shared" si="1"/>
        <v>109.78431372549019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1">
        <f t="shared" si="1"/>
        <v>147.70731707317074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1">
        <f t="shared" si="1"/>
        <v>21.755102040816325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1">
        <f t="shared" si="1"/>
        <v>171.84285714285716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1">
        <f t="shared" si="1"/>
        <v>41.944444444444443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1">
        <f t="shared" si="1"/>
        <v>93.264122807017543</v>
      </c>
      <c r="Q20" t="s">
        <v>8308</v>
      </c>
      <c r="R20" t="s">
        <v>8309</v>
      </c>
      <c r="S20" s="14">
        <f t="shared" si="2"/>
        <v>41869.542314814811</v>
      </c>
      <c r="T20" s="14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1">
        <f t="shared" si="1"/>
        <v>56.136363636363633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1">
        <f t="shared" si="1"/>
        <v>80.16</v>
      </c>
      <c r="Q22" t="s">
        <v>8308</v>
      </c>
      <c r="R22" t="s">
        <v>8309</v>
      </c>
      <c r="S22" s="14">
        <f t="shared" si="2"/>
        <v>42200.758240740739</v>
      </c>
      <c r="T22" s="14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1">
        <f t="shared" si="1"/>
        <v>199.9009900990099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1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1">
        <f t="shared" si="1"/>
        <v>103.04347826086956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1">
        <f t="shared" si="1"/>
        <v>66.346149825783982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1">
        <f t="shared" si="1"/>
        <v>57.142857142857146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1">
        <f t="shared" si="1"/>
        <v>102.10526315789474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1">
        <f t="shared" si="1"/>
        <v>148.96666666666667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169.6056338028169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1">
        <f t="shared" si="1"/>
        <v>31.623931623931625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1">
        <f t="shared" si="1"/>
        <v>76.45264150943396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1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1">
        <f t="shared" si="1"/>
        <v>320.44943820224717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1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1">
        <f t="shared" si="1"/>
        <v>49.882352941176471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1">
        <f t="shared" si="1"/>
        <v>59.464285714285715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1">
        <f t="shared" si="1"/>
        <v>193.84090909090909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159.51383399209487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1">
        <f t="shared" si="1"/>
        <v>41.68181818181818</v>
      </c>
      <c r="Q40" t="s">
        <v>8308</v>
      </c>
      <c r="R40" t="s">
        <v>8309</v>
      </c>
      <c r="S40" s="14">
        <f t="shared" si="2"/>
        <v>41375.057222222225</v>
      </c>
      <c r="T40" s="14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1">
        <f t="shared" si="1"/>
        <v>150.89861751152074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1">
        <f t="shared" si="1"/>
        <v>126.6875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1">
        <f t="shared" si="1"/>
        <v>105.26315789473684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1">
        <f t="shared" si="1"/>
        <v>117.51479289940828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1">
        <f t="shared" si="1"/>
        <v>117.36121673003802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1">
        <f t="shared" si="1"/>
        <v>133.33333333333334</v>
      </c>
      <c r="Q46" t="s">
        <v>8308</v>
      </c>
      <c r="R46" t="s">
        <v>8309</v>
      </c>
      <c r="S46" s="14">
        <f t="shared" si="2"/>
        <v>41874.098807870367</v>
      </c>
      <c r="T46" s="14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1">
        <f t="shared" si="1"/>
        <v>98.360655737704917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1">
        <f t="shared" si="1"/>
        <v>194.44444444444446</v>
      </c>
      <c r="Q48" t="s">
        <v>8308</v>
      </c>
      <c r="R48" t="s">
        <v>8309</v>
      </c>
      <c r="S48" s="14">
        <f t="shared" si="2"/>
        <v>42323.96497685185</v>
      </c>
      <c r="T48" s="14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1">
        <f t="shared" si="1"/>
        <v>76.865000000000009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1">
        <f t="shared" si="1"/>
        <v>56.815789473684212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1">
        <f t="shared" si="1"/>
        <v>137.93103448275863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1">
        <f t="shared" si="1"/>
        <v>27.272727272727273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1">
        <f t="shared" si="1"/>
        <v>118.33613445378151</v>
      </c>
      <c r="Q53" t="s">
        <v>8308</v>
      </c>
      <c r="R53" t="s">
        <v>8309</v>
      </c>
      <c r="S53" s="14">
        <f t="shared" si="2"/>
        <v>42196.928668981476</v>
      </c>
      <c r="T53" s="14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1">
        <f t="shared" si="1"/>
        <v>223.48076923076923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1">
        <f t="shared" si="1"/>
        <v>28.111111111111111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1">
        <f t="shared" si="1"/>
        <v>194.23076923076923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1">
        <f t="shared" si="1"/>
        <v>128.95348837209303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1">
        <f t="shared" si="1"/>
        <v>49.316091954022987</v>
      </c>
      <c r="Q58" t="s">
        <v>8308</v>
      </c>
      <c r="R58" t="s">
        <v>8309</v>
      </c>
      <c r="S58" s="14">
        <f t="shared" si="2"/>
        <v>42149.548888888894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1">
        <f t="shared" si="1"/>
        <v>221.52173913043478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1">
        <f t="shared" si="1"/>
        <v>137.21333333333334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1">
        <f t="shared" si="1"/>
        <v>606.82242424242418</v>
      </c>
      <c r="Q61" t="s">
        <v>8308</v>
      </c>
      <c r="R61" t="s">
        <v>8309</v>
      </c>
      <c r="S61" s="14">
        <f t="shared" si="2"/>
        <v>42230.235833333332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1">
        <f t="shared" si="1"/>
        <v>43.040092592592593</v>
      </c>
      <c r="Q62" t="s">
        <v>8308</v>
      </c>
      <c r="R62" t="s">
        <v>8310</v>
      </c>
      <c r="S62" s="14">
        <f t="shared" si="2"/>
        <v>41701.901817129634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1">
        <f t="shared" si="1"/>
        <v>322.39130434782606</v>
      </c>
      <c r="Q63" t="s">
        <v>8308</v>
      </c>
      <c r="R63" t="s">
        <v>8310</v>
      </c>
      <c r="S63" s="14">
        <f t="shared" si="2"/>
        <v>41409.814317129625</v>
      </c>
      <c r="T63" s="14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1">
        <f t="shared" si="1"/>
        <v>96.708333333333329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1">
        <f t="shared" si="1"/>
        <v>35.474531249999998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1">
        <f t="shared" si="1"/>
        <v>86.666666666666671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$E67/$D67</f>
        <v>1.0752857142857142</v>
      </c>
      <c r="P67" s="11">
        <f t="shared" ref="P67:P130" si="5">$E67/$L67</f>
        <v>132.05263157894737</v>
      </c>
      <c r="Q67" t="s">
        <v>8308</v>
      </c>
      <c r="R67" t="s">
        <v>8310</v>
      </c>
      <c r="S67" s="14">
        <f t="shared" ref="S67:S130" si="6">($J67/86400)+DATE(1970,1,1)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1">
        <f t="shared" si="5"/>
        <v>91.230769230769226</v>
      </c>
      <c r="Q68" t="s">
        <v>8308</v>
      </c>
      <c r="R68" t="s">
        <v>8310</v>
      </c>
      <c r="S68" s="14">
        <f t="shared" si="6"/>
        <v>42539.849768518514</v>
      </c>
      <c r="T68" s="14">
        <f t="shared" ref="T68:T131" si="7">($I68/86400)+DATE(1970,1,1)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1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1">
        <f t="shared" si="5"/>
        <v>21.194444444444443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1">
        <f t="shared" si="5"/>
        <v>62.327134831460668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1">
        <f t="shared" si="5"/>
        <v>37.411764705882355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1">
        <f t="shared" si="5"/>
        <v>69.71875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1">
        <f t="shared" si="5"/>
        <v>58.170731707317074</v>
      </c>
      <c r="Q74" t="s">
        <v>8308</v>
      </c>
      <c r="R74" t="s">
        <v>8310</v>
      </c>
      <c r="S74" s="14">
        <f t="shared" si="6"/>
        <v>41208.010196759264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1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1">
        <f t="shared" si="5"/>
        <v>19.471034482758618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1">
        <f t="shared" si="5"/>
        <v>85.957446808510639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1">
        <f t="shared" si="5"/>
        <v>30.666666666666668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1">
        <f t="shared" si="5"/>
        <v>60.384615384615387</v>
      </c>
      <c r="Q79" t="s">
        <v>8308</v>
      </c>
      <c r="R79" t="s">
        <v>8310</v>
      </c>
      <c r="S79" s="14">
        <f t="shared" si="6"/>
        <v>40997.144872685181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1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1">
        <f t="shared" si="5"/>
        <v>40.268292682926827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1">
        <f t="shared" si="5"/>
        <v>273.82978723404256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1">
        <f t="shared" si="5"/>
        <v>53.035714285714285</v>
      </c>
      <c r="Q83" t="s">
        <v>8308</v>
      </c>
      <c r="R83" t="s">
        <v>8310</v>
      </c>
      <c r="S83" s="14">
        <f t="shared" si="6"/>
        <v>41100.158877314811</v>
      </c>
      <c r="T83" s="14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1">
        <f t="shared" si="5"/>
        <v>40.005000000000003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1">
        <f t="shared" si="5"/>
        <v>15.76923076923077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1">
        <f t="shared" si="5"/>
        <v>71.428571428571431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1">
        <f t="shared" si="5"/>
        <v>71.714285714285708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1">
        <f t="shared" si="5"/>
        <v>375.76470588235293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1">
        <f t="shared" si="5"/>
        <v>104.6</v>
      </c>
      <c r="Q89" t="s">
        <v>8308</v>
      </c>
      <c r="R89" t="s">
        <v>8310</v>
      </c>
      <c r="S89" s="14">
        <f t="shared" si="6"/>
        <v>40322.539386574077</v>
      </c>
      <c r="T89" s="14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1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1">
        <f t="shared" si="5"/>
        <v>123.28571428571429</v>
      </c>
      <c r="Q91" t="s">
        <v>8308</v>
      </c>
      <c r="R91" t="s">
        <v>8310</v>
      </c>
      <c r="S91" s="14">
        <f t="shared" si="6"/>
        <v>41402.752222222218</v>
      </c>
      <c r="T91" s="14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1">
        <f t="shared" si="5"/>
        <v>31.375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1">
        <f t="shared" si="5"/>
        <v>78.260869565217391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1">
        <f t="shared" si="5"/>
        <v>122.32558139534883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1">
        <f t="shared" si="5"/>
        <v>73.733333333333334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1">
        <f t="shared" si="5"/>
        <v>21.666666666666668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1">
        <f t="shared" si="5"/>
        <v>21.904761904761905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1">
        <f t="shared" si="5"/>
        <v>50.588235294117645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1">
        <f t="shared" si="5"/>
        <v>53.125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1">
        <f t="shared" si="5"/>
        <v>56.666666666666664</v>
      </c>
      <c r="Q100" t="s">
        <v>8308</v>
      </c>
      <c r="R100" t="s">
        <v>8310</v>
      </c>
      <c r="S100" s="14">
        <f t="shared" si="6"/>
        <v>41214.794837962967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1">
        <f t="shared" si="5"/>
        <v>40.776666666666664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1">
        <f t="shared" si="5"/>
        <v>192.30769230769232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1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1">
        <f t="shared" si="5"/>
        <v>117.92307692307692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1">
        <f t="shared" si="5"/>
        <v>27.897959183673468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1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1">
        <f t="shared" si="5"/>
        <v>39.383333333333333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1">
        <f t="shared" si="5"/>
        <v>186.11111111111111</v>
      </c>
      <c r="Q108" t="s">
        <v>8308</v>
      </c>
      <c r="R108" t="s">
        <v>8310</v>
      </c>
      <c r="S108" s="14">
        <f t="shared" si="6"/>
        <v>40987.776631944442</v>
      </c>
      <c r="T108" s="14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1">
        <f t="shared" si="5"/>
        <v>111.37681159420291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1">
        <f t="shared" si="5"/>
        <v>78.723404255319153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1">
        <f t="shared" si="5"/>
        <v>46.702127659574465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1">
        <f t="shared" si="5"/>
        <v>65.384615384615387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1">
        <f t="shared" si="5"/>
        <v>102.0754716981132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1">
        <f t="shared" si="5"/>
        <v>64.197530864197532</v>
      </c>
      <c r="Q114" t="s">
        <v>8308</v>
      </c>
      <c r="R114" t="s">
        <v>8310</v>
      </c>
      <c r="S114" s="14">
        <f t="shared" si="6"/>
        <v>41718.043032407411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1">
        <f t="shared" si="5"/>
        <v>90.384615384615387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1">
        <f t="shared" si="5"/>
        <v>88.571428571428569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1">
        <f t="shared" si="5"/>
        <v>28.727272727272727</v>
      </c>
      <c r="Q117" t="s">
        <v>8308</v>
      </c>
      <c r="R117" t="s">
        <v>8310</v>
      </c>
      <c r="S117" s="14">
        <f t="shared" si="6"/>
        <v>40918.738935185189</v>
      </c>
      <c r="T117" s="14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1">
        <f t="shared" si="5"/>
        <v>69.78947368421052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1">
        <f t="shared" si="5"/>
        <v>167.48962962962963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1">
        <f t="shared" si="5"/>
        <v>144.91230769230768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1">
        <f t="shared" si="5"/>
        <v>91.840540540540545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1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1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1" t="e">
        <f t="shared" si="5"/>
        <v>#DIV/0!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1">
        <f t="shared" si="5"/>
        <v>25.166666666666668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1" t="e">
        <f t="shared" si="5"/>
        <v>#DIV/0!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1">
        <f t="shared" si="5"/>
        <v>11.666666666666666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1">
        <f t="shared" si="5"/>
        <v>106.69230769230769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1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1">
        <f t="shared" si="5"/>
        <v>311.16666666666669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$E131/$D131</f>
        <v>0</v>
      </c>
      <c r="P131" s="11" t="e">
        <f t="shared" ref="P131:P194" si="9">$E131/$L131</f>
        <v>#DIV/0!</v>
      </c>
      <c r="Q131" t="s">
        <v>8308</v>
      </c>
      <c r="R131" t="s">
        <v>8311</v>
      </c>
      <c r="S131" s="14">
        <f t="shared" ref="S131:S194" si="10">($J131/86400)+DATE(1970,1,1)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1" t="e">
        <f t="shared" si="9"/>
        <v>#DIV/0!</v>
      </c>
      <c r="Q132" t="s">
        <v>8308</v>
      </c>
      <c r="R132" t="s">
        <v>8311</v>
      </c>
      <c r="S132" s="14">
        <f t="shared" si="10"/>
        <v>41778.91541666667</v>
      </c>
      <c r="T132" s="14">
        <f t="shared" ref="T132:T195" si="11">($I132/86400)+DATE(1970,1,1)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1" t="e">
        <f t="shared" si="9"/>
        <v>#DIV/0!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1">
        <f t="shared" si="9"/>
        <v>94.506172839506178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1" t="e">
        <f t="shared" si="9"/>
        <v>#DIV/0!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1" t="e">
        <f t="shared" si="9"/>
        <v>#DIV/0!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1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1" t="e">
        <f t="shared" si="9"/>
        <v>#DIV/0!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1" t="e">
        <f t="shared" si="9"/>
        <v>#DIV/0!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1">
        <f t="shared" si="9"/>
        <v>81.241379310344826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1" t="e">
        <f t="shared" si="9"/>
        <v>#DIV/0!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1">
        <f t="shared" si="9"/>
        <v>46.178571428571431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1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1" t="e">
        <f t="shared" si="9"/>
        <v>#DIV/0!</v>
      </c>
      <c r="Q145" t="s">
        <v>8308</v>
      </c>
      <c r="R145" t="s">
        <v>8311</v>
      </c>
      <c r="S145" s="14">
        <f t="shared" si="10"/>
        <v>42559.064143518517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1">
        <f t="shared" si="9"/>
        <v>55.945945945945944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1">
        <f t="shared" si="9"/>
        <v>37.555555555555557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1">
        <f t="shared" si="9"/>
        <v>38.333333333333336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1" t="e">
        <f t="shared" si="9"/>
        <v>#DIV/0!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1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1">
        <f t="shared" si="9"/>
        <v>15.333333333333334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1">
        <f t="shared" si="9"/>
        <v>449.43283582089555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1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1">
        <f t="shared" si="9"/>
        <v>15</v>
      </c>
      <c r="Q154" t="s">
        <v>8308</v>
      </c>
      <c r="R154" t="s">
        <v>8311</v>
      </c>
      <c r="S154" s="14">
        <f t="shared" si="10"/>
        <v>41875.077546296292</v>
      </c>
      <c r="T154" s="14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1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1">
        <f t="shared" si="9"/>
        <v>13.333333333333334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1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1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1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1" t="e">
        <f t="shared" si="9"/>
        <v>#DIV/0!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1" t="e">
        <f t="shared" si="9"/>
        <v>#DIV/0!</v>
      </c>
      <c r="Q162" t="s">
        <v>8308</v>
      </c>
      <c r="R162" t="s">
        <v>8312</v>
      </c>
      <c r="S162" s="14">
        <f t="shared" si="10"/>
        <v>42171.913090277776</v>
      </c>
      <c r="T162" s="14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1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1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1" t="e">
        <f t="shared" si="9"/>
        <v>#DIV/0!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1">
        <f t="shared" si="9"/>
        <v>91.428571428571431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1" t="e">
        <f t="shared" si="9"/>
        <v>#DIV/0!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1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1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1">
        <f t="shared" si="9"/>
        <v>108.33333333333333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1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1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1" t="e">
        <f t="shared" si="9"/>
        <v>#DIV/0!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1" t="e">
        <f t="shared" si="9"/>
        <v>#DIV/0!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1" t="e">
        <f t="shared" si="9"/>
        <v>#DIV/0!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1">
        <f t="shared" si="9"/>
        <v>49.884615384615387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1" t="e">
        <f t="shared" si="9"/>
        <v>#DIV/0!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1">
        <f t="shared" si="9"/>
        <v>25.714285714285715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1" t="e">
        <f t="shared" si="9"/>
        <v>#DIV/0!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1">
        <f t="shared" si="9"/>
        <v>30.846153846153847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1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1" t="e">
        <f t="shared" si="9"/>
        <v>#DIV/0!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1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1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1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1" t="e">
        <f t="shared" si="9"/>
        <v>#DIV/0!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1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1" t="e">
        <f t="shared" si="9"/>
        <v>#DIV/0!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1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1">
        <f t="shared" si="9"/>
        <v>83.333333333333329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1">
        <f t="shared" si="9"/>
        <v>5.666666666666667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$E195/$D195</f>
        <v>0</v>
      </c>
      <c r="P195" s="11" t="e">
        <f t="shared" ref="P195:P258" si="13">$E195/$L195</f>
        <v>#DIV/0!</v>
      </c>
      <c r="Q195" t="s">
        <v>8308</v>
      </c>
      <c r="R195" t="s">
        <v>8312</v>
      </c>
      <c r="S195" s="14">
        <f t="shared" ref="S195:S258" si="14">($J195/86400)+DATE(1970,1,1)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1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ref="T196:T259" si="15">($I196/86400)+DATE(1970,1,1)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1" t="e">
        <f t="shared" si="13"/>
        <v>#DIV/0!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1">
        <f t="shared" si="13"/>
        <v>77.10526315789474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1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1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1" t="e">
        <f t="shared" si="13"/>
        <v>#DIV/0!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1">
        <f t="shared" si="13"/>
        <v>87.308333333333337</v>
      </c>
      <c r="Q202" t="s">
        <v>8308</v>
      </c>
      <c r="R202" t="s">
        <v>8312</v>
      </c>
      <c r="S202" s="14">
        <f t="shared" si="14"/>
        <v>41867.083368055552</v>
      </c>
      <c r="T202" s="14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1">
        <f t="shared" si="13"/>
        <v>54.285714285714285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1" t="e">
        <f t="shared" si="13"/>
        <v>#DIV/0!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1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1">
        <f t="shared" si="13"/>
        <v>117.68368136117556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1">
        <f t="shared" si="13"/>
        <v>76.470588235294116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1" t="e">
        <f t="shared" si="13"/>
        <v>#DIV/0!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1">
        <f t="shared" si="13"/>
        <v>163.84615384615384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1" t="e">
        <f t="shared" si="13"/>
        <v>#DIV/0!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1" t="e">
        <f t="shared" si="13"/>
        <v>#DIV/0!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1">
        <f t="shared" si="13"/>
        <v>91.818181818181813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1">
        <f t="shared" si="13"/>
        <v>185.83333333333334</v>
      </c>
      <c r="Q213" t="s">
        <v>8308</v>
      </c>
      <c r="R213" t="s">
        <v>8312</v>
      </c>
      <c r="S213" s="14">
        <f t="shared" si="14"/>
        <v>42236.159918981481</v>
      </c>
      <c r="T213" s="14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1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1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1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1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1">
        <f t="shared" si="13"/>
        <v>331.53833333333336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1">
        <f t="shared" si="13"/>
        <v>314.28947368421052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1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1">
        <f t="shared" si="13"/>
        <v>115.98684210526316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1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1" t="e">
        <f t="shared" si="13"/>
        <v>#DIV/0!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1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1" t="e">
        <f t="shared" si="13"/>
        <v>#DIV/0!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1" t="e">
        <f t="shared" si="13"/>
        <v>#DIV/0!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1" t="e">
        <f t="shared" si="13"/>
        <v>#DIV/0!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1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1" t="e">
        <f t="shared" si="13"/>
        <v>#DIV/0!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1" t="e">
        <f t="shared" si="13"/>
        <v>#DIV/0!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1" t="e">
        <f t="shared" si="13"/>
        <v>#DIV/0!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1">
        <f t="shared" si="13"/>
        <v>30</v>
      </c>
      <c r="Q232" t="s">
        <v>8308</v>
      </c>
      <c r="R232" t="s">
        <v>8312</v>
      </c>
      <c r="S232" s="14">
        <f t="shared" si="14"/>
        <v>42129.77721064815</v>
      </c>
      <c r="T232" s="14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1" t="e">
        <f t="shared" si="13"/>
        <v>#DIV/0!</v>
      </c>
      <c r="Q233" t="s">
        <v>8308</v>
      </c>
      <c r="R233" t="s">
        <v>8312</v>
      </c>
      <c r="S233" s="14">
        <f t="shared" si="14"/>
        <v>42341.958923611106</v>
      </c>
      <c r="T233" s="14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1">
        <f t="shared" si="13"/>
        <v>15.714285714285714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1" t="e">
        <f t="shared" si="13"/>
        <v>#DIV/0!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1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1" t="e">
        <f t="shared" si="13"/>
        <v>#DIV/0!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1" t="e">
        <f t="shared" si="13"/>
        <v>#DIV/0!</v>
      </c>
      <c r="Q238" t="s">
        <v>8308</v>
      </c>
      <c r="R238" t="s">
        <v>8312</v>
      </c>
      <c r="S238" s="14">
        <f t="shared" si="14"/>
        <v>42321.084479166668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1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1" t="e">
        <f t="shared" si="13"/>
        <v>#DIV/0!</v>
      </c>
      <c r="Q240" t="s">
        <v>8308</v>
      </c>
      <c r="R240" t="s">
        <v>8312</v>
      </c>
      <c r="S240" s="14">
        <f t="shared" si="14"/>
        <v>42713.962500000001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1">
        <f t="shared" si="13"/>
        <v>117.84759124087591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1">
        <f t="shared" si="13"/>
        <v>109.04255319148936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1">
        <f t="shared" si="13"/>
        <v>73.019801980198025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1">
        <f t="shared" si="13"/>
        <v>78.195121951219505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1">
        <f t="shared" si="13"/>
        <v>47.398809523809526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1">
        <f t="shared" si="13"/>
        <v>54.020833333333336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1">
        <f t="shared" si="13"/>
        <v>68.488789237668158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1">
        <f t="shared" si="13"/>
        <v>108.14516129032258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1">
        <f t="shared" si="13"/>
        <v>589.95205479452056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1">
        <f t="shared" si="13"/>
        <v>48.051063829787232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1">
        <f t="shared" si="13"/>
        <v>72.482837528604122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1">
        <f t="shared" si="13"/>
        <v>57.077922077922075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1">
        <f t="shared" si="13"/>
        <v>85.444444444444443</v>
      </c>
      <c r="Q254" t="s">
        <v>8308</v>
      </c>
      <c r="R254" t="s">
        <v>8313</v>
      </c>
      <c r="S254" s="14">
        <f t="shared" si="14"/>
        <v>40266.66270833333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1">
        <f t="shared" si="13"/>
        <v>215.85714285714286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1">
        <f t="shared" si="13"/>
        <v>89.38643312101911</v>
      </c>
      <c r="Q256" t="s">
        <v>8308</v>
      </c>
      <c r="R256" t="s">
        <v>8313</v>
      </c>
      <c r="S256" s="14">
        <f t="shared" si="14"/>
        <v>42263.952662037038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1">
        <f t="shared" si="13"/>
        <v>45.418404255319146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1">
        <f t="shared" si="13"/>
        <v>65.756363636363631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$E259/$D259</f>
        <v>1.0672648571428571</v>
      </c>
      <c r="P259" s="11">
        <f t="shared" ref="P259:P322" si="17">$E259/$L259</f>
        <v>66.70405357142856</v>
      </c>
      <c r="Q259" t="s">
        <v>8308</v>
      </c>
      <c r="R259" t="s">
        <v>8313</v>
      </c>
      <c r="S259" s="14">
        <f t="shared" ref="S259:S322" si="18">($J259/86400)+DATE(1970,1,1)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1">
        <f t="shared" si="17"/>
        <v>83.345930232558146</v>
      </c>
      <c r="Q260" t="s">
        <v>8308</v>
      </c>
      <c r="R260" t="s">
        <v>8313</v>
      </c>
      <c r="S260" s="14">
        <f t="shared" si="18"/>
        <v>40682.051689814813</v>
      </c>
      <c r="T260" s="14">
        <f t="shared" ref="T260:T323" si="19">($I260/86400)+DATE(1970,1,1)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1">
        <f t="shared" si="17"/>
        <v>105.04609341825902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1">
        <f t="shared" si="17"/>
        <v>120.90909090909091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1">
        <f t="shared" si="17"/>
        <v>97.63636363636364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1">
        <f t="shared" si="17"/>
        <v>41.379310344827587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1">
        <f t="shared" si="17"/>
        <v>30.654485981308412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1">
        <f t="shared" si="17"/>
        <v>64.945054945054949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1">
        <f t="shared" si="17"/>
        <v>95.775862068965523</v>
      </c>
      <c r="Q267" t="s">
        <v>8308</v>
      </c>
      <c r="R267" t="s">
        <v>8313</v>
      </c>
      <c r="S267" s="14">
        <f t="shared" si="18"/>
        <v>40267.245717592596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1">
        <f t="shared" si="17"/>
        <v>40.416666666666664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1">
        <f t="shared" si="17"/>
        <v>78.578424242424248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1">
        <f t="shared" si="17"/>
        <v>50.18018018018018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1">
        <f t="shared" si="17"/>
        <v>92.251735588972423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1">
        <f t="shared" si="17"/>
        <v>57.540983606557376</v>
      </c>
      <c r="Q272" t="s">
        <v>8308</v>
      </c>
      <c r="R272" t="s">
        <v>8313</v>
      </c>
      <c r="S272" s="14">
        <f t="shared" si="18"/>
        <v>40637.86655092593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1">
        <f t="shared" si="17"/>
        <v>109.42160278745645</v>
      </c>
      <c r="Q273" t="s">
        <v>8308</v>
      </c>
      <c r="R273" t="s">
        <v>8313</v>
      </c>
      <c r="S273" s="14">
        <f t="shared" si="18"/>
        <v>41612.100243055553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1">
        <f t="shared" si="17"/>
        <v>81.892461538461546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1">
        <f t="shared" si="17"/>
        <v>45.667711864406776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1">
        <f t="shared" si="17"/>
        <v>55.221238938053098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1">
        <f t="shared" si="17"/>
        <v>65.298192771084331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1">
        <f t="shared" si="17"/>
        <v>95.225806451612897</v>
      </c>
      <c r="Q278" t="s">
        <v>8308</v>
      </c>
      <c r="R278" t="s">
        <v>8313</v>
      </c>
      <c r="S278" s="14">
        <f t="shared" si="18"/>
        <v>40967.081875000003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1">
        <f t="shared" si="17"/>
        <v>75.444794952681391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1">
        <f t="shared" si="17"/>
        <v>97.816867469879512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1">
        <f t="shared" si="17"/>
        <v>87.685606557377056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1">
        <f t="shared" si="17"/>
        <v>54.748948106591868</v>
      </c>
      <c r="Q282" t="s">
        <v>8308</v>
      </c>
      <c r="R282" t="s">
        <v>8313</v>
      </c>
      <c r="S282" s="14">
        <f t="shared" si="18"/>
        <v>41744.590682870374</v>
      </c>
      <c r="T282" s="14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1">
        <f t="shared" si="17"/>
        <v>83.953417721518989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1">
        <f t="shared" si="17"/>
        <v>254.38547486033519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1">
        <f t="shared" si="17"/>
        <v>101.8269801980198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1">
        <f t="shared" si="17"/>
        <v>55.066394736842106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1">
        <f t="shared" si="17"/>
        <v>56.901438721136763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1">
        <f t="shared" si="17"/>
        <v>121.28148148148148</v>
      </c>
      <c r="Q288" t="s">
        <v>8308</v>
      </c>
      <c r="R288" t="s">
        <v>8313</v>
      </c>
      <c r="S288" s="14">
        <f t="shared" si="18"/>
        <v>41313.816250000003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1">
        <f t="shared" si="17"/>
        <v>91.189655172413794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1">
        <f t="shared" si="17"/>
        <v>115.44812080536913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1">
        <f t="shared" si="17"/>
        <v>67.771551724137936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1">
        <f t="shared" si="17"/>
        <v>28.576190476190476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1">
        <f t="shared" si="17"/>
        <v>46.8828125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1">
        <f t="shared" si="17"/>
        <v>154.42231237322514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1">
        <f t="shared" si="17"/>
        <v>201.22137404580153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1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1">
        <f t="shared" si="17"/>
        <v>100.08204511278196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1">
        <f t="shared" si="17"/>
        <v>230.08953488372092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1">
        <f t="shared" si="17"/>
        <v>141.74647887323943</v>
      </c>
      <c r="Q299" t="s">
        <v>8308</v>
      </c>
      <c r="R299" t="s">
        <v>8313</v>
      </c>
      <c r="S299" s="14">
        <f t="shared" si="18"/>
        <v>42089.728020833332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1">
        <f t="shared" si="17"/>
        <v>56.344351395730705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1">
        <f t="shared" si="17"/>
        <v>73.341188524590166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1">
        <f t="shared" si="17"/>
        <v>85.337785234899329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1">
        <f t="shared" si="17"/>
        <v>61.496215139442228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1">
        <f t="shared" si="17"/>
        <v>93.018518518518519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1">
        <f t="shared" si="17"/>
        <v>50.292682926829265</v>
      </c>
      <c r="Q305" t="s">
        <v>8308</v>
      </c>
      <c r="R305" t="s">
        <v>8313</v>
      </c>
      <c r="S305" s="14">
        <f t="shared" si="18"/>
        <v>41032.071134259255</v>
      </c>
      <c r="T305" s="14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1">
        <f t="shared" si="17"/>
        <v>106.43243243243244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1">
        <f t="shared" si="17"/>
        <v>51.719576719576722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1">
        <f t="shared" si="17"/>
        <v>36.612499999999997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1">
        <f t="shared" si="17"/>
        <v>42.517361111111114</v>
      </c>
      <c r="Q309" t="s">
        <v>8308</v>
      </c>
      <c r="R309" t="s">
        <v>8313</v>
      </c>
      <c r="S309" s="14">
        <f t="shared" si="18"/>
        <v>41282.944456018522</v>
      </c>
      <c r="T309" s="14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1">
        <f t="shared" si="17"/>
        <v>62.712871287128714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1">
        <f t="shared" si="17"/>
        <v>89.957983193277315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1">
        <f t="shared" si="17"/>
        <v>28.924722222222222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1">
        <f t="shared" si="17"/>
        <v>138.8022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1">
        <f t="shared" si="17"/>
        <v>61.301369863013697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1">
        <f t="shared" si="17"/>
        <v>80.202702702702709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1">
        <f t="shared" si="17"/>
        <v>32.095833333333331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1">
        <f t="shared" si="17"/>
        <v>200.88888888888889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1">
        <f t="shared" si="17"/>
        <v>108.01265822784811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1">
        <f t="shared" si="17"/>
        <v>95.699367088607602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1">
        <f t="shared" si="17"/>
        <v>49.880281690140848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1">
        <f t="shared" si="17"/>
        <v>110.47058823529412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1">
        <f t="shared" si="17"/>
        <v>134.91139240506328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$E323/$D323</f>
        <v>1.0266285714285714</v>
      </c>
      <c r="P323" s="11">
        <f t="shared" ref="P323:P386" si="21">$E323/$L323</f>
        <v>106.62314540059347</v>
      </c>
      <c r="Q323" t="s">
        <v>8308</v>
      </c>
      <c r="R323" t="s">
        <v>8313</v>
      </c>
      <c r="S323" s="14">
        <f t="shared" ref="S323:S386" si="22">($J323/86400)+DATE(1970,1,1)</f>
        <v>42647.446597222224</v>
      </c>
      <c r="T323" s="14">
        <f t="shared" si="19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1">
        <f t="shared" si="21"/>
        <v>145.04301075268816</v>
      </c>
      <c r="Q324" t="s">
        <v>8308</v>
      </c>
      <c r="R324" t="s">
        <v>8313</v>
      </c>
      <c r="S324" s="14">
        <f t="shared" si="22"/>
        <v>42473.57</v>
      </c>
      <c r="T324" s="14">
        <f t="shared" ref="T324:T387" si="23">($I324/86400)+DATE(1970,1,1)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1">
        <f t="shared" si="21"/>
        <v>114.58620689655173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1">
        <f t="shared" si="21"/>
        <v>105.3170731707317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1">
        <f t="shared" si="21"/>
        <v>70.921195652173907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1">
        <f t="shared" si="21"/>
        <v>147.17167680278018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1">
        <f t="shared" si="21"/>
        <v>160.47058823529412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1">
        <f t="shared" si="21"/>
        <v>156.04578313253012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1">
        <f t="shared" si="21"/>
        <v>63.17365269461078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1">
        <f t="shared" si="21"/>
        <v>104.82352941176471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1">
        <f t="shared" si="21"/>
        <v>97.356164383561648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1">
        <f t="shared" si="21"/>
        <v>203.63063063063063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1">
        <f t="shared" si="21"/>
        <v>188.31203007518798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1">
        <f t="shared" si="21"/>
        <v>146.65217391304347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1">
        <f t="shared" si="21"/>
        <v>109.1875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1">
        <f t="shared" si="21"/>
        <v>59.249046653144013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1">
        <f t="shared" si="21"/>
        <v>97.904838709677421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1">
        <f t="shared" si="21"/>
        <v>70.000169491525426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1">
        <f t="shared" si="21"/>
        <v>72.865168539325836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1">
        <f t="shared" si="21"/>
        <v>146.34782608695653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1">
        <f t="shared" si="21"/>
        <v>67.909090909090907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1">
        <f t="shared" si="21"/>
        <v>169.85083076923075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1">
        <f t="shared" si="21"/>
        <v>58.413339694656486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1">
        <f t="shared" si="21"/>
        <v>119.99298245614035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1">
        <f t="shared" si="21"/>
        <v>99.860335195530723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1">
        <f t="shared" si="21"/>
        <v>90.579148936170213</v>
      </c>
      <c r="Q348" t="s">
        <v>8308</v>
      </c>
      <c r="R348" t="s">
        <v>8313</v>
      </c>
      <c r="S348" s="14">
        <f t="shared" si="22"/>
        <v>42261.500243055554</v>
      </c>
      <c r="T348" s="14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1">
        <f t="shared" si="21"/>
        <v>117.77361477572559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1">
        <f t="shared" si="21"/>
        <v>86.554621848739501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1">
        <f t="shared" si="21"/>
        <v>71.899281437125751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1">
        <f t="shared" si="21"/>
        <v>129.81900452488688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1">
        <f t="shared" si="21"/>
        <v>44.912863070539416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1">
        <f t="shared" si="21"/>
        <v>40.755244755244753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1">
        <f t="shared" si="21"/>
        <v>103.52394779771615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1">
        <f t="shared" si="21"/>
        <v>125.44827586206897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1">
        <f t="shared" si="21"/>
        <v>246.60606060606059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1">
        <f t="shared" si="21"/>
        <v>79.401340206185566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1">
        <f t="shared" si="21"/>
        <v>86.138613861386133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1">
        <f t="shared" si="21"/>
        <v>193.04868913857678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1">
        <f t="shared" si="21"/>
        <v>84.023178807947019</v>
      </c>
      <c r="Q361" t="s">
        <v>8308</v>
      </c>
      <c r="R361" t="s">
        <v>8313</v>
      </c>
      <c r="S361" s="14">
        <f t="shared" si="22"/>
        <v>41935.070486111115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1">
        <f t="shared" si="21"/>
        <v>139.82758620689654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1">
        <f t="shared" si="21"/>
        <v>109.82189265536722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1">
        <f t="shared" si="21"/>
        <v>139.53488372093022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1">
        <f t="shared" si="21"/>
        <v>347.84615384615387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1">
        <f t="shared" si="21"/>
        <v>68.24159292035398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1">
        <f t="shared" si="21"/>
        <v>239.93846153846152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1">
        <f t="shared" si="21"/>
        <v>287.31343283582089</v>
      </c>
      <c r="Q368" t="s">
        <v>8308</v>
      </c>
      <c r="R368" t="s">
        <v>8313</v>
      </c>
      <c r="S368" s="14">
        <f t="shared" si="22"/>
        <v>41019.793032407411</v>
      </c>
      <c r="T368" s="14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1">
        <f t="shared" si="21"/>
        <v>86.84882352941176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1">
        <f t="shared" si="21"/>
        <v>81.84905660377359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1">
        <f t="shared" si="21"/>
        <v>42.874970059880241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1">
        <f t="shared" si="21"/>
        <v>709.41860465116281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1">
        <f t="shared" si="21"/>
        <v>161.25517890772127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1">
        <f t="shared" si="21"/>
        <v>41.777777777777779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1">
        <f t="shared" si="21"/>
        <v>89.887640449438209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1">
        <f t="shared" si="21"/>
        <v>45.051724137931032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1">
        <f t="shared" si="21"/>
        <v>42.857142857142854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1">
        <f t="shared" si="21"/>
        <v>54.083333333333336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1">
        <f t="shared" si="21"/>
        <v>103.21804511278195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1">
        <f t="shared" si="21"/>
        <v>40.397590361445786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1">
        <f t="shared" si="21"/>
        <v>116.85906040268456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1">
        <f t="shared" si="21"/>
        <v>115.51020408163265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1">
        <f t="shared" si="21"/>
        <v>104.31274900398407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1">
        <f t="shared" si="21"/>
        <v>69.772727272727266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1">
        <f t="shared" si="21"/>
        <v>43.020833333333336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1">
        <f t="shared" si="21"/>
        <v>58.540469973890339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$E387/$D387</f>
        <v>1.05982</v>
      </c>
      <c r="P387" s="11">
        <f t="shared" ref="P387:P450" si="25">$E387/$L387</f>
        <v>111.79535864978902</v>
      </c>
      <c r="Q387" t="s">
        <v>8308</v>
      </c>
      <c r="R387" t="s">
        <v>8313</v>
      </c>
      <c r="S387" s="14">
        <f t="shared" ref="S387:S450" si="26">($J387/86400)+DATE(1970,1,1)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1">
        <f t="shared" si="25"/>
        <v>46.230769230769234</v>
      </c>
      <c r="Q388" t="s">
        <v>8308</v>
      </c>
      <c r="R388" t="s">
        <v>8313</v>
      </c>
      <c r="S388" s="14">
        <f t="shared" si="26"/>
        <v>42211.951284722221</v>
      </c>
      <c r="T388" s="14">
        <f t="shared" ref="T388:T451" si="27">($I388/86400)+DATE(1970,1,1)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1">
        <f t="shared" si="25"/>
        <v>144.69039145907473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1">
        <f t="shared" si="25"/>
        <v>88.845070422535215</v>
      </c>
      <c r="Q390" t="s">
        <v>8308</v>
      </c>
      <c r="R390" t="s">
        <v>8313</v>
      </c>
      <c r="S390" s="14">
        <f t="shared" si="26"/>
        <v>42549.076157407406</v>
      </c>
      <c r="T390" s="14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1">
        <f t="shared" si="25"/>
        <v>81.75107284768211</v>
      </c>
      <c r="Q391" t="s">
        <v>8308</v>
      </c>
      <c r="R391" t="s">
        <v>8313</v>
      </c>
      <c r="S391" s="14">
        <f t="shared" si="26"/>
        <v>41674.063078703708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1">
        <f t="shared" si="25"/>
        <v>71.428571428571431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1">
        <f t="shared" si="25"/>
        <v>104.25906735751295</v>
      </c>
      <c r="Q393" t="s">
        <v>8308</v>
      </c>
      <c r="R393" t="s">
        <v>8313</v>
      </c>
      <c r="S393" s="14">
        <f t="shared" si="26"/>
        <v>40865.042256944442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1">
        <f t="shared" si="25"/>
        <v>90.616504854368927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1">
        <f t="shared" si="25"/>
        <v>157.33048433048432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1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1">
        <f t="shared" si="25"/>
        <v>58.719836956521746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1">
        <f t="shared" si="25"/>
        <v>81.632653061224488</v>
      </c>
      <c r="Q398" t="s">
        <v>8308</v>
      </c>
      <c r="R398" t="s">
        <v>8313</v>
      </c>
      <c r="S398" s="14">
        <f t="shared" si="26"/>
        <v>41082.564884259264</v>
      </c>
      <c r="T398" s="14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1">
        <f t="shared" si="25"/>
        <v>56.460043668122275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1">
        <f t="shared" si="25"/>
        <v>140.1044776119403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1">
        <f t="shared" si="25"/>
        <v>224.85263157894738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1">
        <f t="shared" si="25"/>
        <v>181.13306451612902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1">
        <f t="shared" si="25"/>
        <v>711.04109589041093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1">
        <f t="shared" si="25"/>
        <v>65.883720930232556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1">
        <f t="shared" si="25"/>
        <v>75.185714285714283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1">
        <f t="shared" si="25"/>
        <v>133.14391143911439</v>
      </c>
      <c r="Q406" t="s">
        <v>8308</v>
      </c>
      <c r="R406" t="s">
        <v>8313</v>
      </c>
      <c r="S406" s="14">
        <f t="shared" si="26"/>
        <v>41646.628032407403</v>
      </c>
      <c r="T406" s="14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1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1">
        <f t="shared" si="25"/>
        <v>86.163714285714292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1">
        <f t="shared" si="25"/>
        <v>92.318181818181813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1">
        <f t="shared" si="25"/>
        <v>160.16473684210527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1">
        <f t="shared" si="25"/>
        <v>183.28571428571428</v>
      </c>
      <c r="Q412" t="s">
        <v>8308</v>
      </c>
      <c r="R412" t="s">
        <v>8313</v>
      </c>
      <c r="S412" s="14">
        <f t="shared" si="26"/>
        <v>42113.981446759259</v>
      </c>
      <c r="T412" s="14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1">
        <f t="shared" si="25"/>
        <v>125.78838174273859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1">
        <f t="shared" si="25"/>
        <v>57.654545454545456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1">
        <f t="shared" si="25"/>
        <v>78.660818713450297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1">
        <f t="shared" si="25"/>
        <v>91.480769230769226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1">
        <f t="shared" si="25"/>
        <v>68.09809523809524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1">
        <f t="shared" si="25"/>
        <v>48.086800000000004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1">
        <f t="shared" si="25"/>
        <v>202.42307692307693</v>
      </c>
      <c r="Q419" t="s">
        <v>8308</v>
      </c>
      <c r="R419" t="s">
        <v>8313</v>
      </c>
      <c r="S419" s="14">
        <f t="shared" si="26"/>
        <v>41360.970601851848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1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1">
        <f t="shared" si="25"/>
        <v>110.06849315068493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1">
        <f t="shared" si="25"/>
        <v>4.833333333333333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1">
        <f t="shared" si="25"/>
        <v>50.166666666666664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1">
        <f t="shared" si="25"/>
        <v>35.833333333333336</v>
      </c>
      <c r="Q424" t="s">
        <v>8308</v>
      </c>
      <c r="R424" t="s">
        <v>8314</v>
      </c>
      <c r="S424" s="14">
        <f t="shared" si="26"/>
        <v>41863.260381944448</v>
      </c>
      <c r="T424" s="14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1">
        <f t="shared" si="25"/>
        <v>11.76923076923077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1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1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1">
        <f t="shared" si="25"/>
        <v>16.625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1" t="e">
        <f t="shared" si="25"/>
        <v>#DIV/0!</v>
      </c>
      <c r="Q429" t="s">
        <v>8308</v>
      </c>
      <c r="R429" t="s">
        <v>8314</v>
      </c>
      <c r="S429" s="14">
        <f t="shared" si="26"/>
        <v>42285.90902777778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1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1" t="e">
        <f t="shared" si="25"/>
        <v>#DIV/0!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1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1">
        <f t="shared" si="25"/>
        <v>51.875</v>
      </c>
      <c r="Q433" t="s">
        <v>8308</v>
      </c>
      <c r="R433" t="s">
        <v>8314</v>
      </c>
      <c r="S433" s="14">
        <f t="shared" si="26"/>
        <v>42526.871331018519</v>
      </c>
      <c r="T433" s="14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1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1" t="e">
        <f t="shared" si="25"/>
        <v>#DIV/0!</v>
      </c>
      <c r="Q435" t="s">
        <v>8308</v>
      </c>
      <c r="R435" t="s">
        <v>8314</v>
      </c>
      <c r="S435" s="14">
        <f t="shared" si="26"/>
        <v>42228.629884259259</v>
      </c>
      <c r="T435" s="14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1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1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1" t="e">
        <f t="shared" si="25"/>
        <v>#DIV/0!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1" t="e">
        <f t="shared" si="25"/>
        <v>#DIV/0!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1">
        <f t="shared" si="25"/>
        <v>170.54545454545453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1" t="e">
        <f t="shared" si="25"/>
        <v>#DIV/0!</v>
      </c>
      <c r="Q441" t="s">
        <v>8308</v>
      </c>
      <c r="R441" t="s">
        <v>8314</v>
      </c>
      <c r="S441" s="14">
        <f t="shared" si="26"/>
        <v>41919.761782407411</v>
      </c>
      <c r="T441" s="14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1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1" t="e">
        <f t="shared" si="25"/>
        <v>#DIV/0!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1">
        <f t="shared" si="25"/>
        <v>393.58823529411762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1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1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1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1">
        <f t="shared" si="25"/>
        <v>47.875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1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1">
        <f t="shared" si="25"/>
        <v>20.502500000000001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$E451/$D451</f>
        <v>2.2499999999999999E-2</v>
      </c>
      <c r="P451" s="11">
        <f t="shared" ref="P451:P514" si="29">$E451/$L451</f>
        <v>9</v>
      </c>
      <c r="Q451" t="s">
        <v>8308</v>
      </c>
      <c r="R451" t="s">
        <v>8314</v>
      </c>
      <c r="S451" s="14">
        <f t="shared" ref="S451:S514" si="30">($J451/86400)+DATE(1970,1,1)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1">
        <f t="shared" si="29"/>
        <v>56.571428571428569</v>
      </c>
      <c r="Q452" t="s">
        <v>8308</v>
      </c>
      <c r="R452" t="s">
        <v>8314</v>
      </c>
      <c r="S452" s="14">
        <f t="shared" si="30"/>
        <v>41654.946759259255</v>
      </c>
      <c r="T452" s="14">
        <f t="shared" ref="T452:T515" si="31">($I452/86400)+DATE(1970,1,1)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1" t="e">
        <f t="shared" si="29"/>
        <v>#DIV/0!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1">
        <f t="shared" si="29"/>
        <v>40</v>
      </c>
      <c r="Q454" t="s">
        <v>8308</v>
      </c>
      <c r="R454" t="s">
        <v>8314</v>
      </c>
      <c r="S454" s="14">
        <f t="shared" si="30"/>
        <v>42107.703877314816</v>
      </c>
      <c r="T454" s="14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1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1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1">
        <f t="shared" si="29"/>
        <v>22.5</v>
      </c>
      <c r="Q457" t="s">
        <v>8308</v>
      </c>
      <c r="R457" t="s">
        <v>8314</v>
      </c>
      <c r="S457" s="14">
        <f t="shared" si="30"/>
        <v>40971.002569444448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1">
        <f t="shared" si="29"/>
        <v>20.333333333333332</v>
      </c>
      <c r="Q458" t="s">
        <v>8308</v>
      </c>
      <c r="R458" t="s">
        <v>8314</v>
      </c>
      <c r="S458" s="14">
        <f t="shared" si="30"/>
        <v>41547.694456018522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1" t="e">
        <f t="shared" si="29"/>
        <v>#DIV/0!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1">
        <f t="shared" si="29"/>
        <v>16.755102040816325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1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1" t="e">
        <f t="shared" si="29"/>
        <v>#DIV/0!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1" t="e">
        <f t="shared" si="29"/>
        <v>#DIV/0!</v>
      </c>
      <c r="Q464" t="s">
        <v>8308</v>
      </c>
      <c r="R464" t="s">
        <v>8314</v>
      </c>
      <c r="S464" s="14">
        <f t="shared" si="30"/>
        <v>40705.12663194444</v>
      </c>
      <c r="T464" s="14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1">
        <f t="shared" si="29"/>
        <v>113.63636363636364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1">
        <f t="shared" si="29"/>
        <v>1</v>
      </c>
      <c r="Q466" t="s">
        <v>8308</v>
      </c>
      <c r="R466" t="s">
        <v>8314</v>
      </c>
      <c r="S466" s="14">
        <f t="shared" si="30"/>
        <v>42488.84878472222</v>
      </c>
      <c r="T466" s="14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1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1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1">
        <f t="shared" si="29"/>
        <v>110.64102564102564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1" t="e">
        <f t="shared" si="29"/>
        <v>#DIV/0!</v>
      </c>
      <c r="Q470" t="s">
        <v>8308</v>
      </c>
      <c r="R470" t="s">
        <v>8314</v>
      </c>
      <c r="S470" s="14">
        <f t="shared" si="30"/>
        <v>41041.167627314819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1" t="e">
        <f t="shared" si="29"/>
        <v>#DIV/0!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1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1">
        <f t="shared" si="29"/>
        <v>38.476470588235294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1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1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1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1" t="e">
        <f t="shared" si="29"/>
        <v>#DIV/0!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1">
        <f t="shared" si="29"/>
        <v>39.569274193548388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1" t="e">
        <f t="shared" si="29"/>
        <v>#DIV/0!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1" t="e">
        <f t="shared" si="29"/>
        <v>#DIV/0!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1">
        <f t="shared" si="29"/>
        <v>55.457142857142856</v>
      </c>
      <c r="Q482" t="s">
        <v>8308</v>
      </c>
      <c r="R482" t="s">
        <v>8314</v>
      </c>
      <c r="S482" s="14">
        <f t="shared" si="30"/>
        <v>41465.500173611115</v>
      </c>
      <c r="T482" s="14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1">
        <f t="shared" si="29"/>
        <v>87.142857142857139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1">
        <f t="shared" si="29"/>
        <v>10</v>
      </c>
      <c r="Q484" t="s">
        <v>8308</v>
      </c>
      <c r="R484" t="s">
        <v>8314</v>
      </c>
      <c r="S484" s="14">
        <f t="shared" si="30"/>
        <v>42447.896874999999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1">
        <f t="shared" si="29"/>
        <v>51.224489795918366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1">
        <f t="shared" si="29"/>
        <v>13.545454545454545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1">
        <f t="shared" si="29"/>
        <v>66.520080000000007</v>
      </c>
      <c r="Q487" t="s">
        <v>8308</v>
      </c>
      <c r="R487" t="s">
        <v>8314</v>
      </c>
      <c r="S487" s="14">
        <f t="shared" si="30"/>
        <v>41381.505775462967</v>
      </c>
      <c r="T487" s="14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1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1" t="e">
        <f t="shared" si="29"/>
        <v>#DIV/0!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1" t="e">
        <f t="shared" si="29"/>
        <v>#DIV/0!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1">
        <f t="shared" si="29"/>
        <v>71.666666666666671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1" t="e">
        <f t="shared" si="29"/>
        <v>#DIV/0!</v>
      </c>
      <c r="Q492" t="s">
        <v>8308</v>
      </c>
      <c r="R492" t="s">
        <v>8314</v>
      </c>
      <c r="S492" s="14">
        <f t="shared" si="30"/>
        <v>41113.968576388885</v>
      </c>
      <c r="T492" s="14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1" t="e">
        <f t="shared" si="29"/>
        <v>#DIV/0!</v>
      </c>
      <c r="Q493" t="s">
        <v>8308</v>
      </c>
      <c r="R493" t="s">
        <v>8314</v>
      </c>
      <c r="S493" s="14">
        <f t="shared" si="30"/>
        <v>42366.982627314814</v>
      </c>
      <c r="T493" s="14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1" t="e">
        <f t="shared" si="29"/>
        <v>#DIV/0!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1" t="e">
        <f t="shared" si="29"/>
        <v>#DIV/0!</v>
      </c>
      <c r="Q495" t="s">
        <v>8308</v>
      </c>
      <c r="R495" t="s">
        <v>8314</v>
      </c>
      <c r="S495" s="14">
        <f t="shared" si="30"/>
        <v>42114.726134259261</v>
      </c>
      <c r="T495" s="14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1">
        <f t="shared" si="29"/>
        <v>10.333333333333334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1" t="e">
        <f t="shared" si="29"/>
        <v>#DIV/0!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1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1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1">
        <f t="shared" si="29"/>
        <v>136.09090909090909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1">
        <f t="shared" si="29"/>
        <v>73.461538461538467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1">
        <f t="shared" si="29"/>
        <v>53.75</v>
      </c>
      <c r="Q502" t="s">
        <v>8308</v>
      </c>
      <c r="R502" t="s">
        <v>8314</v>
      </c>
      <c r="S502" s="14">
        <f t="shared" si="30"/>
        <v>40247.886006944442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1" t="e">
        <f t="shared" si="29"/>
        <v>#DIV/0!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1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1">
        <f t="shared" si="29"/>
        <v>12.666666666666666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1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1">
        <f t="shared" si="29"/>
        <v>3.7142857142857144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1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1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1">
        <f t="shared" si="29"/>
        <v>133.33333333333334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1" t="e">
        <f t="shared" si="29"/>
        <v>#DIV/0!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1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1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$E515/$D515</f>
        <v>0.13924</v>
      </c>
      <c r="P515" s="11">
        <f t="shared" ref="P515:P578" si="33">$E515/$L515</f>
        <v>102.38235294117646</v>
      </c>
      <c r="Q515" t="s">
        <v>8308</v>
      </c>
      <c r="R515" t="s">
        <v>8314</v>
      </c>
      <c r="S515" s="14">
        <f t="shared" ref="S515:S578" si="34">($J515/86400)+DATE(1970,1,1)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1">
        <f t="shared" si="33"/>
        <v>16.666666666666668</v>
      </c>
      <c r="Q516" t="s">
        <v>8308</v>
      </c>
      <c r="R516" t="s">
        <v>8314</v>
      </c>
      <c r="S516" s="14">
        <f t="shared" si="34"/>
        <v>41830.613969907405</v>
      </c>
      <c r="T516" s="14">
        <f t="shared" ref="T516:T579" si="35">($I516/86400)+DATE(1970,1,1)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1">
        <f t="shared" si="33"/>
        <v>725.02941176470586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1" t="e">
        <f t="shared" si="33"/>
        <v>#DIV/0!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1">
        <f t="shared" si="33"/>
        <v>68.333333333333329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1" t="e">
        <f t="shared" si="33"/>
        <v>#DIV/0!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1">
        <f t="shared" si="33"/>
        <v>39.228571428571428</v>
      </c>
      <c r="Q521" t="s">
        <v>8308</v>
      </c>
      <c r="R521" t="s">
        <v>8314</v>
      </c>
      <c r="S521" s="14">
        <f t="shared" si="34"/>
        <v>41218.391446759255</v>
      </c>
      <c r="T521" s="14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1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1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1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1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1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1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1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1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1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1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1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1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1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1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1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1">
        <f t="shared" si="33"/>
        <v>34.745762711864408</v>
      </c>
      <c r="Q537" t="s">
        <v>8315</v>
      </c>
      <c r="R537" t="s">
        <v>8316</v>
      </c>
      <c r="S537" s="14">
        <f t="shared" si="34"/>
        <v>42711.54519675926</v>
      </c>
      <c r="T537" s="14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1">
        <f t="shared" si="33"/>
        <v>100.06410256410257</v>
      </c>
      <c r="Q538" t="s">
        <v>8315</v>
      </c>
      <c r="R538" t="s">
        <v>8316</v>
      </c>
      <c r="S538" s="14">
        <f t="shared" si="34"/>
        <v>42179.344988425924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1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1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1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1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1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1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1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1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1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1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1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1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1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1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1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1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1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1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1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1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1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1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1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1" t="e">
        <f t="shared" si="33"/>
        <v>#DIV/0!</v>
      </c>
      <c r="Q564" t="s">
        <v>8317</v>
      </c>
      <c r="R564" t="s">
        <v>8318</v>
      </c>
      <c r="S564" s="14">
        <f t="shared" si="34"/>
        <v>42692.389062499999</v>
      </c>
      <c r="T564" s="14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1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1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1" t="e">
        <f t="shared" si="33"/>
        <v>#DIV/0!</v>
      </c>
      <c r="Q567" t="s">
        <v>8317</v>
      </c>
      <c r="R567" t="s">
        <v>8318</v>
      </c>
      <c r="S567" s="14">
        <f t="shared" si="34"/>
        <v>42165.78528935185</v>
      </c>
      <c r="T567" s="14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1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1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1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1">
        <f t="shared" si="33"/>
        <v>142</v>
      </c>
      <c r="Q572" t="s">
        <v>8317</v>
      </c>
      <c r="R572" t="s">
        <v>8318</v>
      </c>
      <c r="S572" s="14">
        <f t="shared" si="34"/>
        <v>42388.798252314809</v>
      </c>
      <c r="T572" s="14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1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1" t="e">
        <f t="shared" si="33"/>
        <v>#DIV/0!</v>
      </c>
      <c r="Q574" t="s">
        <v>8317</v>
      </c>
      <c r="R574" t="s">
        <v>8318</v>
      </c>
      <c r="S574" s="14">
        <f t="shared" si="34"/>
        <v>42282.716296296298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1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1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1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1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$E579/$D579</f>
        <v>2E-3</v>
      </c>
      <c r="P579" s="11">
        <f t="shared" ref="P579:P642" si="37">$E579/$L579</f>
        <v>10</v>
      </c>
      <c r="Q579" t="s">
        <v>8317</v>
      </c>
      <c r="R579" t="s">
        <v>8318</v>
      </c>
      <c r="S579" s="14">
        <f t="shared" ref="S579:S642" si="38">($J579/86400)+DATE(1970,1,1)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1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ref="T580:T643" si="39">($I580/86400)+DATE(1970,1,1)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1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1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1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1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1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1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1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1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1">
        <f t="shared" si="37"/>
        <v>150.5</v>
      </c>
      <c r="Q590" t="s">
        <v>8317</v>
      </c>
      <c r="R590" t="s">
        <v>8318</v>
      </c>
      <c r="S590" s="14">
        <f t="shared" si="38"/>
        <v>42631.769513888888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1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1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1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1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1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1">
        <f t="shared" si="37"/>
        <v>53.25</v>
      </c>
      <c r="Q597" t="s">
        <v>8317</v>
      </c>
      <c r="R597" t="s">
        <v>8318</v>
      </c>
      <c r="S597" s="14">
        <f t="shared" si="38"/>
        <v>42083.069884259261</v>
      </c>
      <c r="T597" s="14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1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1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1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1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1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1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1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1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1">
        <f t="shared" si="37"/>
        <v>16.375</v>
      </c>
      <c r="Q607" t="s">
        <v>8317</v>
      </c>
      <c r="R607" t="s">
        <v>8318</v>
      </c>
      <c r="S607" s="14">
        <f t="shared" si="38"/>
        <v>42194.357731481483</v>
      </c>
      <c r="T607" s="14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1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1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1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1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1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1" t="e">
        <f t="shared" si="37"/>
        <v>#DIV/0!</v>
      </c>
      <c r="Q614" t="s">
        <v>8317</v>
      </c>
      <c r="R614" t="s">
        <v>8318</v>
      </c>
      <c r="S614" s="14">
        <f t="shared" si="38"/>
        <v>42585.031782407408</v>
      </c>
      <c r="T614" s="14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1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1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1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1" t="e">
        <f t="shared" si="37"/>
        <v>#DIV/0!</v>
      </c>
      <c r="Q618" t="s">
        <v>8317</v>
      </c>
      <c r="R618" t="s">
        <v>8318</v>
      </c>
      <c r="S618" s="14">
        <f t="shared" si="38"/>
        <v>42761.376238425924</v>
      </c>
      <c r="T618" s="14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1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1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1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1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1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1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1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1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1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1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1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1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1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1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1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1">
        <f t="shared" si="37"/>
        <v>49.8</v>
      </c>
      <c r="Q635" t="s">
        <v>8317</v>
      </c>
      <c r="R635" t="s">
        <v>8318</v>
      </c>
      <c r="S635" s="14">
        <f t="shared" si="38"/>
        <v>42507.299328703702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1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1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1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1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1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1">
        <f t="shared" si="37"/>
        <v>50.5</v>
      </c>
      <c r="Q642" t="s">
        <v>8317</v>
      </c>
      <c r="R642" t="s">
        <v>8319</v>
      </c>
      <c r="S642" s="14">
        <f t="shared" si="38"/>
        <v>42683.420312499999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$E643/$D643</f>
        <v>1.1916249999999999</v>
      </c>
      <c r="P643" s="11">
        <f t="shared" ref="P643:P706" si="41">$E643/$L643</f>
        <v>151.31746031746033</v>
      </c>
      <c r="Q643" t="s">
        <v>8317</v>
      </c>
      <c r="R643" t="s">
        <v>8319</v>
      </c>
      <c r="S643" s="14">
        <f t="shared" ref="S643:S706" si="42">($J643/86400)+DATE(1970,1,1)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1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ref="T644:T707" si="43">($I644/86400)+DATE(1970,1,1)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1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1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1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1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1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1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1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1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1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1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1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1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1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1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1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1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1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1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1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1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1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1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1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1">
        <f t="shared" si="41"/>
        <v>2</v>
      </c>
      <c r="Q668" t="s">
        <v>8317</v>
      </c>
      <c r="R668" t="s">
        <v>8319</v>
      </c>
      <c r="S668" s="14">
        <f t="shared" si="42"/>
        <v>41838.832152777773</v>
      </c>
      <c r="T668" s="14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1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1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1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1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1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1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1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1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1">
        <f t="shared" si="41"/>
        <v>61.291666666666664</v>
      </c>
      <c r="Q678" t="s">
        <v>8317</v>
      </c>
      <c r="R678" t="s">
        <v>8319</v>
      </c>
      <c r="S678" s="14">
        <f t="shared" si="42"/>
        <v>42012.76829861111</v>
      </c>
      <c r="T678" s="14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1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1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1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1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1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1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1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1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1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1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1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1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1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1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1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1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1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1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1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1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1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1">
        <f t="shared" si="41"/>
        <v>530.68965517241384</v>
      </c>
      <c r="Q700" t="s">
        <v>8317</v>
      </c>
      <c r="R700" t="s">
        <v>8319</v>
      </c>
      <c r="S700" s="14">
        <f t="shared" si="42"/>
        <v>41866.931076388893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1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1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1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1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1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1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$E707/$D707</f>
        <v>9.7699999999999992E-3</v>
      </c>
      <c r="P707" s="11">
        <f t="shared" ref="P707:P770" si="45">$E707/$L707</f>
        <v>195.4</v>
      </c>
      <c r="Q707" t="s">
        <v>8317</v>
      </c>
      <c r="R707" t="s">
        <v>8319</v>
      </c>
      <c r="S707" s="14">
        <f t="shared" ref="S707:S770" si="46">($J707/86400)+DATE(1970,1,1)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1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ref="T708:T771" si="47">($I708/86400)+DATE(1970,1,1)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1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1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1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1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1">
        <f t="shared" si="45"/>
        <v>26.25</v>
      </c>
      <c r="Q714" t="s">
        <v>8317</v>
      </c>
      <c r="R714" t="s">
        <v>8319</v>
      </c>
      <c r="S714" s="14">
        <f t="shared" si="46"/>
        <v>42384.680925925924</v>
      </c>
      <c r="T714" s="14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1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1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1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1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1">
        <f t="shared" si="45"/>
        <v>76.25</v>
      </c>
      <c r="Q719" t="s">
        <v>8317</v>
      </c>
      <c r="R719" t="s">
        <v>8319</v>
      </c>
      <c r="S719" s="14">
        <f t="shared" si="46"/>
        <v>41857.854189814811</v>
      </c>
      <c r="T719" s="14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1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1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1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1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1">
        <f t="shared" si="45"/>
        <v>54.69</v>
      </c>
      <c r="Q725" t="s">
        <v>8320</v>
      </c>
      <c r="R725" t="s">
        <v>8321</v>
      </c>
      <c r="S725" s="14">
        <f t="shared" si="46"/>
        <v>42184.81653935185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1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1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1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1">
        <f t="shared" si="45"/>
        <v>36.530201342281877</v>
      </c>
      <c r="Q729" t="s">
        <v>8320</v>
      </c>
      <c r="R729" t="s">
        <v>8321</v>
      </c>
      <c r="S729" s="14">
        <f t="shared" si="46"/>
        <v>41247.020243055558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1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1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1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1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1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1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1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1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1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1">
        <f t="shared" si="45"/>
        <v>39.048780487804876</v>
      </c>
      <c r="Q740" t="s">
        <v>8320</v>
      </c>
      <c r="R740" t="s">
        <v>8321</v>
      </c>
      <c r="S740" s="14">
        <f t="shared" si="46"/>
        <v>41943.604097222225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1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1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1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1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1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1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1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1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1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1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1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1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1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1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1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1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1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1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1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1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1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1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1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1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1">
        <f t="shared" si="45"/>
        <v>5</v>
      </c>
      <c r="Q765" t="s">
        <v>8320</v>
      </c>
      <c r="R765" t="s">
        <v>8322</v>
      </c>
      <c r="S765" s="14">
        <f t="shared" si="46"/>
        <v>41471.446851851855</v>
      </c>
      <c r="T765" s="14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1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1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1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1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1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$E771/$D771</f>
        <v>0.41399999999999998</v>
      </c>
      <c r="P771" s="11">
        <f t="shared" ref="P771:P834" si="49">$E771/$L771</f>
        <v>31.846153846153847</v>
      </c>
      <c r="Q771" t="s">
        <v>8320</v>
      </c>
      <c r="R771" t="s">
        <v>8322</v>
      </c>
      <c r="S771" s="14">
        <f t="shared" ref="S771:S834" si="50">($J771/86400)+DATE(1970,1,1)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1" t="e">
        <f t="shared" si="49"/>
        <v>#DIV/0!</v>
      </c>
      <c r="Q772" t="s">
        <v>8320</v>
      </c>
      <c r="R772" t="s">
        <v>8322</v>
      </c>
      <c r="S772" s="14">
        <f t="shared" si="50"/>
        <v>41289.9996412037</v>
      </c>
      <c r="T772" s="14">
        <f t="shared" ref="T772:T835" si="51">($I772/86400)+DATE(1970,1,1)</f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1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1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1">
        <f t="shared" si="49"/>
        <v>16</v>
      </c>
      <c r="Q775" t="s">
        <v>8320</v>
      </c>
      <c r="R775" t="s">
        <v>8322</v>
      </c>
      <c r="S775" s="14">
        <f t="shared" si="50"/>
        <v>42100.735937500001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1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1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1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1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1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1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1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1">
        <f t="shared" si="49"/>
        <v>42.609200000000001</v>
      </c>
      <c r="Q783" t="s">
        <v>8323</v>
      </c>
      <c r="R783" t="s">
        <v>8324</v>
      </c>
      <c r="S783" s="14">
        <f t="shared" si="50"/>
        <v>41403.000856481478</v>
      </c>
      <c r="T783" s="14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1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1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1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1">
        <f t="shared" si="49"/>
        <v>31.142758620689655</v>
      </c>
      <c r="Q787" t="s">
        <v>8323</v>
      </c>
      <c r="R787" t="s">
        <v>8324</v>
      </c>
      <c r="S787" s="14">
        <f t="shared" si="50"/>
        <v>41303.593923611115</v>
      </c>
      <c r="T787" s="14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1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1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1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1">
        <f t="shared" si="49"/>
        <v>132.85714285714286</v>
      </c>
      <c r="Q791" t="s">
        <v>8323</v>
      </c>
      <c r="R791" t="s">
        <v>8324</v>
      </c>
      <c r="S791" s="14">
        <f t="shared" si="50"/>
        <v>41277.186111111107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1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1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1">
        <f t="shared" si="49"/>
        <v>41.851833333333339</v>
      </c>
      <c r="Q794" t="s">
        <v>8323</v>
      </c>
      <c r="R794" t="s">
        <v>8324</v>
      </c>
      <c r="S794" s="14">
        <f t="shared" si="50"/>
        <v>41555.87364583333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1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1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1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1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1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1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1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1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1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1">
        <f t="shared" si="49"/>
        <v>81.066666666666663</v>
      </c>
      <c r="Q804" t="s">
        <v>8323</v>
      </c>
      <c r="R804" t="s">
        <v>8324</v>
      </c>
      <c r="S804" s="14">
        <f t="shared" si="50"/>
        <v>41123.022268518514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1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1">
        <f t="shared" si="49"/>
        <v>305.55555555555554</v>
      </c>
      <c r="Q806" t="s">
        <v>8323</v>
      </c>
      <c r="R806" t="s">
        <v>8324</v>
      </c>
      <c r="S806" s="14">
        <f t="shared" si="50"/>
        <v>40730.105624999997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1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1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1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1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1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1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1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1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1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1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1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1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1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1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1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1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1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1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1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1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1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1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1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1">
        <f t="shared" si="49"/>
        <v>36.60526315789474</v>
      </c>
      <c r="Q830" t="s">
        <v>8323</v>
      </c>
      <c r="R830" t="s">
        <v>8324</v>
      </c>
      <c r="S830" s="14">
        <f t="shared" si="50"/>
        <v>41073.050717592589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1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1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1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$E835/$D835</f>
        <v>1.0166666666666666</v>
      </c>
      <c r="P835" s="11">
        <f t="shared" ref="P835:P898" si="53">$E835/$L835</f>
        <v>148.78048780487805</v>
      </c>
      <c r="Q835" t="s">
        <v>8323</v>
      </c>
      <c r="R835" t="s">
        <v>8324</v>
      </c>
      <c r="S835" s="14">
        <f t="shared" ref="S835:S898" si="54">($J835/86400)+DATE(1970,1,1)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1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ref="T836:T899" si="55">($I836/86400)+DATE(1970,1,1)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1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1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1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1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1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1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1">
        <f t="shared" si="53"/>
        <v>53.893617021276597</v>
      </c>
      <c r="Q843" t="s">
        <v>8323</v>
      </c>
      <c r="R843" t="s">
        <v>8325</v>
      </c>
      <c r="S843" s="14">
        <f t="shared" si="54"/>
        <v>41923.838692129633</v>
      </c>
      <c r="T843" s="14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1">
        <f t="shared" si="53"/>
        <v>66.871794871794876</v>
      </c>
      <c r="Q844" t="s">
        <v>8323</v>
      </c>
      <c r="R844" t="s">
        <v>8325</v>
      </c>
      <c r="S844" s="14">
        <f t="shared" si="54"/>
        <v>41526.59239583333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1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1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1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1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1">
        <f t="shared" si="53"/>
        <v>10</v>
      </c>
      <c r="Q849" t="s">
        <v>8323</v>
      </c>
      <c r="R849" t="s">
        <v>8325</v>
      </c>
      <c r="S849" s="14">
        <f t="shared" si="54"/>
        <v>42165.798333333332</v>
      </c>
      <c r="T849" s="14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1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1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1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1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1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1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1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1">
        <f t="shared" si="53"/>
        <v>31.914893617021278</v>
      </c>
      <c r="Q857" t="s">
        <v>8323</v>
      </c>
      <c r="R857" t="s">
        <v>8325</v>
      </c>
      <c r="S857" s="14">
        <f t="shared" si="54"/>
        <v>42545.125196759254</v>
      </c>
      <c r="T857" s="14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1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1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1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1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1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1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1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1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1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1">
        <f t="shared" si="53"/>
        <v>22.5</v>
      </c>
      <c r="Q867" t="s">
        <v>8323</v>
      </c>
      <c r="R867" t="s">
        <v>8326</v>
      </c>
      <c r="S867" s="14">
        <f t="shared" si="54"/>
        <v>41230.773113425923</v>
      </c>
      <c r="T867" s="14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1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1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1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1">
        <f t="shared" si="53"/>
        <v>346.66666666666669</v>
      </c>
      <c r="Q871" t="s">
        <v>8323</v>
      </c>
      <c r="R871" t="s">
        <v>8326</v>
      </c>
      <c r="S871" s="14">
        <f t="shared" si="54"/>
        <v>41342.845567129625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1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1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1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1">
        <f t="shared" si="53"/>
        <v>9</v>
      </c>
      <c r="Q875" t="s">
        <v>8323</v>
      </c>
      <c r="R875" t="s">
        <v>8326</v>
      </c>
      <c r="S875" s="14">
        <f t="shared" si="54"/>
        <v>41184.167129629626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1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1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1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1">
        <f t="shared" si="53"/>
        <v>46.586206896551722</v>
      </c>
      <c r="Q879" t="s">
        <v>8323</v>
      </c>
      <c r="R879" t="s">
        <v>8326</v>
      </c>
      <c r="S879" s="14">
        <f t="shared" si="54"/>
        <v>41597.788888888885</v>
      </c>
      <c r="T879" s="14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1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1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1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1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1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1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1">
        <f t="shared" si="53"/>
        <v>10</v>
      </c>
      <c r="Q886" t="s">
        <v>8323</v>
      </c>
      <c r="R886" t="s">
        <v>8327</v>
      </c>
      <c r="S886" s="14">
        <f t="shared" si="54"/>
        <v>40981.802615740744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1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1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1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1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1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1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1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1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1">
        <f t="shared" si="53"/>
        <v>147.81132075471697</v>
      </c>
      <c r="Q896" t="s">
        <v>8323</v>
      </c>
      <c r="R896" t="s">
        <v>8327</v>
      </c>
      <c r="S896" s="14">
        <f t="shared" si="54"/>
        <v>42496.98159722222</v>
      </c>
      <c r="T896" s="14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1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1">
        <f t="shared" si="53"/>
        <v>44.444444444444443</v>
      </c>
      <c r="Q898" t="s">
        <v>8323</v>
      </c>
      <c r="R898" t="s">
        <v>8327</v>
      </c>
      <c r="S898" s="14">
        <f t="shared" si="54"/>
        <v>42218.872986111106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$E899/$D899</f>
        <v>0</v>
      </c>
      <c r="P899" s="11" t="e">
        <f t="shared" ref="P899:P962" si="57">$E899/$L899</f>
        <v>#DIV/0!</v>
      </c>
      <c r="Q899" t="s">
        <v>8323</v>
      </c>
      <c r="R899" t="s">
        <v>8327</v>
      </c>
      <c r="S899" s="14">
        <f t="shared" ref="S899:S962" si="58">($J899/86400)+DATE(1970,1,1)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1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ref="T900:T963" si="59">($I900/86400)+DATE(1970,1,1)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1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1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1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1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1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1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1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1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1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1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1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1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1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1" t="e">
        <f t="shared" si="57"/>
        <v>#DIV/0!</v>
      </c>
      <c r="Q916" t="s">
        <v>8323</v>
      </c>
      <c r="R916" t="s">
        <v>8326</v>
      </c>
      <c r="S916" s="14">
        <f t="shared" si="58"/>
        <v>41116.763275462959</v>
      </c>
      <c r="T916" s="14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1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1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1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1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1" t="e">
        <f t="shared" si="57"/>
        <v>#DIV/0!</v>
      </c>
      <c r="Q922" t="s">
        <v>8323</v>
      </c>
      <c r="R922" t="s">
        <v>8326</v>
      </c>
      <c r="S922" s="14">
        <f t="shared" si="58"/>
        <v>41562.671550925923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1">
        <f t="shared" si="57"/>
        <v>231.75</v>
      </c>
      <c r="Q923" t="s">
        <v>8323</v>
      </c>
      <c r="R923" t="s">
        <v>8326</v>
      </c>
      <c r="S923" s="14">
        <f t="shared" si="58"/>
        <v>40847.171018518522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1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1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1">
        <f t="shared" si="57"/>
        <v>21.8</v>
      </c>
      <c r="Q926" t="s">
        <v>8323</v>
      </c>
      <c r="R926" t="s">
        <v>8326</v>
      </c>
      <c r="S926" s="14">
        <f t="shared" si="58"/>
        <v>41288.942928240736</v>
      </c>
      <c r="T926" s="14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1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1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1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1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1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1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1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1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1">
        <f t="shared" si="57"/>
        <v>60</v>
      </c>
      <c r="Q935" t="s">
        <v>8323</v>
      </c>
      <c r="R935" t="s">
        <v>8326</v>
      </c>
      <c r="S935" s="14">
        <f t="shared" si="58"/>
        <v>41711.169085648144</v>
      </c>
      <c r="T935" s="14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1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1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1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1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1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1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1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1">
        <f t="shared" si="57"/>
        <v>41.75</v>
      </c>
      <c r="Q944" t="s">
        <v>8317</v>
      </c>
      <c r="R944" t="s">
        <v>8319</v>
      </c>
      <c r="S944" s="14">
        <f t="shared" si="58"/>
        <v>42382.843287037038</v>
      </c>
      <c r="T944" s="14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1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1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1">
        <f t="shared" si="57"/>
        <v>155.25</v>
      </c>
      <c r="Q947" t="s">
        <v>8317</v>
      </c>
      <c r="R947" t="s">
        <v>8319</v>
      </c>
      <c r="S947" s="14">
        <f t="shared" si="58"/>
        <v>42732.872986111106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1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1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1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1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1">
        <f t="shared" si="57"/>
        <v>158.63636363636363</v>
      </c>
      <c r="Q953" t="s">
        <v>8317</v>
      </c>
      <c r="R953" t="s">
        <v>8319</v>
      </c>
      <c r="S953" s="14">
        <f t="shared" si="58"/>
        <v>42480.653611111113</v>
      </c>
      <c r="T953" s="14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1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1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1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1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1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1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1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1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1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$E963/$D963</f>
        <v>0.42188421052631581</v>
      </c>
      <c r="P963" s="11">
        <f t="shared" ref="P963:P1026" si="61">$E963/$L963</f>
        <v>364.35454545454547</v>
      </c>
      <c r="Q963" t="s">
        <v>8317</v>
      </c>
      <c r="R963" t="s">
        <v>8319</v>
      </c>
      <c r="S963" s="14">
        <f t="shared" ref="S963:S1026" si="62">($J963/86400)+DATE(1970,1,1)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1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ref="T964:T1027" si="63">($I964/86400)+DATE(1970,1,1)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1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1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1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1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1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1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1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1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1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1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1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1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1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1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1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1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1">
        <f t="shared" si="61"/>
        <v>301.93916666666667</v>
      </c>
      <c r="Q981" t="s">
        <v>8317</v>
      </c>
      <c r="R981" t="s">
        <v>8319</v>
      </c>
      <c r="S981" s="14">
        <f t="shared" si="62"/>
        <v>42506.416990740741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1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1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1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1">
        <f t="shared" si="61"/>
        <v>171.79329608938548</v>
      </c>
      <c r="Q985" t="s">
        <v>8317</v>
      </c>
      <c r="R985" t="s">
        <v>8319</v>
      </c>
      <c r="S985" s="14">
        <f t="shared" si="62"/>
        <v>42574.667650462958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1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1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1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1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1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1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1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1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1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1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1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1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1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1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1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1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1">
        <f t="shared" si="61"/>
        <v>3304</v>
      </c>
      <c r="Q1002" t="s">
        <v>8317</v>
      </c>
      <c r="R1002" t="s">
        <v>8319</v>
      </c>
      <c r="S1002" s="14">
        <f t="shared" si="62"/>
        <v>42749.05972222222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1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1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1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1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1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42276.624803240746</v>
      </c>
      <c r="T1007" s="14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1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1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1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1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1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1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1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1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1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1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1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1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1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1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1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42111.646724537037</v>
      </c>
      <c r="T1024" s="14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1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1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$E1027/$D1027</f>
        <v>1.099283142857143</v>
      </c>
      <c r="P1027" s="11">
        <f t="shared" ref="P1027:P1090" si="65">$E1027/$L1027</f>
        <v>71.848571428571432</v>
      </c>
      <c r="Q1027" t="s">
        <v>8323</v>
      </c>
      <c r="R1027" t="s">
        <v>8328</v>
      </c>
      <c r="S1027" s="14">
        <f t="shared" ref="S1027:S1090" si="66">($J1027/86400)+DATE(1970,1,1)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1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ref="T1028:T1091" si="67">($I1028/86400)+DATE(1970,1,1)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1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1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1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1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1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1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1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42688.732407407406</v>
      </c>
      <c r="T1035" s="14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1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1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1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1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1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1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1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1" t="e">
        <f t="shared" si="65"/>
        <v>#DIV/0!</v>
      </c>
      <c r="Q1043" t="s">
        <v>8329</v>
      </c>
      <c r="R1043" t="s">
        <v>8330</v>
      </c>
      <c r="S1043" s="14">
        <f t="shared" si="66"/>
        <v>41831.06009259259</v>
      </c>
      <c r="T1043" s="14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1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1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1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1">
        <f t="shared" si="65"/>
        <v>33.25</v>
      </c>
      <c r="Q1047" t="s">
        <v>8329</v>
      </c>
      <c r="R1047" t="s">
        <v>8330</v>
      </c>
      <c r="S1047" s="14">
        <f t="shared" si="66"/>
        <v>41844.874421296292</v>
      </c>
      <c r="T1047" s="14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1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1">
        <f t="shared" si="65"/>
        <v>1</v>
      </c>
      <c r="Q1049" t="s">
        <v>8329</v>
      </c>
      <c r="R1049" t="s">
        <v>8330</v>
      </c>
      <c r="S1049" s="14">
        <f t="shared" si="66"/>
        <v>41918.818460648152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1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1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1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1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1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1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1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1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1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1" t="e">
        <f t="shared" si="65"/>
        <v>#DIV/0!</v>
      </c>
      <c r="Q1059" t="s">
        <v>8329</v>
      </c>
      <c r="R1059" t="s">
        <v>8330</v>
      </c>
      <c r="S1059" s="14">
        <f t="shared" si="66"/>
        <v>42678.871331018519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1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1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1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1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1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1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1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1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1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41445.962754629625</v>
      </c>
      <c r="T1068" s="14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1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1">
        <f t="shared" si="65"/>
        <v>11.25</v>
      </c>
      <c r="Q1070" t="s">
        <v>8331</v>
      </c>
      <c r="R1070" t="s">
        <v>8332</v>
      </c>
      <c r="S1070" s="14">
        <f t="shared" si="66"/>
        <v>42440.371111111112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1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1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1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1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1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1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1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1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1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1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1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42479.566388888888</v>
      </c>
      <c r="T1081" s="14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1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1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1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41101.906111111108</v>
      </c>
      <c r="T1084" s="14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1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1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1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1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1" t="e">
        <f t="shared" si="65"/>
        <v>#DIV/0!</v>
      </c>
      <c r="Q1089" t="s">
        <v>8331</v>
      </c>
      <c r="R1089" t="s">
        <v>8332</v>
      </c>
      <c r="S1089" s="14">
        <f t="shared" si="66"/>
        <v>41775.713969907403</v>
      </c>
      <c r="T1089" s="14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1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$E1091/$D1091</f>
        <v>7.8266666666666665E-2</v>
      </c>
      <c r="P1091" s="11">
        <f t="shared" ref="P1091:P1154" si="69">$E1091/$L1091</f>
        <v>23.959183673469386</v>
      </c>
      <c r="Q1091" t="s">
        <v>8331</v>
      </c>
      <c r="R1091" t="s">
        <v>8332</v>
      </c>
      <c r="S1091" s="14">
        <f t="shared" ref="S1091:S1154" si="70">($J1091/86400)+DATE(1970,1,1)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1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ref="T1092:T1155" si="71">($I1092/86400)+DATE(1970,1,1)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1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1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1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1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40795.71334490741</v>
      </c>
      <c r="T1096" s="14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1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1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1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1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1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1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1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1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1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1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1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1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1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1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1">
        <f t="shared" si="69"/>
        <v>1</v>
      </c>
      <c r="Q1113" t="s">
        <v>8331</v>
      </c>
      <c r="R1113" t="s">
        <v>8332</v>
      </c>
      <c r="S1113" s="14">
        <f t="shared" si="70"/>
        <v>42347.203587962962</v>
      </c>
      <c r="T1113" s="14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1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1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1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1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1">
        <f t="shared" si="69"/>
        <v>17.852</v>
      </c>
      <c r="Q1118" t="s">
        <v>8331</v>
      </c>
      <c r="R1118" t="s">
        <v>8332</v>
      </c>
      <c r="S1118" s="14">
        <f t="shared" si="70"/>
        <v>41009.847314814819</v>
      </c>
      <c r="T1118" s="14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1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1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1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1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1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1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1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1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1">
        <f t="shared" si="69"/>
        <v>5</v>
      </c>
      <c r="Q1128" t="s">
        <v>8331</v>
      </c>
      <c r="R1128" t="s">
        <v>8333</v>
      </c>
      <c r="S1128" s="14">
        <f t="shared" si="70"/>
        <v>42535.327476851853</v>
      </c>
      <c r="T1128" s="14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1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1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1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1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1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1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1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1">
        <f t="shared" si="69"/>
        <v>50</v>
      </c>
      <c r="Q1137" t="s">
        <v>8331</v>
      </c>
      <c r="R1137" t="s">
        <v>8333</v>
      </c>
      <c r="S1137" s="14">
        <f t="shared" si="70"/>
        <v>42558.98951388889</v>
      </c>
      <c r="T1137" s="14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1">
        <f t="shared" si="69"/>
        <v>45</v>
      </c>
      <c r="Q1138" t="s">
        <v>8331</v>
      </c>
      <c r="R1138" t="s">
        <v>8333</v>
      </c>
      <c r="S1138" s="14">
        <f t="shared" si="70"/>
        <v>42327.671631944446</v>
      </c>
      <c r="T1138" s="14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1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1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1">
        <f t="shared" si="69"/>
        <v>5</v>
      </c>
      <c r="Q1141" t="s">
        <v>8331</v>
      </c>
      <c r="R1141" t="s">
        <v>8333</v>
      </c>
      <c r="S1141" s="14">
        <f t="shared" si="70"/>
        <v>41975.34752314815</v>
      </c>
      <c r="T1141" s="14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1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1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1" t="e">
        <f t="shared" si="69"/>
        <v>#DIV/0!</v>
      </c>
      <c r="Q1144" t="s">
        <v>8331</v>
      </c>
      <c r="R1144" t="s">
        <v>8333</v>
      </c>
      <c r="S1144" s="14">
        <f t="shared" si="70"/>
        <v>42022.006099537037</v>
      </c>
      <c r="T1144" s="14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1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1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1">
        <f t="shared" si="69"/>
        <v>100</v>
      </c>
      <c r="Q1147" t="s">
        <v>8334</v>
      </c>
      <c r="R1147" t="s">
        <v>8335</v>
      </c>
      <c r="S1147" s="14">
        <f t="shared" si="70"/>
        <v>41854.74759259259</v>
      </c>
      <c r="T1147" s="14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1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1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1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1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1" t="e">
        <f t="shared" si="69"/>
        <v>#DIV/0!</v>
      </c>
      <c r="Q1153" t="s">
        <v>8334</v>
      </c>
      <c r="R1153" t="s">
        <v>8335</v>
      </c>
      <c r="S1153" s="14">
        <f t="shared" si="70"/>
        <v>42224.102581018524</v>
      </c>
      <c r="T1153" s="14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1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$E1155/$D1155</f>
        <v>6.2500000000000003E-3</v>
      </c>
      <c r="P1155" s="11">
        <f t="shared" ref="P1155:P1218" si="73">$E1155/$L1155</f>
        <v>50</v>
      </c>
      <c r="Q1155" t="s">
        <v>8334</v>
      </c>
      <c r="R1155" t="s">
        <v>8335</v>
      </c>
      <c r="S1155" s="14">
        <f t="shared" ref="S1155:S1218" si="74">($J1155/86400)+DATE(1970,1,1)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1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ref="T1156:T1219" si="75">($I1156/86400)+DATE(1970,1,1)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1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1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1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1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1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1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1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1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1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1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1">
        <f t="shared" si="73"/>
        <v>82.82</v>
      </c>
      <c r="Q1167" t="s">
        <v>8334</v>
      </c>
      <c r="R1167" t="s">
        <v>8335</v>
      </c>
      <c r="S1167" s="14">
        <f t="shared" si="74"/>
        <v>41792.214467592596</v>
      </c>
      <c r="T1167" s="14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1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1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1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1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1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1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1" t="e">
        <f t="shared" si="73"/>
        <v>#DIV/0!</v>
      </c>
      <c r="Q1174" t="s">
        <v>8334</v>
      </c>
      <c r="R1174" t="s">
        <v>8335</v>
      </c>
      <c r="S1174" s="14">
        <f t="shared" si="74"/>
        <v>41841.682314814811</v>
      </c>
      <c r="T1174" s="14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1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1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1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1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1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1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1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1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1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1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1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1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1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1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1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1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1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1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1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1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42409.776076388887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1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1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1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1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1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1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1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1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1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42152.288819444446</v>
      </c>
      <c r="T1204" s="14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1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1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1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1">
        <f t="shared" si="73"/>
        <v>32.34375</v>
      </c>
      <c r="Q1208" t="s">
        <v>8336</v>
      </c>
      <c r="R1208" t="s">
        <v>8337</v>
      </c>
      <c r="S1208" s="14">
        <f t="shared" si="74"/>
        <v>42772.776076388887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1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1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1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1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1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1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1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1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1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1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$E1219/$D1219</f>
        <v>1.026</v>
      </c>
      <c r="P1219" s="11">
        <f t="shared" ref="P1219:P1282" si="77">$E1219/$L1219</f>
        <v>148.57377049180329</v>
      </c>
      <c r="Q1219" t="s">
        <v>8336</v>
      </c>
      <c r="R1219" t="s">
        <v>8337</v>
      </c>
      <c r="S1219" s="14">
        <f t="shared" ref="S1219:S1282" si="78">($J1219/86400)+DATE(1970,1,1)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1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ref="T1220:T1283" si="79">($I1220/86400)+DATE(1970,1,1)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1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42633.461956018524</v>
      </c>
      <c r="T1221" s="14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1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1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1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1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1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1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1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1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1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1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1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1">
        <f t="shared" si="77"/>
        <v>40</v>
      </c>
      <c r="Q1234" t="s">
        <v>8323</v>
      </c>
      <c r="R1234" t="s">
        <v>8338</v>
      </c>
      <c r="S1234" s="14">
        <f t="shared" si="78"/>
        <v>41506.848032407404</v>
      </c>
      <c r="T1234" s="14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1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1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1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1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1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1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1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1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1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1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1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1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41355.825497685189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1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41774.59993055556</v>
      </c>
      <c r="T1247" s="14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1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1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1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1">
        <f t="shared" si="77"/>
        <v>64.46913580246914</v>
      </c>
      <c r="Q1251" t="s">
        <v>8323</v>
      </c>
      <c r="R1251" t="s">
        <v>8324</v>
      </c>
      <c r="S1251" s="14">
        <f t="shared" si="78"/>
        <v>41067.740868055553</v>
      </c>
      <c r="T1251" s="14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1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1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1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1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1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1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1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40921.919340277775</v>
      </c>
      <c r="T1258" s="14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1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1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1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1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1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1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1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1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1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1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1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1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1">
        <f t="shared" si="77"/>
        <v>99.15533980582525</v>
      </c>
      <c r="Q1271" t="s">
        <v>8323</v>
      </c>
      <c r="R1271" t="s">
        <v>8324</v>
      </c>
      <c r="S1271" s="14">
        <f t="shared" si="78"/>
        <v>42445.823055555556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1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1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1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1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1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1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1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1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1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1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1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$E1283/$D1283</f>
        <v>1.1071428571428572</v>
      </c>
      <c r="P1283" s="11">
        <f t="shared" ref="P1283:P1346" si="81">$E1283/$L1283</f>
        <v>104.72972972972973</v>
      </c>
      <c r="Q1283" t="s">
        <v>8323</v>
      </c>
      <c r="R1283" t="s">
        <v>8324</v>
      </c>
      <c r="S1283" s="14">
        <f t="shared" ref="S1283:S1346" si="82">($J1283/86400)+DATE(1970,1,1)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1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41586.475173611107</v>
      </c>
      <c r="T1284" s="14">
        <f t="shared" ref="T1284:T1347" si="83">($I1284/86400)+DATE(1970,1,1)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1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1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1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1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1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1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1">
        <f t="shared" si="81"/>
        <v>36.07692307692308</v>
      </c>
      <c r="Q1291" t="s">
        <v>8315</v>
      </c>
      <c r="R1291" t="s">
        <v>8316</v>
      </c>
      <c r="S1291" s="14">
        <f t="shared" si="82"/>
        <v>42709.134780092594</v>
      </c>
      <c r="T1291" s="14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1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1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1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1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1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1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1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1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1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42458.680925925924</v>
      </c>
      <c r="T1300" s="14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1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1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1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1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1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1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1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1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1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42387.503229166672</v>
      </c>
      <c r="T1309" s="14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1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1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1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1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1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1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1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1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1">
        <f t="shared" si="81"/>
        <v>1</v>
      </c>
      <c r="Q1318" t="s">
        <v>8317</v>
      </c>
      <c r="R1318" t="s">
        <v>8319</v>
      </c>
      <c r="S1318" s="14">
        <f t="shared" si="82"/>
        <v>42393.961909722224</v>
      </c>
      <c r="T1318" s="14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1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1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1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1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1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1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1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1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1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1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41974.791990740741</v>
      </c>
      <c r="T1328" s="14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1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1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1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1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1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1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1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1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1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1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1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1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1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1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1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1">
        <f t="shared" si="81"/>
        <v>100</v>
      </c>
      <c r="Q1344" t="s">
        <v>8317</v>
      </c>
      <c r="R1344" t="s">
        <v>8319</v>
      </c>
      <c r="S1344" s="14">
        <f t="shared" si="82"/>
        <v>42172.816423611112</v>
      </c>
      <c r="T1344" s="14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1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1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$E1347/$D1347</f>
        <v>1.25</v>
      </c>
      <c r="P1347" s="11">
        <f t="shared" ref="P1347:P1410" si="85">$E1347/$L1347</f>
        <v>53.571428571428569</v>
      </c>
      <c r="Q1347" t="s">
        <v>8320</v>
      </c>
      <c r="R1347" t="s">
        <v>8321</v>
      </c>
      <c r="S1347" s="14">
        <f t="shared" ref="S1347:S1410" si="86">($J1347/86400)+DATE(1970,1,1)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1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ref="T1348:T1411" si="87">($I1348/86400)+DATE(1970,1,1)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1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1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41963.506168981483</v>
      </c>
      <c r="T1350" s="14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1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1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1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1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1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1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1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1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41430.038888888885</v>
      </c>
      <c r="T1358" s="14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1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1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1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1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1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1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1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1">
        <f t="shared" si="85"/>
        <v>346.04166666666669</v>
      </c>
      <c r="Q1366" t="s">
        <v>8323</v>
      </c>
      <c r="R1366" t="s">
        <v>8324</v>
      </c>
      <c r="S1366" s="14">
        <f t="shared" si="86"/>
        <v>41951.6956712963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1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1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1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1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1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1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1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1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1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1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1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1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1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1">
        <f t="shared" si="85"/>
        <v>30.578947368421051</v>
      </c>
      <c r="Q1380" t="s">
        <v>8323</v>
      </c>
      <c r="R1380" t="s">
        <v>8324</v>
      </c>
      <c r="S1380" s="14">
        <f t="shared" si="86"/>
        <v>42568.759375000001</v>
      </c>
      <c r="T1380" s="14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1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42130.491620370369</v>
      </c>
      <c r="T1381" s="14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1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1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1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1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1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1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1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1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1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1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1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42087.803310185191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1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1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1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1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1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1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1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1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1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1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1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1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1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1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1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1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1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1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$E1411/$D1411</f>
        <v>0</v>
      </c>
      <c r="P1411" s="11" t="e">
        <f t="shared" ref="P1411:P1474" si="89">$E1411/$L1411</f>
        <v>#DIV/0!</v>
      </c>
      <c r="Q1411" t="s">
        <v>8320</v>
      </c>
      <c r="R1411" t="s">
        <v>8339</v>
      </c>
      <c r="S1411" s="14">
        <f t="shared" ref="S1411:S1474" si="90">($J1411/86400)+DATE(1970,1,1)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1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ref="T1412:T1475" si="91">($I1412/86400)+DATE(1970,1,1)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1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1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1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1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1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1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1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1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1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1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1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1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1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1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1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1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1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1" t="e">
        <f t="shared" si="89"/>
        <v>#DIV/0!</v>
      </c>
      <c r="Q1431" t="s">
        <v>8320</v>
      </c>
      <c r="R1431" t="s">
        <v>8339</v>
      </c>
      <c r="S1431" s="14">
        <f t="shared" si="90"/>
        <v>42074.060671296298</v>
      </c>
      <c r="T1431" s="14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1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41961.813518518524</v>
      </c>
      <c r="T1432" s="14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1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1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1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1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1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1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1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1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1">
        <f t="shared" si="89"/>
        <v>30</v>
      </c>
      <c r="Q1441" t="s">
        <v>8320</v>
      </c>
      <c r="R1441" t="s">
        <v>8339</v>
      </c>
      <c r="S1441" s="14">
        <f t="shared" si="90"/>
        <v>42040.829872685186</v>
      </c>
      <c r="T1441" s="14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1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1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1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1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1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1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1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1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1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1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1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1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1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1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1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1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1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1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1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1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1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1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1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1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1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1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1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1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1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40646.014456018514</v>
      </c>
      <c r="T1470" s="14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1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1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1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1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$E1475/$D1475</f>
        <v>1.20516</v>
      </c>
      <c r="P1475" s="11">
        <f t="shared" ref="P1475:P1538" si="93">$E1475/$L1475</f>
        <v>38.462553191489363</v>
      </c>
      <c r="Q1475" t="s">
        <v>8320</v>
      </c>
      <c r="R1475" t="s">
        <v>8340</v>
      </c>
      <c r="S1475" s="14">
        <f t="shared" ref="S1475:S1538" si="94">($J1475/86400)+DATE(1970,1,1)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1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41500.72791666667</v>
      </c>
      <c r="T1476" s="14">
        <f t="shared" ref="T1476:T1539" si="95">($I1476/86400)+DATE(1970,1,1)</f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1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1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1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1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1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1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1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1">
        <f t="shared" si="93"/>
        <v>5</v>
      </c>
      <c r="Q1484" t="s">
        <v>8320</v>
      </c>
      <c r="R1484" t="s">
        <v>8322</v>
      </c>
      <c r="S1484" s="14">
        <f t="shared" si="94"/>
        <v>41136.858055555553</v>
      </c>
      <c r="T1484" s="14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1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1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1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1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1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1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1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1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1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1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1" t="e">
        <f t="shared" si="93"/>
        <v>#DIV/0!</v>
      </c>
      <c r="Q1495" t="s">
        <v>8320</v>
      </c>
      <c r="R1495" t="s">
        <v>8322</v>
      </c>
      <c r="S1495" s="14">
        <f t="shared" si="94"/>
        <v>41411.866608796292</v>
      </c>
      <c r="T1495" s="14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1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1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1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1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1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1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1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1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1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1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1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1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1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40254.450335648144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1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1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1">
        <f t="shared" si="93"/>
        <v>39.91506172839506</v>
      </c>
      <c r="Q1512" t="s">
        <v>8336</v>
      </c>
      <c r="R1512" t="s">
        <v>8337</v>
      </c>
      <c r="S1512" s="14">
        <f t="shared" si="94"/>
        <v>41809.385162037041</v>
      </c>
      <c r="T1512" s="14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1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1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1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1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1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1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1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1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1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1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1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1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1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1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1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1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1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1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1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1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</v>
      </c>
      <c r="T1532" s="14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1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1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1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1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42221.674328703702</v>
      </c>
      <c r="T1536" s="14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1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1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$E1539/$D1539</f>
        <v>1.7989999999999999</v>
      </c>
      <c r="P1539" s="11">
        <f t="shared" ref="P1539:P1602" si="97">$E1539/$L1539</f>
        <v>96.375</v>
      </c>
      <c r="Q1539" t="s">
        <v>8336</v>
      </c>
      <c r="R1539" t="s">
        <v>8337</v>
      </c>
      <c r="S1539" s="14">
        <f t="shared" ref="S1539:S1602" si="98">($J1539/86400)+DATE(1970,1,1)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1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ref="T1540:T1603" si="99">($I1540/86400)+DATE(1970,1,1)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1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42705.91920138889</v>
      </c>
      <c r="T1541" s="14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1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1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1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1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1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1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1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1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1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1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1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1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1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1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1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1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1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1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1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1">
        <f t="shared" si="97"/>
        <v>50</v>
      </c>
      <c r="Q1561" t="s">
        <v>8336</v>
      </c>
      <c r="R1561" t="s">
        <v>8341</v>
      </c>
      <c r="S1561" s="14">
        <f t="shared" si="98"/>
        <v>42108.053229166668</v>
      </c>
      <c r="T1561" s="14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1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1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1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1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1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1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1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1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1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1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1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1">
        <f t="shared" si="97"/>
        <v>20</v>
      </c>
      <c r="Q1573" t="s">
        <v>8320</v>
      </c>
      <c r="R1573" t="s">
        <v>8342</v>
      </c>
      <c r="S1573" s="14">
        <f t="shared" si="98"/>
        <v>42144.769479166665</v>
      </c>
      <c r="T1573" s="14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1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1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1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1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41799.524259259255</v>
      </c>
      <c r="T1577" s="14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1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1">
        <f t="shared" si="97"/>
        <v>27.5</v>
      </c>
      <c r="Q1579" t="s">
        <v>8320</v>
      </c>
      <c r="R1579" t="s">
        <v>8342</v>
      </c>
      <c r="S1579" s="14">
        <f t="shared" si="98"/>
        <v>41054.847777777773</v>
      </c>
      <c r="T1579" s="14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1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1" t="e">
        <f t="shared" si="97"/>
        <v>#DIV/0!</v>
      </c>
      <c r="Q1582" t="s">
        <v>8320</v>
      </c>
      <c r="R1582" t="s">
        <v>8342</v>
      </c>
      <c r="S1582" s="14">
        <f t="shared" si="98"/>
        <v>40990.050069444442</v>
      </c>
      <c r="T1582" s="14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1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1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1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1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1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1" t="e">
        <f t="shared" si="97"/>
        <v>#DIV/0!</v>
      </c>
      <c r="Q1588" t="s">
        <v>8336</v>
      </c>
      <c r="R1588" t="s">
        <v>8343</v>
      </c>
      <c r="S1588" s="14">
        <f t="shared" si="98"/>
        <v>42069.104421296295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1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1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1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1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1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1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1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1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1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1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1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1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1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1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41791.057314814811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$E1603/$D1603</f>
        <v>1.082492</v>
      </c>
      <c r="P1603" s="11">
        <f t="shared" ref="P1603:P1666" si="101">$E1603/$L1603</f>
        <v>48.325535714285714</v>
      </c>
      <c r="Q1603" t="s">
        <v>8323</v>
      </c>
      <c r="R1603" t="s">
        <v>8324</v>
      </c>
      <c r="S1603" s="14">
        <f t="shared" ref="S1603:S1666" si="102">($J1603/86400)+DATE(1970,1,1)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1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ref="T1604:T1667" si="103">($I1604/86400)+DATE(1970,1,1)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1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1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1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1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1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1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1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1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1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1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1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41794.981122685189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1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1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1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1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1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41876.186180555553</v>
      </c>
      <c r="T1621" s="14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1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1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1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41950.294837962967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1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1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1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1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41579.847997685181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1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1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1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1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1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1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40750.340902777782</v>
      </c>
      <c r="T1634" s="14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1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1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1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1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1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1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1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1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1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1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1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1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1">
        <f t="shared" si="101"/>
        <v>554</v>
      </c>
      <c r="Q1647" t="s">
        <v>8323</v>
      </c>
      <c r="R1647" t="s">
        <v>8344</v>
      </c>
      <c r="S1647" s="14">
        <f t="shared" si="102"/>
        <v>41521.617361111115</v>
      </c>
      <c r="T1647" s="14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1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1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1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1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1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1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1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1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1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1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1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1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1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1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1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1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1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1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1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40939.761782407411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$E1667/$D1667</f>
        <v>1.1945714285714286</v>
      </c>
      <c r="P1667" s="11">
        <f t="shared" ref="P1667:P1730" si="105">$E1667/$L1667</f>
        <v>44.956989247311824</v>
      </c>
      <c r="Q1667" t="s">
        <v>8323</v>
      </c>
      <c r="R1667" t="s">
        <v>8344</v>
      </c>
      <c r="S1667" s="14">
        <f t="shared" ref="S1667:S1730" si="106">($J1667/86400)+DATE(1970,1,1)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1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ref="T1668:T1731" si="107">($I1668/86400)+DATE(1970,1,1)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1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1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40845.149756944447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1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40313.930543981478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1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1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1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1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1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1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40973.726238425923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1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1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1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1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1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1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1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1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1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1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1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1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1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1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42795.701481481483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1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1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1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1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1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1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42805.032962962963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1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1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1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1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1">
        <f t="shared" si="105"/>
        <v>25.5</v>
      </c>
      <c r="Q1705" t="s">
        <v>8323</v>
      </c>
      <c r="R1705" t="s">
        <v>8345</v>
      </c>
      <c r="S1705" s="14">
        <f t="shared" si="106"/>
        <v>42187.281678240739</v>
      </c>
      <c r="T1705" s="14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1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1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1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1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1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1">
        <f t="shared" si="105"/>
        <v>21.25</v>
      </c>
      <c r="Q1711" t="s">
        <v>8323</v>
      </c>
      <c r="R1711" t="s">
        <v>8345</v>
      </c>
      <c r="S1711" s="14">
        <f t="shared" si="106"/>
        <v>41841.563819444447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1">
        <f t="shared" si="105"/>
        <v>34</v>
      </c>
      <c r="Q1712" t="s">
        <v>8323</v>
      </c>
      <c r="R1712" t="s">
        <v>8345</v>
      </c>
      <c r="S1712" s="14">
        <f t="shared" si="106"/>
        <v>42341.591296296298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1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1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1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1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1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1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1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42460.981921296298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1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1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1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1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1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1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1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1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1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1">
        <f t="shared" si="105"/>
        <v>1</v>
      </c>
      <c r="Q1729" t="s">
        <v>8323</v>
      </c>
      <c r="R1729" t="s">
        <v>8345</v>
      </c>
      <c r="S1729" s="14">
        <f t="shared" si="106"/>
        <v>42044.927974537037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1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$E1731/$D1731</f>
        <v>0</v>
      </c>
      <c r="P1731" s="11" t="e">
        <f t="shared" ref="P1731:P1794" si="109">$E1731/$L1731</f>
        <v>#DIV/0!</v>
      </c>
      <c r="Q1731" t="s">
        <v>8323</v>
      </c>
      <c r="R1731" t="s">
        <v>8345</v>
      </c>
      <c r="S1731" s="14">
        <f t="shared" ref="S1731:S1794" si="110">($J1731/86400)+DATE(1970,1,1)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1" t="e">
        <f t="shared" si="109"/>
        <v>#DIV/0!</v>
      </c>
      <c r="Q1732" t="s">
        <v>8323</v>
      </c>
      <c r="R1732" t="s">
        <v>8345</v>
      </c>
      <c r="S1732" s="14">
        <f t="shared" si="110"/>
        <v>42272.087766203702</v>
      </c>
      <c r="T1732" s="14">
        <f t="shared" ref="T1732:T1795" si="111">($I1732/86400)+DATE(1970,1,1)</f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1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1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1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1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1">
        <f t="shared" si="109"/>
        <v>55</v>
      </c>
      <c r="Q1737" t="s">
        <v>8323</v>
      </c>
      <c r="R1737" t="s">
        <v>8345</v>
      </c>
      <c r="S1737" s="14">
        <f t="shared" si="110"/>
        <v>42559.81417824074</v>
      </c>
      <c r="T1737" s="14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1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1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42175.948981481481</v>
      </c>
      <c r="T1739" s="14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1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1" t="e">
        <f t="shared" si="109"/>
        <v>#DIV/0!</v>
      </c>
      <c r="Q1742" t="s">
        <v>8323</v>
      </c>
      <c r="R1742" t="s">
        <v>8345</v>
      </c>
      <c r="S1742" s="14">
        <f t="shared" si="110"/>
        <v>42171.817384259259</v>
      </c>
      <c r="T1742" s="14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1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1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42710.876967592594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1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1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1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1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1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42292.435532407406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1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1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1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1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1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1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1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1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1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1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1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1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1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1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1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1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1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1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1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1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1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1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1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1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41905.979629629626</v>
      </c>
      <c r="T1773" s="14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1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1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1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1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41891.976388888885</v>
      </c>
      <c r="T1777" s="14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1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1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1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1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1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42493.600810185184</v>
      </c>
      <c r="T1782" s="14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1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1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1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1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1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1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1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1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1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42010.674513888887</v>
      </c>
      <c r="T1792" s="14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1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1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$E1795/$D1795</f>
        <v>1.3333333333333334E-2</v>
      </c>
      <c r="P1795" s="11">
        <f t="shared" ref="P1795:P1858" si="113">$E1795/$L1795</f>
        <v>20</v>
      </c>
      <c r="Q1795" t="s">
        <v>8336</v>
      </c>
      <c r="R1795" t="s">
        <v>8337</v>
      </c>
      <c r="S1795" s="14">
        <f t="shared" ref="S1795:S1858" si="114">($J1795/86400)+DATE(1970,1,1)</f>
        <v>41940.891666666663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1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ref="T1796:T1859" si="115">($I1796/86400)+DATE(1970,1,1)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1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1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1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1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1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1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1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1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1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42018.071550925924</v>
      </c>
      <c r="T1805" s="14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1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1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1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1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1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1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1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1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1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1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1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1" t="e">
        <f t="shared" si="113"/>
        <v>#DIV/0!</v>
      </c>
      <c r="Q1817" t="s">
        <v>8336</v>
      </c>
      <c r="R1817" t="s">
        <v>8337</v>
      </c>
      <c r="S1817" s="14">
        <f t="shared" si="114"/>
        <v>42172.906678240739</v>
      </c>
      <c r="T1817" s="14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1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1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1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1">
        <f t="shared" si="113"/>
        <v>213.375</v>
      </c>
      <c r="Q1822" t="s">
        <v>8336</v>
      </c>
      <c r="R1822" t="s">
        <v>8337</v>
      </c>
      <c r="S1822" s="14">
        <f t="shared" si="114"/>
        <v>42065.084374999999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1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1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41634.797013888892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1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1">
        <f t="shared" si="113"/>
        <v>75.05</v>
      </c>
      <c r="Q1826" t="s">
        <v>8323</v>
      </c>
      <c r="R1826" t="s">
        <v>8324</v>
      </c>
      <c r="S1826" s="14">
        <f t="shared" si="114"/>
        <v>41626.916284722218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1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1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1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1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1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1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1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1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1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1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1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1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1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1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1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1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1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1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1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1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1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1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1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1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1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1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1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1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1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1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1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1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$E1859/$D1859</f>
        <v>1</v>
      </c>
      <c r="P1859" s="11">
        <f t="shared" ref="P1859:P1922" si="117">$E1859/$L1859</f>
        <v>136.36363636363637</v>
      </c>
      <c r="Q1859" t="s">
        <v>8323</v>
      </c>
      <c r="R1859" t="s">
        <v>8324</v>
      </c>
      <c r="S1859" s="14">
        <f t="shared" ref="S1859:S1922" si="118">($J1859/86400)+DATE(1970,1,1)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1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ref="T1860:T1923" si="119">($I1860/86400)+DATE(1970,1,1)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1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1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41655.70930555556</v>
      </c>
      <c r="T1862" s="14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1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1">
        <f t="shared" si="117"/>
        <v>90.9375</v>
      </c>
      <c r="Q1864" t="s">
        <v>8331</v>
      </c>
      <c r="R1864" t="s">
        <v>8333</v>
      </c>
      <c r="S1864" s="14">
        <f t="shared" si="118"/>
        <v>42755.492754629631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1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1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1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1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1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1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1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1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1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1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1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1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1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1" t="e">
        <f t="shared" si="117"/>
        <v>#DIV/0!</v>
      </c>
      <c r="Q1878" t="s">
        <v>8331</v>
      </c>
      <c r="R1878" t="s">
        <v>8333</v>
      </c>
      <c r="S1878" s="14">
        <f t="shared" si="118"/>
        <v>41776.284780092596</v>
      </c>
      <c r="T1878" s="14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1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1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1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1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1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1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1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1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1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1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1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1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1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1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1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1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1">
        <f t="shared" si="117"/>
        <v>57.25</v>
      </c>
      <c r="Q1896" t="s">
        <v>8323</v>
      </c>
      <c r="R1896" t="s">
        <v>8327</v>
      </c>
      <c r="S1896" s="14">
        <f t="shared" si="118"/>
        <v>40920.90489583333</v>
      </c>
      <c r="T1896" s="14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1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1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1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41680.583402777775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1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1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1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1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1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1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1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1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1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1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1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1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1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1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1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1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1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1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1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1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1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1">
        <f t="shared" si="117"/>
        <v>29.625</v>
      </c>
      <c r="Q1921" t="s">
        <v>8317</v>
      </c>
      <c r="R1921" t="s">
        <v>8346</v>
      </c>
      <c r="S1921" s="14">
        <f t="shared" si="118"/>
        <v>42113.875567129631</v>
      </c>
      <c r="T1921" s="14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1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$E1923/$D1923</f>
        <v>1.3680000000000001</v>
      </c>
      <c r="P1923" s="11">
        <f t="shared" ref="P1923:P1986" si="121">$E1923/$L1923</f>
        <v>54</v>
      </c>
      <c r="Q1923" t="s">
        <v>8323</v>
      </c>
      <c r="R1923" t="s">
        <v>8327</v>
      </c>
      <c r="S1923" s="14">
        <f t="shared" ref="S1923:S1986" si="122">($J1923/86400)+DATE(1970,1,1)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1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ref="T1924:T1987" si="123">($I1924/86400)+DATE(1970,1,1)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1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1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1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1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1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1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</v>
      </c>
      <c r="T1930" s="14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1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1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1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40911.809872685189</v>
      </c>
      <c r="T1934" s="14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1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1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1">
        <f t="shared" si="121"/>
        <v>54.2</v>
      </c>
      <c r="Q1937" t="s">
        <v>8323</v>
      </c>
      <c r="R1937" t="s">
        <v>8327</v>
      </c>
      <c r="S1937" s="14">
        <f t="shared" si="122"/>
        <v>41773.932534722218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1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1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1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1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1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1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1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1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1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1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42157.251828703702</v>
      </c>
      <c r="T1947" s="14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1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41689.150011574078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1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1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1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41800.423043981486</v>
      </c>
      <c r="T1951" s="14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1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1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1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1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1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1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1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1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41179.098530092597</v>
      </c>
      <c r="T1959" s="14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1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1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41871.845601851848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1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1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1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1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1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1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1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1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1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1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1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1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1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1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1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1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1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1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1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1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1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1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1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1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1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$E1987/$D1987</f>
        <v>3.1875000000000001E-2</v>
      </c>
      <c r="P1987" s="11">
        <f t="shared" ref="P1987:P2050" si="125">$E1987/$L1987</f>
        <v>12.75</v>
      </c>
      <c r="Q1987" t="s">
        <v>8336</v>
      </c>
      <c r="R1987" t="s">
        <v>8348</v>
      </c>
      <c r="S1987" s="14">
        <f t="shared" ref="S1987:S2050" si="126">($J1987/86400)+DATE(1970,1,1)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1">
        <f t="shared" si="125"/>
        <v>1</v>
      </c>
      <c r="Q1988" t="s">
        <v>8336</v>
      </c>
      <c r="R1988" t="s">
        <v>8348</v>
      </c>
      <c r="S1988" s="14">
        <f t="shared" si="126"/>
        <v>42413.433831018519</v>
      </c>
      <c r="T1988" s="14">
        <f t="shared" ref="T1988:T2051" si="127">($I1988/86400)+DATE(1970,1,1)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1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1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1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1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1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1" t="e">
        <f t="shared" si="125"/>
        <v>#DIV/0!</v>
      </c>
      <c r="Q1995" t="s">
        <v>8336</v>
      </c>
      <c r="R1995" t="s">
        <v>8348</v>
      </c>
      <c r="S1995" s="14">
        <f t="shared" si="126"/>
        <v>42329.588391203702</v>
      </c>
      <c r="T1995" s="14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1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1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1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1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1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1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1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1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1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1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1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1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1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1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1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1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1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1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1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1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1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1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1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41312.880775462967</v>
      </c>
      <c r="T2018" s="14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1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1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1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1">
        <f t="shared" si="125"/>
        <v>23.647540983606557</v>
      </c>
      <c r="Q2022" t="s">
        <v>8317</v>
      </c>
      <c r="R2022" t="s">
        <v>8347</v>
      </c>
      <c r="S2022" s="14">
        <f t="shared" si="126"/>
        <v>41737.097500000003</v>
      </c>
      <c r="T2022" s="14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1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1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1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1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1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1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1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42048.813877314809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1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1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1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1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1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1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1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1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1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41738.864803240736</v>
      </c>
      <c r="T2038" s="14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1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1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1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1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41578.927118055552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1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1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1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1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1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41069.088506944448</v>
      </c>
      <c r="T2047" s="14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1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1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1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$E2051/$D2051</f>
        <v>1.2019070000000001</v>
      </c>
      <c r="P2051" s="11">
        <f t="shared" ref="P2051:P2114" si="129">$E2051/$L2051</f>
        <v>80.991037735849048</v>
      </c>
      <c r="Q2051" t="s">
        <v>8317</v>
      </c>
      <c r="R2051" t="s">
        <v>8347</v>
      </c>
      <c r="S2051" s="14">
        <f t="shared" ref="S2051:S2114" si="130">($J2051/86400)+DATE(1970,1,1)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1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ref="T2052:T2115" si="131">($I2052/86400)+DATE(1970,1,1)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1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1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1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1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1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1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1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1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1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1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1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1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1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1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1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1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1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1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1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1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1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1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1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1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1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1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1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1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1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1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1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1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1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1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1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1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1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1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40395.714722222227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1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1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41299.381423611107</v>
      </c>
      <c r="T2092" s="14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1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40555.322662037041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1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1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1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1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40758.733483796299</v>
      </c>
      <c r="T2097" s="14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1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1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40818.584895833337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1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1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1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1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1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1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1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1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1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1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1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1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1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1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1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$E2115/$D2115</f>
        <v>1.0485714285714285</v>
      </c>
      <c r="P2115" s="11">
        <f t="shared" ref="P2115:P2178" si="133">$E2115/$L2115</f>
        <v>68.598130841121488</v>
      </c>
      <c r="Q2115" t="s">
        <v>8323</v>
      </c>
      <c r="R2115" t="s">
        <v>8327</v>
      </c>
      <c r="S2115" s="14">
        <f t="shared" ref="S2115:S2178" si="134">($J2115/86400)+DATE(1970,1,1)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1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ref="T2116:T2179" si="135">($I2116/86400)+DATE(1970,1,1)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1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1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1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1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1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1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1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1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1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1">
        <f t="shared" si="133"/>
        <v>23</v>
      </c>
      <c r="Q2126" t="s">
        <v>8331</v>
      </c>
      <c r="R2126" t="s">
        <v>8332</v>
      </c>
      <c r="S2126" s="14">
        <f t="shared" si="134"/>
        <v>40464.028182870374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1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1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1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42045.505358796298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1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1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1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1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1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1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1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1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41156.96334490741</v>
      </c>
      <c r="T2137" s="14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1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1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1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1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1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1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1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1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1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1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1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1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1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1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1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1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42520.847384259258</v>
      </c>
      <c r="T2153" s="14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1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1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1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1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1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1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1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1">
        <f t="shared" si="133"/>
        <v>13</v>
      </c>
      <c r="Q2161" t="s">
        <v>8331</v>
      </c>
      <c r="R2161" t="s">
        <v>8332</v>
      </c>
      <c r="S2161" s="14">
        <f t="shared" si="134"/>
        <v>40710.731180555558</v>
      </c>
      <c r="T2161" s="14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1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1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42240.852534722224</v>
      </c>
      <c r="T2163" s="14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1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1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1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1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1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1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1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1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1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1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1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42082.580092592594</v>
      </c>
      <c r="T2174" s="14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1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1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1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1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$E2179/$D2179</f>
        <v>1.0012000000000001</v>
      </c>
      <c r="P2179" s="11">
        <f t="shared" ref="P2179:P2242" si="137">$E2179/$L2179</f>
        <v>65.868421052631575</v>
      </c>
      <c r="Q2179" t="s">
        <v>8323</v>
      </c>
      <c r="R2179" t="s">
        <v>8324</v>
      </c>
      <c r="S2179" s="14">
        <f t="shared" ref="S2179:S2242" si="138">($J2179/86400)+DATE(1970,1,1)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1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ref="T2180:T2243" si="139">($I2180/86400)+DATE(1970,1,1)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1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1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1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1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1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42745.365474537037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1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1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41319.349988425922</v>
      </c>
      <c r="T2187" s="14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1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1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1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1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1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1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1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1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1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1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1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1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1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1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1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1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41276.846817129626</v>
      </c>
      <c r="T2203" s="14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1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1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1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1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41031.821631944447</v>
      </c>
      <c r="T2207" s="14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1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1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1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1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1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1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1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1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1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1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1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</v>
      </c>
      <c r="T2218" s="14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1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1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1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1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1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1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1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1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1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1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1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1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1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1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1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1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1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42331.378923611112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1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1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1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1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1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1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1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$E2243/$D2243</f>
        <v>8.0640000000000001</v>
      </c>
      <c r="P2243" s="11">
        <f t="shared" ref="P2243:P2306" si="141">$E2243/$L2243</f>
        <v>49.472392638036808</v>
      </c>
      <c r="Q2243" t="s">
        <v>8331</v>
      </c>
      <c r="R2243" t="s">
        <v>8349</v>
      </c>
      <c r="S2243" s="14">
        <f t="shared" ref="S2243:S2306" si="142">($J2243/86400)+DATE(1970,1,1)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1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ref="T2244:T2307" si="143">($I2244/86400)+DATE(1970,1,1)</f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1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1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1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1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1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1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1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41336.703298611115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1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1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1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1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1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1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1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1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1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1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1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1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1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1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1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1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1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1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1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42776.082349537042</v>
      </c>
      <c r="T2270" s="14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1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1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1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1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42315.699490740742</v>
      </c>
      <c r="T2274" s="14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1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1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1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41965.616655092592</v>
      </c>
      <c r="T2277" s="14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1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1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1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42338.709108796298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1">
        <f t="shared" si="141"/>
        <v>48.0625</v>
      </c>
      <c r="Q2281" t="s">
        <v>8331</v>
      </c>
      <c r="R2281" t="s">
        <v>8349</v>
      </c>
      <c r="S2281" s="14">
        <f t="shared" si="142"/>
        <v>42020.806701388894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1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1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1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1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1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1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41059.185682870375</v>
      </c>
      <c r="T2287" s="14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1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1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1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1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1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1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1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1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1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1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1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1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1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1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1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1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1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1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$E2307/$D2307</f>
        <v>1.0122777777777778</v>
      </c>
      <c r="P2307" s="11">
        <f t="shared" ref="P2307:P2370" si="145">$E2307/$L2307</f>
        <v>109.10778443113773</v>
      </c>
      <c r="Q2307" t="s">
        <v>8323</v>
      </c>
      <c r="R2307" t="s">
        <v>8327</v>
      </c>
      <c r="S2307" s="14">
        <f t="shared" ref="S2307:S2370" si="146">($J2307/86400)+DATE(1970,1,1)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1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ref="T2308:T2371" si="147">($I2308/86400)+DATE(1970,1,1)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1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41004.802465277782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1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1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1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1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1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1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1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1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1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1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1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1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1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1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1">
        <f t="shared" si="145"/>
        <v>21.25</v>
      </c>
      <c r="Q2324" t="s">
        <v>8334</v>
      </c>
      <c r="R2324" t="s">
        <v>8350</v>
      </c>
      <c r="S2324" s="14">
        <f t="shared" si="146"/>
        <v>42804.895474537036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1">
        <f t="shared" si="145"/>
        <v>30</v>
      </c>
      <c r="Q2325" t="s">
        <v>8334</v>
      </c>
      <c r="R2325" t="s">
        <v>8350</v>
      </c>
      <c r="S2325" s="14">
        <f t="shared" si="146"/>
        <v>42807.755173611113</v>
      </c>
      <c r="T2325" s="14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1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1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1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1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41842.917129629626</v>
      </c>
      <c r="T2329" s="14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1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42139.781678240739</v>
      </c>
      <c r="T2330" s="14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1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1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1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1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1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1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1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1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1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41789.89680555556</v>
      </c>
      <c r="T2340" s="14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1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1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1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1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1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1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1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1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1">
        <f t="shared" si="145"/>
        <v>15</v>
      </c>
      <c r="Q2349" t="s">
        <v>8317</v>
      </c>
      <c r="R2349" t="s">
        <v>8318</v>
      </c>
      <c r="S2349" s="14">
        <f t="shared" si="146"/>
        <v>42577.607361111106</v>
      </c>
      <c r="T2349" s="14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1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1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1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1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1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1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1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1">
        <f t="shared" si="145"/>
        <v>27.5</v>
      </c>
      <c r="Q2357" t="s">
        <v>8317</v>
      </c>
      <c r="R2357" t="s">
        <v>8318</v>
      </c>
      <c r="S2357" s="14">
        <f t="shared" si="146"/>
        <v>42096.918240740742</v>
      </c>
      <c r="T2357" s="14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1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1" t="e">
        <f t="shared" si="145"/>
        <v>#DIV/0!</v>
      </c>
      <c r="Q2359" t="s">
        <v>8317</v>
      </c>
      <c r="R2359" t="s">
        <v>8318</v>
      </c>
      <c r="S2359" s="14">
        <f t="shared" si="146"/>
        <v>42264.620115740741</v>
      </c>
      <c r="T2359" s="14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1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1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1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1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1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1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1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1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1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1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$E2371/$D2371</f>
        <v>0</v>
      </c>
      <c r="P2371" s="11" t="e">
        <f t="shared" ref="P2371:P2434" si="149">$E2371/$L2371</f>
        <v>#DIV/0!</v>
      </c>
      <c r="Q2371" t="s">
        <v>8317</v>
      </c>
      <c r="R2371" t="s">
        <v>8318</v>
      </c>
      <c r="S2371" s="14">
        <f t="shared" ref="S2371:S2434" si="150">($J2371/86400)+DATE(1970,1,1)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1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ref="T2372:T2435" si="151">($I2372/86400)+DATE(1970,1,1)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1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1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1">
        <f t="shared" si="149"/>
        <v>50</v>
      </c>
      <c r="Q2375" t="s">
        <v>8317</v>
      </c>
      <c r="R2375" t="s">
        <v>8318</v>
      </c>
      <c r="S2375" s="14">
        <f t="shared" si="150"/>
        <v>42215.662314814814</v>
      </c>
      <c r="T2375" s="14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1">
        <f t="shared" si="149"/>
        <v>10</v>
      </c>
      <c r="Q2376" t="s">
        <v>8317</v>
      </c>
      <c r="R2376" t="s">
        <v>8318</v>
      </c>
      <c r="S2376" s="14">
        <f t="shared" si="150"/>
        <v>42017.843287037038</v>
      </c>
      <c r="T2376" s="14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1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1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1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1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1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1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1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1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1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1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1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1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1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1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1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1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1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1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1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1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1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1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1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1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1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1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1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1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42399.882615740746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1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1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1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1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1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1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1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1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1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1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1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1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1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1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1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1" t="e">
        <f t="shared" si="149"/>
        <v>#DIV/0!</v>
      </c>
      <c r="Q2421" t="s">
        <v>8334</v>
      </c>
      <c r="R2421" t="s">
        <v>8335</v>
      </c>
      <c r="S2421" s="14">
        <f t="shared" si="150"/>
        <v>41993.738298611112</v>
      </c>
      <c r="T2421" s="14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1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1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1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1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1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1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1" t="e">
        <f t="shared" si="149"/>
        <v>#DIV/0!</v>
      </c>
      <c r="Q2428" t="s">
        <v>8334</v>
      </c>
      <c r="R2428" t="s">
        <v>8335</v>
      </c>
      <c r="S2428" s="14">
        <f t="shared" si="150"/>
        <v>42164.170046296298</v>
      </c>
      <c r="T2428" s="14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1">
        <f t="shared" si="149"/>
        <v>1</v>
      </c>
      <c r="Q2429" t="s">
        <v>8334</v>
      </c>
      <c r="R2429" t="s">
        <v>8335</v>
      </c>
      <c r="S2429" s="14">
        <f t="shared" si="150"/>
        <v>42412.318668981483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1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1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1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1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$E2435/$D2435</f>
        <v>0</v>
      </c>
      <c r="P2435" s="11" t="e">
        <f t="shared" ref="P2435:P2498" si="153">$E2435/$L2435</f>
        <v>#DIV/0!</v>
      </c>
      <c r="Q2435" t="s">
        <v>8334</v>
      </c>
      <c r="R2435" t="s">
        <v>8335</v>
      </c>
      <c r="S2435" s="14">
        <f t="shared" ref="S2435:S2498" si="154">($J2435/86400)+DATE(1970,1,1)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1">
        <f t="shared" si="153"/>
        <v>13</v>
      </c>
      <c r="Q2436" t="s">
        <v>8334</v>
      </c>
      <c r="R2436" t="s">
        <v>8335</v>
      </c>
      <c r="S2436" s="14">
        <f t="shared" si="154"/>
        <v>42180.186041666668</v>
      </c>
      <c r="T2436" s="14">
        <f t="shared" ref="T2436:T2499" si="155">($I2436/86400)+DATE(1970,1,1)</f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1">
        <f t="shared" si="153"/>
        <v>306</v>
      </c>
      <c r="Q2437" t="s">
        <v>8334</v>
      </c>
      <c r="R2437" t="s">
        <v>8335</v>
      </c>
      <c r="S2437" s="14">
        <f t="shared" si="154"/>
        <v>42252.277615740742</v>
      </c>
      <c r="T2437" s="14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1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1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1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1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1">
        <f t="shared" si="153"/>
        <v>5</v>
      </c>
      <c r="Q2442" t="s">
        <v>8334</v>
      </c>
      <c r="R2442" t="s">
        <v>8335</v>
      </c>
      <c r="S2442" s="14">
        <f t="shared" si="154"/>
        <v>42383.899456018524</v>
      </c>
      <c r="T2442" s="14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1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1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42052.666990740741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1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1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1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1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1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1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1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1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1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1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1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42770.201481481483</v>
      </c>
      <c r="T2456" s="14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1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1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1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1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1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1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1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1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1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1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1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1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1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1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41174.154178240744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1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1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1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1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1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1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1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40310.287673611107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1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1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1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1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1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1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1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1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1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1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1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1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1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1">
        <f t="shared" si="153"/>
        <v>37.9375</v>
      </c>
      <c r="Q2492" t="s">
        <v>8323</v>
      </c>
      <c r="R2492" t="s">
        <v>8327</v>
      </c>
      <c r="S2492" s="14">
        <f t="shared" si="154"/>
        <v>41023.227731481486</v>
      </c>
      <c r="T2492" s="14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1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1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1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1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41022.645185185189</v>
      </c>
      <c r="T2496" s="14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1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1">
        <f t="shared" si="153"/>
        <v>600</v>
      </c>
      <c r="Q2498" t="s">
        <v>8323</v>
      </c>
      <c r="R2498" t="s">
        <v>8327</v>
      </c>
      <c r="S2498" s="14">
        <f t="shared" si="154"/>
        <v>41327.996435185181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$E2499/$D2499</f>
        <v>1.127715</v>
      </c>
      <c r="P2499" s="11">
        <f t="shared" ref="P2499:P2562" si="157">$E2499/$L2499</f>
        <v>80.551071428571419</v>
      </c>
      <c r="Q2499" t="s">
        <v>8323</v>
      </c>
      <c r="R2499" t="s">
        <v>8327</v>
      </c>
      <c r="S2499" s="14">
        <f t="shared" ref="S2499:S2562" si="158">($J2499/86400)+DATE(1970,1,1)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1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ref="T2500:T2563" si="159">($I2500/86400)+DATE(1970,1,1)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1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41226.648576388892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1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41053.772858796292</v>
      </c>
      <c r="T2502" s="14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1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42244.776666666672</v>
      </c>
      <c r="T2503" s="14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1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1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1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1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1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1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1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1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1">
        <f t="shared" si="157"/>
        <v>37.5</v>
      </c>
      <c r="Q2512" t="s">
        <v>8334</v>
      </c>
      <c r="R2512" t="s">
        <v>8351</v>
      </c>
      <c r="S2512" s="14">
        <f t="shared" si="158"/>
        <v>42078.997361111113</v>
      </c>
      <c r="T2512" s="14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1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1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1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1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1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1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1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1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1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1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1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1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1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1">
        <f t="shared" si="157"/>
        <v>100.325</v>
      </c>
      <c r="Q2527" t="s">
        <v>8323</v>
      </c>
      <c r="R2527" t="s">
        <v>8352</v>
      </c>
      <c r="S2527" s="14">
        <f t="shared" si="158"/>
        <v>41058.844571759255</v>
      </c>
      <c r="T2527" s="14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1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1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1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1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1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1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1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1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1">
        <f t="shared" si="157"/>
        <v>150</v>
      </c>
      <c r="Q2536" t="s">
        <v>8323</v>
      </c>
      <c r="R2536" t="s">
        <v>8352</v>
      </c>
      <c r="S2536" s="14">
        <f t="shared" si="158"/>
        <v>40127.700370370367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1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1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1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1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1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1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1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41483.449282407411</v>
      </c>
      <c r="T2543" s="14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1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1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1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1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42027.138171296298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1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41524.858553240745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1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1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42618.625428240739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1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1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1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1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1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41113.199155092589</v>
      </c>
      <c r="T2555" s="14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1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1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1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1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1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42093.860023148147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1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$E2563/$D2563</f>
        <v>0</v>
      </c>
      <c r="P2563" s="11" t="e">
        <f t="shared" ref="P2563:P2626" si="161">$E2563/$L2563</f>
        <v>#DIV/0!</v>
      </c>
      <c r="Q2563" t="s">
        <v>8334</v>
      </c>
      <c r="R2563" t="s">
        <v>8335</v>
      </c>
      <c r="S2563" s="14">
        <f t="shared" ref="S2563:S2626" si="162">($J2563/86400)+DATE(1970,1,1)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1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ref="T2564:T2627" si="163">($I2564/86400)+DATE(1970,1,1)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1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1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1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1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1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1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1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1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1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1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1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1" t="e">
        <f t="shared" si="161"/>
        <v>#DIV/0!</v>
      </c>
      <c r="Q2577" t="s">
        <v>8334</v>
      </c>
      <c r="R2577" t="s">
        <v>8335</v>
      </c>
      <c r="S2577" s="14">
        <f t="shared" si="162"/>
        <v>41986.108726851853</v>
      </c>
      <c r="T2577" s="14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1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1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1" t="e">
        <f t="shared" si="161"/>
        <v>#DIV/0!</v>
      </c>
      <c r="Q2580" t="s">
        <v>8334</v>
      </c>
      <c r="R2580" t="s">
        <v>8335</v>
      </c>
      <c r="S2580" s="14">
        <f t="shared" si="162"/>
        <v>42238.022905092592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1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1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1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1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1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1" t="e">
        <f t="shared" si="161"/>
        <v>#DIV/0!</v>
      </c>
      <c r="Q2586" t="s">
        <v>8334</v>
      </c>
      <c r="R2586" t="s">
        <v>8335</v>
      </c>
      <c r="S2586" s="14">
        <f t="shared" si="162"/>
        <v>42140.173252314809</v>
      </c>
      <c r="T2586" s="14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1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1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1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1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1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1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1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1" t="e">
        <f t="shared" si="161"/>
        <v>#DIV/0!</v>
      </c>
      <c r="Q2595" t="s">
        <v>8334</v>
      </c>
      <c r="R2595" t="s">
        <v>8335</v>
      </c>
      <c r="S2595" s="14">
        <f t="shared" si="162"/>
        <v>42089.845208333332</v>
      </c>
      <c r="T2595" s="14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1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1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1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1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1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1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1">
        <f t="shared" si="161"/>
        <v>21.900662251655628</v>
      </c>
      <c r="Q2603" t="s">
        <v>8317</v>
      </c>
      <c r="R2603" t="s">
        <v>8353</v>
      </c>
      <c r="S2603" s="14">
        <f t="shared" si="162"/>
        <v>41150.902187500003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1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1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1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1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1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41726.712754629625</v>
      </c>
      <c r="T2608" s="14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1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1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1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1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1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1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1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1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1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1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1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1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1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1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1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42115.747546296298</v>
      </c>
      <c r="T2623" s="14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1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1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1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41144.421550925923</v>
      </c>
      <c r="T2626" s="14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$E2627/$D2627</f>
        <v>9.56</v>
      </c>
      <c r="P2627" s="11">
        <f t="shared" ref="P2627:P2690" si="165">$E2627/$L2627</f>
        <v>27.576923076923077</v>
      </c>
      <c r="Q2627" t="s">
        <v>8317</v>
      </c>
      <c r="R2627" t="s">
        <v>8353</v>
      </c>
      <c r="S2627" s="14">
        <f t="shared" ref="S2627:S2690" si="166">($J2627/86400)+DATE(1970,1,1)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1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ref="T2628:T2691" si="167">($I2628/86400)+DATE(1970,1,1)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1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1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1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1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1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1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1">
        <f t="shared" si="165"/>
        <v>39.44</v>
      </c>
      <c r="Q2636" t="s">
        <v>8317</v>
      </c>
      <c r="R2636" t="s">
        <v>8353</v>
      </c>
      <c r="S2636" s="14">
        <f t="shared" si="166"/>
        <v>42612.656493055554</v>
      </c>
      <c r="T2636" s="14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1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1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1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1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1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1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1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1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1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42689.582349537042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1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1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1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1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1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1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1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1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42327.805659722224</v>
      </c>
      <c r="T2653" s="14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1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1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1">
        <f t="shared" si="165"/>
        <v>8.5</v>
      </c>
      <c r="Q2656" t="s">
        <v>8317</v>
      </c>
      <c r="R2656" t="s">
        <v>8353</v>
      </c>
      <c r="S2656" s="14">
        <f t="shared" si="166"/>
        <v>42055.600995370369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1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1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42767.688518518524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1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1">
        <f t="shared" si="165"/>
        <v>22.75</v>
      </c>
      <c r="Q2660" t="s">
        <v>8317</v>
      </c>
      <c r="R2660" t="s">
        <v>8353</v>
      </c>
      <c r="S2660" s="14">
        <f t="shared" si="166"/>
        <v>42551.884189814809</v>
      </c>
      <c r="T2660" s="14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42082.069560185184</v>
      </c>
      <c r="T2661" s="14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1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1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1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1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1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1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1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1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1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42275.58871527778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1">
        <f t="shared" si="165"/>
        <v>91</v>
      </c>
      <c r="Q2671" t="s">
        <v>8317</v>
      </c>
      <c r="R2671" t="s">
        <v>8354</v>
      </c>
      <c r="S2671" s="14">
        <f t="shared" si="166"/>
        <v>42319.035833333328</v>
      </c>
      <c r="T2671" s="14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1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1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41962.749027777776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1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1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1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1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1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1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41793.029432870375</v>
      </c>
      <c r="T2679" s="14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1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1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1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1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1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1">
        <f t="shared" si="165"/>
        <v>200</v>
      </c>
      <c r="Q2686" t="s">
        <v>8334</v>
      </c>
      <c r="R2686" t="s">
        <v>8335</v>
      </c>
      <c r="S2686" s="14">
        <f t="shared" si="166"/>
        <v>41820.914641203708</v>
      </c>
      <c r="T2686" s="14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1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1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1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1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$E2691/$D2691</f>
        <v>2.8571428571428571E-5</v>
      </c>
      <c r="P2691" s="11">
        <f t="shared" ref="P2691:P2754" si="169">$E2691/$L2691</f>
        <v>1</v>
      </c>
      <c r="Q2691" t="s">
        <v>8334</v>
      </c>
      <c r="R2691" t="s">
        <v>8335</v>
      </c>
      <c r="S2691" s="14">
        <f t="shared" ref="S2691:S2754" si="170">($J2691/86400)+DATE(1970,1,1)</f>
        <v>42551.961689814816</v>
      </c>
      <c r="T2691" s="14">
        <f t="shared" si="167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1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ref="T2692:T2755" si="171">($I2692/86400)+DATE(1970,1,1)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1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1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1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1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1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1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1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1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1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1">
        <f t="shared" si="169"/>
        <v>17.5</v>
      </c>
      <c r="Q2702" t="s">
        <v>8334</v>
      </c>
      <c r="R2702" t="s">
        <v>8335</v>
      </c>
      <c r="S2702" s="14">
        <f t="shared" si="170"/>
        <v>41870.874675925923</v>
      </c>
      <c r="T2702" s="14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1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1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1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1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1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1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1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1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1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1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1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41780.745254629626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1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1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1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1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1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1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41934.914918981478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1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1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1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42655.465891203705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1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1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1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1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1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1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1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1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1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1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1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1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1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1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1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1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1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1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1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1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1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1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1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1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1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1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1">
        <f t="shared" si="169"/>
        <v>35</v>
      </c>
      <c r="Q2749" t="s">
        <v>8320</v>
      </c>
      <c r="R2749" t="s">
        <v>8356</v>
      </c>
      <c r="S2749" s="14">
        <f t="shared" si="170"/>
        <v>41044.648113425923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1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1" t="e">
        <f t="shared" si="169"/>
        <v>#DIV/0!</v>
      </c>
      <c r="Q2752" t="s">
        <v>8320</v>
      </c>
      <c r="R2752" t="s">
        <v>8356</v>
      </c>
      <c r="S2752" s="14">
        <f t="shared" si="170"/>
        <v>41078.899826388893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1" t="e">
        <f t="shared" si="169"/>
        <v>#DIV/0!</v>
      </c>
      <c r="Q2753" t="s">
        <v>8320</v>
      </c>
      <c r="R2753" t="s">
        <v>8356</v>
      </c>
      <c r="S2753" s="14">
        <f t="shared" si="170"/>
        <v>41747.887060185181</v>
      </c>
      <c r="T2753" s="14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1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$E2755/$D2755</f>
        <v>0.19</v>
      </c>
      <c r="P2755" s="11">
        <f t="shared" ref="P2755:P2818" si="173">$E2755/$L2755</f>
        <v>47.5</v>
      </c>
      <c r="Q2755" t="s">
        <v>8320</v>
      </c>
      <c r="R2755" t="s">
        <v>8356</v>
      </c>
      <c r="S2755" s="14">
        <f t="shared" ref="S2755:S2818" si="174">($J2755/86400)+DATE(1970,1,1)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1" t="e">
        <f t="shared" si="173"/>
        <v>#DIV/0!</v>
      </c>
      <c r="Q2756" t="s">
        <v>8320</v>
      </c>
      <c r="R2756" t="s">
        <v>8356</v>
      </c>
      <c r="S2756" s="14">
        <f t="shared" si="174"/>
        <v>41863.636006944442</v>
      </c>
      <c r="T2756" s="14">
        <f t="shared" ref="T2756:T2819" si="175">($I2756/86400)+DATE(1970,1,1)</f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1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1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41620.900474537033</v>
      </c>
      <c r="T2758" s="14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1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1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1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1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1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1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1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1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1">
        <f t="shared" si="173"/>
        <v>25</v>
      </c>
      <c r="Q2768" t="s">
        <v>8320</v>
      </c>
      <c r="R2768" t="s">
        <v>8356</v>
      </c>
      <c r="S2768" s="14">
        <f t="shared" si="174"/>
        <v>40736.668032407411</v>
      </c>
      <c r="T2768" s="14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1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1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1">
        <f t="shared" si="173"/>
        <v>1</v>
      </c>
      <c r="Q2771" t="s">
        <v>8320</v>
      </c>
      <c r="R2771" t="s">
        <v>8356</v>
      </c>
      <c r="S2771" s="14">
        <f t="shared" si="174"/>
        <v>41745.826273148152</v>
      </c>
      <c r="T2771" s="14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1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1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1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1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1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1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1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1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1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1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1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1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1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1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1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1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1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1">
        <f t="shared" si="173"/>
        <v>102.5</v>
      </c>
      <c r="Q2790" t="s">
        <v>8315</v>
      </c>
      <c r="R2790" t="s">
        <v>8316</v>
      </c>
      <c r="S2790" s="14">
        <f t="shared" si="174"/>
        <v>42550.701886574076</v>
      </c>
      <c r="T2790" s="14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1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1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1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1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1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1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1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1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1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1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1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1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1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1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1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1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1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1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1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1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1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1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1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1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1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1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1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1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$E2819/$D2819</f>
        <v>1.3</v>
      </c>
      <c r="P2819" s="11">
        <f t="shared" ref="P2819:P2882" si="177">$E2819/$L2819</f>
        <v>23.636363636363637</v>
      </c>
      <c r="Q2819" t="s">
        <v>8315</v>
      </c>
      <c r="R2819" t="s">
        <v>8316</v>
      </c>
      <c r="S2819" s="14">
        <f t="shared" ref="S2819:S2882" si="178">($J2819/86400)+DATE(1970,1,1)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1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ref="T2820:T2883" si="179">($I2820/86400)+DATE(1970,1,1)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1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1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1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1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1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1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1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1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1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1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1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1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1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1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1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1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1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1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1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1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1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1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1">
        <f t="shared" si="177"/>
        <v>10</v>
      </c>
      <c r="Q2843" t="s">
        <v>8315</v>
      </c>
      <c r="R2843" t="s">
        <v>8316</v>
      </c>
      <c r="S2843" s="14">
        <f t="shared" si="178"/>
        <v>42291.739548611113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1" t="e">
        <f t="shared" si="177"/>
        <v>#DIV/0!</v>
      </c>
      <c r="Q2844" t="s">
        <v>8315</v>
      </c>
      <c r="R2844" t="s">
        <v>8316</v>
      </c>
      <c r="S2844" s="14">
        <f t="shared" si="178"/>
        <v>41784.95248842593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1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1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1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1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1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1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1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1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1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1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1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1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1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1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1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1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42480.80064814815</v>
      </c>
      <c r="T2862" s="14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1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1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1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1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1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1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1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1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1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1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1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1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1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1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1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1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42672.955138888894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1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1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$E2883/$D2883</f>
        <v>0</v>
      </c>
      <c r="P2883" s="11" t="e">
        <f t="shared" ref="P2883:P2946" si="181">$E2883/$L2883</f>
        <v>#DIV/0!</v>
      </c>
      <c r="Q2883" t="s">
        <v>8315</v>
      </c>
      <c r="R2883" t="s">
        <v>8316</v>
      </c>
      <c r="S2883" s="14">
        <f t="shared" ref="S2883:S2946" si="182">($J2883/86400)+DATE(1970,1,1)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1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ref="T2884:T2947" si="183">($I2884/86400)+DATE(1970,1,1)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1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1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1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1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1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1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1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1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1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1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1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1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1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1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1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1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1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1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1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1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1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1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1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1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1">
        <f t="shared" si="181"/>
        <v>1</v>
      </c>
      <c r="Q2909" t="s">
        <v>8315</v>
      </c>
      <c r="R2909" t="s">
        <v>8316</v>
      </c>
      <c r="S2909" s="14">
        <f t="shared" si="182"/>
        <v>42444.877743055556</v>
      </c>
      <c r="T2909" s="14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1">
        <f t="shared" si="181"/>
        <v>52.8</v>
      </c>
      <c r="Q2910" t="s">
        <v>8315</v>
      </c>
      <c r="R2910" t="s">
        <v>8316</v>
      </c>
      <c r="S2910" s="14">
        <f t="shared" si="182"/>
        <v>42499.73170138889</v>
      </c>
      <c r="T2910" s="14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1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1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1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1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1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1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1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1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1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1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1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1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1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1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1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41863.584120370375</v>
      </c>
      <c r="T2927" s="14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1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1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1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1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1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1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1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1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1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1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1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1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1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1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1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1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1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1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$E2947/$D2947</f>
        <v>0</v>
      </c>
      <c r="P2947" s="11" t="e">
        <f t="shared" ref="P2947:P3010" si="185">$E2947/$L2947</f>
        <v>#DIV/0!</v>
      </c>
      <c r="Q2947" t="s">
        <v>8315</v>
      </c>
      <c r="R2947" t="s">
        <v>8355</v>
      </c>
      <c r="S2947" s="14">
        <f t="shared" ref="S2947:S3010" si="186">($J2947/86400)+DATE(1970,1,1)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1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ref="T2948:T3011" si="187">($I2948/86400)+DATE(1970,1,1)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1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1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1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1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1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1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1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1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1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1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1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1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1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1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1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1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1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1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1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1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1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1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1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1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1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1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1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1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1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1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1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1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1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1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1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1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1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1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42654.973703703705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1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1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1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</v>
      </c>
      <c r="T2990" s="14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1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1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1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1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1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1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1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1">
        <f t="shared" si="185"/>
        <v>153.5204081632653</v>
      </c>
      <c r="Q2998" t="s">
        <v>8315</v>
      </c>
      <c r="R2998" t="s">
        <v>8355</v>
      </c>
      <c r="S2998" s="14">
        <f t="shared" si="186"/>
        <v>42090.912499999999</v>
      </c>
      <c r="T2998" s="14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1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1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1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1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1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1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1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1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1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41957.756840277776</v>
      </c>
      <c r="T3008" s="14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1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1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$E3011/$D3011</f>
        <v>1.19756</v>
      </c>
      <c r="P3011" s="11">
        <f t="shared" ref="P3011:P3074" si="189">$E3011/$L3011</f>
        <v>233.8984375</v>
      </c>
      <c r="Q3011" t="s">
        <v>8315</v>
      </c>
      <c r="R3011" t="s">
        <v>8355</v>
      </c>
      <c r="S3011" s="14">
        <f t="shared" ref="S3011:S3074" si="190">($J3011/86400)+DATE(1970,1,1)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1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ref="T3012:T3075" si="191">($I3012/86400)+DATE(1970,1,1)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1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1">
        <f t="shared" si="189"/>
        <v>85.181818181818187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1">
        <f t="shared" si="189"/>
        <v>146.69158878504672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1">
        <f t="shared" si="189"/>
        <v>50.764811490125673</v>
      </c>
      <c r="Q3016" t="s">
        <v>8315</v>
      </c>
      <c r="R3016" t="s">
        <v>8355</v>
      </c>
      <c r="S3016" s="14">
        <f t="shared" si="190"/>
        <v>41920.123611111107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1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1">
        <f t="shared" si="189"/>
        <v>242.27777777777777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1">
        <f t="shared" si="189"/>
        <v>146.44654088050314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1">
        <f t="shared" si="189"/>
        <v>103.17073170731707</v>
      </c>
      <c r="Q3020" t="s">
        <v>8315</v>
      </c>
      <c r="R3020" t="s">
        <v>8355</v>
      </c>
      <c r="S3020" s="14">
        <f t="shared" si="190"/>
        <v>42163.298333333332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1">
        <f t="shared" si="189"/>
        <v>80.464601769911511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1">
        <f t="shared" si="189"/>
        <v>234.66666666666666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1">
        <f t="shared" si="189"/>
        <v>50.689320388349515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1">
        <f t="shared" si="189"/>
        <v>162.70967741935485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1">
        <f t="shared" si="189"/>
        <v>120.16666666666667</v>
      </c>
      <c r="Q3025" t="s">
        <v>8315</v>
      </c>
      <c r="R3025" t="s">
        <v>8355</v>
      </c>
      <c r="S3025" s="14">
        <f t="shared" si="190"/>
        <v>42121.675763888888</v>
      </c>
      <c r="T3025" s="14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1">
        <f t="shared" si="189"/>
        <v>67.697802197802204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1">
        <f t="shared" si="189"/>
        <v>52.103448275862071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1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1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1">
        <f t="shared" si="189"/>
        <v>84.858585858585855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1">
        <f t="shared" si="189"/>
        <v>94.548850574712645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1">
        <f t="shared" si="189"/>
        <v>45.536585365853661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1">
        <f t="shared" si="189"/>
        <v>51.724137931034484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1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1">
        <f t="shared" si="189"/>
        <v>191.13043478260869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1">
        <f t="shared" si="189"/>
        <v>89.314285714285717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1">
        <f t="shared" si="189"/>
        <v>88.588631921824103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1">
        <f t="shared" si="189"/>
        <v>96.300911854103347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1">
        <f t="shared" si="189"/>
        <v>33.3125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1">
        <f t="shared" si="189"/>
        <v>37.222222222222221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1">
        <f t="shared" si="189"/>
        <v>92.130423728813554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1">
        <f t="shared" si="189"/>
        <v>76.785714285714292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1">
        <f t="shared" si="189"/>
        <v>96.526315789473685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1">
        <f t="shared" si="189"/>
        <v>51.891891891891895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1">
        <f t="shared" si="189"/>
        <v>128.9140625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1">
        <f t="shared" si="189"/>
        <v>84.108974358974365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1">
        <f t="shared" si="189"/>
        <v>82.941562500000003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1">
        <f t="shared" si="189"/>
        <v>259.94827586206895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1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1">
        <f t="shared" si="189"/>
        <v>177.02127659574469</v>
      </c>
      <c r="Q3050" t="s">
        <v>8315</v>
      </c>
      <c r="R3050" t="s">
        <v>8355</v>
      </c>
      <c r="S3050" s="14">
        <f t="shared" si="190"/>
        <v>41975.901180555556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1">
        <f t="shared" si="189"/>
        <v>74.074074074074076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1">
        <f t="shared" si="189"/>
        <v>70.666666666666671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1">
        <f t="shared" si="189"/>
        <v>23.62857142857143</v>
      </c>
      <c r="Q3053" t="s">
        <v>8315</v>
      </c>
      <c r="R3053" t="s">
        <v>8355</v>
      </c>
      <c r="S3053" s="14">
        <f t="shared" si="190"/>
        <v>42744.416030092594</v>
      </c>
      <c r="T3053" s="14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1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1">
        <f t="shared" si="189"/>
        <v>13.333333333333334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1" t="e">
        <f t="shared" si="189"/>
        <v>#DIV/0!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1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1" t="e">
        <f t="shared" si="189"/>
        <v>#DIV/0!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1" t="e">
        <f t="shared" si="189"/>
        <v>#DIV/0!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1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1">
        <f t="shared" si="189"/>
        <v>55.833333333333336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1" t="e">
        <f t="shared" si="189"/>
        <v>#DIV/0!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1">
        <f t="shared" si="189"/>
        <v>99.761194029850742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1">
        <f t="shared" si="189"/>
        <v>25.521739130434781</v>
      </c>
      <c r="Q3065" t="s">
        <v>8315</v>
      </c>
      <c r="R3065" t="s">
        <v>8355</v>
      </c>
      <c r="S3065" s="14">
        <f t="shared" si="190"/>
        <v>42630.922893518524</v>
      </c>
      <c r="T3065" s="14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1">
        <f t="shared" si="189"/>
        <v>117.65277777777777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1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1">
        <f t="shared" si="189"/>
        <v>2796.6666666666665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1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1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1">
        <f t="shared" si="189"/>
        <v>20.142857142857142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1">
        <f t="shared" si="189"/>
        <v>20.875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1">
        <f t="shared" si="189"/>
        <v>61.307692307692307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1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$E3075/$D3075</f>
        <v>2.3035714285714285E-4</v>
      </c>
      <c r="P3075" s="11">
        <f t="shared" ref="P3075:P3138" si="193">$E3075/$L3075</f>
        <v>92.142857142857139</v>
      </c>
      <c r="Q3075" t="s">
        <v>8315</v>
      </c>
      <c r="R3075" t="s">
        <v>8355</v>
      </c>
      <c r="S3075" s="14">
        <f t="shared" ref="S3075:S3138" si="194">($J3075/86400)+DATE(1970,1,1)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1">
        <f t="shared" si="193"/>
        <v>7.333333333333333</v>
      </c>
      <c r="Q3076" t="s">
        <v>8315</v>
      </c>
      <c r="R3076" t="s">
        <v>8355</v>
      </c>
      <c r="S3076" s="14">
        <f t="shared" si="194"/>
        <v>42409.571284722224</v>
      </c>
      <c r="T3076" s="14">
        <f t="shared" ref="T3076:T3139" si="195">($I3076/86400)+DATE(1970,1,1)</f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1">
        <f t="shared" si="193"/>
        <v>64.8</v>
      </c>
      <c r="Q3077" t="s">
        <v>8315</v>
      </c>
      <c r="R3077" t="s">
        <v>8355</v>
      </c>
      <c r="S3077" s="14">
        <f t="shared" si="194"/>
        <v>42551.102314814816</v>
      </c>
      <c r="T3077" s="14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1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1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1">
        <f t="shared" si="193"/>
        <v>23.666666666666668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1">
        <f t="shared" si="193"/>
        <v>415.77777777777777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1">
        <f t="shared" si="193"/>
        <v>53.714285714285715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1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1" t="e">
        <f t="shared" si="193"/>
        <v>#DIV/0!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1">
        <f t="shared" si="193"/>
        <v>18.666666666666668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1">
        <f t="shared" si="193"/>
        <v>78.333333333333329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1">
        <f t="shared" si="193"/>
        <v>67.777777777777771</v>
      </c>
      <c r="Q3087" t="s">
        <v>8315</v>
      </c>
      <c r="R3087" t="s">
        <v>8355</v>
      </c>
      <c r="S3087" s="14">
        <f t="shared" si="194"/>
        <v>42246.883784722224</v>
      </c>
      <c r="T3087" s="14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1">
        <f t="shared" si="193"/>
        <v>16.666666666666668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1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1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1">
        <f t="shared" si="193"/>
        <v>130.0888888888889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1">
        <f t="shared" si="193"/>
        <v>1270.2222222222222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1">
        <f t="shared" si="193"/>
        <v>88.444444444444443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1">
        <f t="shared" si="193"/>
        <v>56.342380952380957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1">
        <f t="shared" si="193"/>
        <v>53.529411764705884</v>
      </c>
      <c r="Q3095" t="s">
        <v>8315</v>
      </c>
      <c r="R3095" t="s">
        <v>8355</v>
      </c>
      <c r="S3095" s="14">
        <f t="shared" si="194"/>
        <v>41760.909039351856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1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1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1">
        <f t="shared" si="193"/>
        <v>56.785714285714285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1">
        <f t="shared" si="193"/>
        <v>40.833333333333336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1">
        <f t="shared" si="193"/>
        <v>65.111111111111114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1">
        <f t="shared" si="193"/>
        <v>140.53846153846155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1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1">
        <f t="shared" si="193"/>
        <v>69.533333333333331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1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1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1">
        <f t="shared" si="193"/>
        <v>79.870967741935488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1">
        <f t="shared" si="193"/>
        <v>10.25</v>
      </c>
      <c r="Q3108" t="s">
        <v>8315</v>
      </c>
      <c r="R3108" t="s">
        <v>8355</v>
      </c>
      <c r="S3108" s="14">
        <f t="shared" si="194"/>
        <v>42241.429120370369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1">
        <f t="shared" si="193"/>
        <v>272.58620689655174</v>
      </c>
      <c r="Q3109" t="s">
        <v>8315</v>
      </c>
      <c r="R3109" t="s">
        <v>8355</v>
      </c>
      <c r="S3109" s="14">
        <f t="shared" si="194"/>
        <v>42128.814247685186</v>
      </c>
      <c r="T3109" s="14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1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1">
        <f t="shared" si="193"/>
        <v>58.184210526315788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1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1">
        <f t="shared" si="193"/>
        <v>70.10526315789474</v>
      </c>
      <c r="Q3113" t="s">
        <v>8315</v>
      </c>
      <c r="R3113" t="s">
        <v>8355</v>
      </c>
      <c r="S3113" s="14">
        <f t="shared" si="194"/>
        <v>41885.595138888893</v>
      </c>
      <c r="T3113" s="14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1">
        <f t="shared" si="193"/>
        <v>57.888888888888886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1">
        <f t="shared" si="193"/>
        <v>125.27027027027027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1" t="e">
        <f t="shared" si="193"/>
        <v>#DIV/0!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1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1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1">
        <f t="shared" si="193"/>
        <v>1</v>
      </c>
      <c r="Q3119" t="s">
        <v>8315</v>
      </c>
      <c r="R3119" t="s">
        <v>8355</v>
      </c>
      <c r="S3119" s="14">
        <f t="shared" si="194"/>
        <v>42509.374537037038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1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1">
        <f t="shared" si="193"/>
        <v>12.8</v>
      </c>
      <c r="Q3122" t="s">
        <v>8315</v>
      </c>
      <c r="R3122" t="s">
        <v>8355</v>
      </c>
      <c r="S3122" s="14">
        <f t="shared" si="194"/>
        <v>42435.942083333328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1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1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1">
        <f t="shared" si="193"/>
        <v>244.80459770114942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1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1" t="e">
        <f t="shared" si="193"/>
        <v>#DIV/0!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1">
        <f t="shared" si="193"/>
        <v>61.176470588235297</v>
      </c>
      <c r="Q3128" t="s">
        <v>8315</v>
      </c>
      <c r="R3128" t="s">
        <v>8355</v>
      </c>
      <c r="S3128" s="14">
        <f t="shared" si="194"/>
        <v>42427.018078703702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1" t="e">
        <f t="shared" si="193"/>
        <v>#DIV/0!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1">
        <f t="shared" si="193"/>
        <v>139.23931623931625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1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1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1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1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1">
        <f t="shared" si="193"/>
        <v>18.75</v>
      </c>
      <c r="Q3136" t="s">
        <v>8315</v>
      </c>
      <c r="R3136" t="s">
        <v>8316</v>
      </c>
      <c r="S3136" s="14">
        <f t="shared" si="194"/>
        <v>42800.720127314809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1">
        <f t="shared" si="193"/>
        <v>23.142857142857142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1">
        <f t="shared" si="193"/>
        <v>29.045454545454547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$E3139/$D3139</f>
        <v>3.3333333333333333E-2</v>
      </c>
      <c r="P3139" s="11">
        <f t="shared" ref="P3139:P3202" si="197">$E3139/$L3139</f>
        <v>50</v>
      </c>
      <c r="Q3139" t="s">
        <v>8315</v>
      </c>
      <c r="R3139" t="s">
        <v>8316</v>
      </c>
      <c r="S3139" s="14">
        <f t="shared" ref="S3139:S3202" si="198">($J3139/86400)+DATE(1970,1,1)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1" t="e">
        <f t="shared" si="197"/>
        <v>#DIV/0!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ref="T3140:T3203" si="199">($I3140/86400)+DATE(1970,1,1)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1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1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1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1" t="e">
        <f t="shared" si="197"/>
        <v>#DIV/0!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1">
        <f t="shared" si="197"/>
        <v>251.33333333333334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1" t="e">
        <f t="shared" si="197"/>
        <v>#DIV/0!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1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1">
        <f t="shared" si="197"/>
        <v>110.35211267605634</v>
      </c>
      <c r="Q3149" t="s">
        <v>8315</v>
      </c>
      <c r="R3149" t="s">
        <v>8316</v>
      </c>
      <c r="S3149" s="14">
        <f t="shared" si="198"/>
        <v>41909.96938657407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1">
        <f t="shared" si="197"/>
        <v>41.421052631578945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1">
        <f t="shared" si="197"/>
        <v>33.990384615384613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1">
        <f t="shared" si="197"/>
        <v>103.35294117647059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1">
        <f t="shared" si="197"/>
        <v>34.791044776119406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1">
        <f t="shared" si="197"/>
        <v>41.773858921161825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1">
        <f t="shared" si="197"/>
        <v>64.268292682926827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1">
        <f t="shared" si="197"/>
        <v>31.209370860927152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1">
        <f t="shared" si="197"/>
        <v>62.921348314606739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1">
        <f t="shared" si="197"/>
        <v>98.536585365853654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1">
        <f t="shared" si="197"/>
        <v>82.608695652173907</v>
      </c>
      <c r="Q3160" t="s">
        <v>8315</v>
      </c>
      <c r="R3160" t="s">
        <v>8316</v>
      </c>
      <c r="S3160" s="14">
        <f t="shared" si="198"/>
        <v>41447.839722222227</v>
      </c>
      <c r="T3160" s="14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1">
        <f t="shared" si="197"/>
        <v>38.504230769230773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1">
        <f t="shared" si="197"/>
        <v>80.15789473684211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1">
        <f t="shared" si="197"/>
        <v>28.405405405405407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1">
        <f t="shared" si="197"/>
        <v>80.730158730158735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1">
        <f t="shared" si="197"/>
        <v>200.69444444444446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1">
        <f t="shared" si="197"/>
        <v>37.591549295774648</v>
      </c>
      <c r="Q3166" t="s">
        <v>8315</v>
      </c>
      <c r="R3166" t="s">
        <v>8316</v>
      </c>
      <c r="S3166" s="14">
        <f t="shared" si="198"/>
        <v>41766.805729166663</v>
      </c>
      <c r="T3166" s="14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1">
        <f t="shared" si="197"/>
        <v>58.095238095238095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1">
        <f t="shared" si="197"/>
        <v>60.300892473118282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1">
        <f t="shared" si="197"/>
        <v>63.363636363636367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1">
        <f t="shared" si="197"/>
        <v>50.901639344262293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1">
        <f t="shared" si="197"/>
        <v>31.619718309859156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1">
        <f t="shared" si="197"/>
        <v>65.102564102564102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1">
        <f t="shared" si="197"/>
        <v>79.310344827586206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1">
        <f t="shared" si="197"/>
        <v>139.18918918918919</v>
      </c>
      <c r="Q3175" t="s">
        <v>8315</v>
      </c>
      <c r="R3175" t="s">
        <v>8316</v>
      </c>
      <c r="S3175" s="14">
        <f t="shared" si="198"/>
        <v>41878.878379629634</v>
      </c>
      <c r="T3175" s="14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1">
        <f t="shared" si="197"/>
        <v>131.91304347826087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1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1">
        <f t="shared" si="197"/>
        <v>39.672727272727272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1">
        <f t="shared" si="197"/>
        <v>57.549019607843135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1">
        <f t="shared" si="197"/>
        <v>33.025641025641029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1">
        <f t="shared" si="197"/>
        <v>77.335806451612896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1">
        <f t="shared" si="197"/>
        <v>31.933333333333334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1">
        <f t="shared" si="197"/>
        <v>36.333333333333336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1">
        <f t="shared" si="197"/>
        <v>46.768211920529801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1">
        <f t="shared" si="197"/>
        <v>40.073529411764703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1">
        <f t="shared" si="197"/>
        <v>100.21739130434783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1">
        <f t="shared" si="197"/>
        <v>41.666666666666664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1">
        <f t="shared" si="197"/>
        <v>46.714285714285715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1">
        <f t="shared" si="197"/>
        <v>71.491803278688522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1">
        <f t="shared" si="197"/>
        <v>14.444444444444445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1">
        <f t="shared" si="197"/>
        <v>356.84210526315792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1" t="e">
        <f t="shared" si="197"/>
        <v>#DIV/0!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1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1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1">
        <f t="shared" si="197"/>
        <v>24.458333333333332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1" t="e">
        <f t="shared" si="197"/>
        <v>#DIV/0!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1">
        <f t="shared" si="197"/>
        <v>53.07692307692308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1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1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1">
        <f t="shared" si="197"/>
        <v>36.666666666666664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1">
        <f t="shared" si="197"/>
        <v>49.20754716981132</v>
      </c>
      <c r="Q3201" t="s">
        <v>8315</v>
      </c>
      <c r="R3201" t="s">
        <v>8357</v>
      </c>
      <c r="S3201" s="14">
        <f t="shared" si="198"/>
        <v>41858.761782407411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1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$E3203/$D3203</f>
        <v>1.2500000000000001E-2</v>
      </c>
      <c r="P3203" s="11">
        <f t="shared" ref="P3203:P3266" si="201">$E3203/$L3203</f>
        <v>12.5</v>
      </c>
      <c r="Q3203" t="s">
        <v>8315</v>
      </c>
      <c r="R3203" t="s">
        <v>8357</v>
      </c>
      <c r="S3203" s="14">
        <f t="shared" ref="S3203:S3266" si="202">($J3203/86400)+DATE(1970,1,1)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1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ref="T3204:T3267" si="203">($I3204/86400)+DATE(1970,1,1)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1">
        <f t="shared" si="201"/>
        <v>41.666666666666664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1" t="e">
        <f t="shared" si="201"/>
        <v>#DIV/0!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1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1" t="e">
        <f t="shared" si="201"/>
        <v>#DIV/0!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1">
        <f t="shared" si="201"/>
        <v>70.833333333333329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1">
        <f t="shared" si="201"/>
        <v>63.109756097560975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1">
        <f t="shared" si="201"/>
        <v>50.157964601769912</v>
      </c>
      <c r="Q3211" t="s">
        <v>8315</v>
      </c>
      <c r="R3211" t="s">
        <v>8316</v>
      </c>
      <c r="S3211" s="14">
        <f t="shared" si="202"/>
        <v>41778.637245370366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1">
        <f t="shared" si="201"/>
        <v>62.883333333333333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1">
        <f t="shared" si="201"/>
        <v>85.531055900621112</v>
      </c>
      <c r="Q3213" t="s">
        <v>8315</v>
      </c>
      <c r="R3213" t="s">
        <v>8316</v>
      </c>
      <c r="S3213" s="14">
        <f t="shared" si="202"/>
        <v>41834.58657407407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1">
        <f t="shared" si="201"/>
        <v>53.723404255319146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1">
        <f t="shared" si="201"/>
        <v>127.80851063829788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1">
        <f t="shared" si="201"/>
        <v>106.57391304347826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1">
        <f t="shared" si="201"/>
        <v>262.11194029850748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1">
        <f t="shared" si="201"/>
        <v>57.171428571428571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1">
        <f t="shared" si="201"/>
        <v>50.20192307692308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1">
        <f t="shared" si="201"/>
        <v>66.586956521739125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1">
        <f t="shared" si="201"/>
        <v>168.25210084033614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1">
        <f t="shared" si="201"/>
        <v>256.37288135593218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1">
        <f t="shared" si="201"/>
        <v>36.610619469026545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1">
        <f t="shared" si="201"/>
        <v>37.142857142857146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1">
        <f t="shared" si="201"/>
        <v>45.878378378378379</v>
      </c>
      <c r="Q3225" t="s">
        <v>8315</v>
      </c>
      <c r="R3225" t="s">
        <v>8316</v>
      </c>
      <c r="S3225" s="14">
        <f t="shared" si="202"/>
        <v>42206.835370370369</v>
      </c>
      <c r="T3225" s="14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1">
        <f t="shared" si="201"/>
        <v>141.71296296296296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1">
        <f t="shared" si="201"/>
        <v>52.487179487179489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1">
        <f t="shared" si="201"/>
        <v>59.523809523809526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1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1">
        <f t="shared" si="201"/>
        <v>193.62162162162161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1">
        <f t="shared" si="201"/>
        <v>106.79702970297029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1">
        <f t="shared" si="201"/>
        <v>77.21621621621621</v>
      </c>
      <c r="Q3232" t="s">
        <v>8315</v>
      </c>
      <c r="R3232" t="s">
        <v>8316</v>
      </c>
      <c r="S3232" s="14">
        <f t="shared" si="202"/>
        <v>41898.168124999997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1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1">
        <f t="shared" si="201"/>
        <v>50.46153846153846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1">
        <f t="shared" si="201"/>
        <v>97.377049180327873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1">
        <f t="shared" si="201"/>
        <v>34.91921739130435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1">
        <f t="shared" si="201"/>
        <v>85.530386740331494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1">
        <f t="shared" si="201"/>
        <v>182.90909090909091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1">
        <f t="shared" si="201"/>
        <v>131.13620817843866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1">
        <f t="shared" si="201"/>
        <v>39.810126582278478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1">
        <f t="shared" si="201"/>
        <v>59.701730769230764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1">
        <f t="shared" si="201"/>
        <v>88.735294117647058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1">
        <f t="shared" si="201"/>
        <v>58.688622754491021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1">
        <f t="shared" si="201"/>
        <v>69.56513661202186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1">
        <f t="shared" si="201"/>
        <v>115.87323943661971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1">
        <f t="shared" si="201"/>
        <v>23.869565217391305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1">
        <f t="shared" si="201"/>
        <v>81.125925925925927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1">
        <f t="shared" si="201"/>
        <v>57.626943005181346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1">
        <f t="shared" si="201"/>
        <v>46.429824561403507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1">
        <f t="shared" si="201"/>
        <v>60.475000000000001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1">
        <f t="shared" si="201"/>
        <v>65.579545454545453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1">
        <f t="shared" si="201"/>
        <v>119.1924882629108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1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1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1">
        <f t="shared" si="201"/>
        <v>177.08695652173913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1">
        <f t="shared" si="201"/>
        <v>70.771505376344081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1">
        <f t="shared" si="201"/>
        <v>29.166666666666668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1">
        <f t="shared" si="201"/>
        <v>72.76136363636364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1">
        <f t="shared" si="201"/>
        <v>51.853414634146333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1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1">
        <f t="shared" si="201"/>
        <v>251.7381443298969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1">
        <f t="shared" si="201"/>
        <v>74.821917808219183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1">
        <f t="shared" si="201"/>
        <v>67.65306122448979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1">
        <f t="shared" si="201"/>
        <v>93.81343283582089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1">
        <f t="shared" si="201"/>
        <v>41.237647058823526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1">
        <f t="shared" si="201"/>
        <v>52.551020408163268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$E3267/$D3267</f>
        <v>1.64</v>
      </c>
      <c r="P3267" s="11">
        <f t="shared" ref="P3267:P3330" si="205">$E3267/$L3267</f>
        <v>70.285714285714292</v>
      </c>
      <c r="Q3267" t="s">
        <v>8315</v>
      </c>
      <c r="R3267" t="s">
        <v>8316</v>
      </c>
      <c r="S3267" s="14">
        <f t="shared" ref="S3267:S3330" si="206">($J3267/86400)+DATE(1970,1,1)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1">
        <f t="shared" si="205"/>
        <v>48.325153374233132</v>
      </c>
      <c r="Q3268" t="s">
        <v>8315</v>
      </c>
      <c r="R3268" t="s">
        <v>8316</v>
      </c>
      <c r="S3268" s="14">
        <f t="shared" si="206"/>
        <v>42136.536134259259</v>
      </c>
      <c r="T3268" s="14">
        <f t="shared" ref="T3268:T3331" si="207">($I3268/86400)+DATE(1970,1,1)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1">
        <f t="shared" si="205"/>
        <v>53.177083333333336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1">
        <f t="shared" si="205"/>
        <v>60.952380952380949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1">
        <f t="shared" si="205"/>
        <v>116</v>
      </c>
      <c r="Q3271" t="s">
        <v>8315</v>
      </c>
      <c r="R3271" t="s">
        <v>8316</v>
      </c>
      <c r="S3271" s="14">
        <f t="shared" si="206"/>
        <v>42137.395798611113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1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1">
        <f t="shared" si="205"/>
        <v>38.235294117647058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1">
        <f t="shared" si="205"/>
        <v>106.50344827586207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1">
        <f t="shared" si="205"/>
        <v>204.57142857142858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1">
        <f t="shared" si="205"/>
        <v>54.912587412587413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1">
        <f t="shared" si="205"/>
        <v>150.41666666666666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1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1">
        <f t="shared" si="205"/>
        <v>54.3</v>
      </c>
      <c r="Q3279" t="s">
        <v>8315</v>
      </c>
      <c r="R3279" t="s">
        <v>8316</v>
      </c>
      <c r="S3279" s="14">
        <f t="shared" si="206"/>
        <v>41931.682939814811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1">
        <f t="shared" si="205"/>
        <v>76.029411764705884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1">
        <f t="shared" si="205"/>
        <v>105.2063492063492</v>
      </c>
      <c r="Q3281" t="s">
        <v>8315</v>
      </c>
      <c r="R3281" t="s">
        <v>8316</v>
      </c>
      <c r="S3281" s="14">
        <f t="shared" si="206"/>
        <v>42431.102534722224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1">
        <f t="shared" si="205"/>
        <v>68.666666666666671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1">
        <f t="shared" si="205"/>
        <v>129.36170212765958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1">
        <f t="shared" si="205"/>
        <v>134.26371308016877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1">
        <f t="shared" si="205"/>
        <v>17.829787234042552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1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1">
        <f t="shared" si="205"/>
        <v>69.18518518518519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1">
        <f t="shared" si="205"/>
        <v>125.12295081967213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1">
        <f t="shared" si="205"/>
        <v>73.529411764705884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1">
        <f t="shared" si="205"/>
        <v>48.437149758454105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1">
        <f t="shared" si="205"/>
        <v>26.608400000000003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1">
        <f t="shared" si="205"/>
        <v>33.666666666666664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1">
        <f t="shared" si="205"/>
        <v>40.714285714285715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1">
        <f t="shared" si="205"/>
        <v>19.266666666666666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1">
        <f t="shared" si="205"/>
        <v>84.285714285714292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1">
        <f t="shared" si="205"/>
        <v>29.583333333333332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1">
        <f t="shared" si="205"/>
        <v>26.667037037037037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1">
        <f t="shared" si="205"/>
        <v>45.978723404255319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1">
        <f t="shared" si="205"/>
        <v>125.09090909090909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1">
        <f t="shared" si="205"/>
        <v>141.29166666666666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1">
        <f t="shared" si="205"/>
        <v>55.333333333333336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1">
        <f t="shared" si="205"/>
        <v>46.420454545454547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1">
        <f t="shared" si="205"/>
        <v>57.2</v>
      </c>
      <c r="Q3303" t="s">
        <v>8315</v>
      </c>
      <c r="R3303" t="s">
        <v>8316</v>
      </c>
      <c r="S3303" s="14">
        <f t="shared" si="206"/>
        <v>42538.735833333332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1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1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1">
        <f t="shared" si="205"/>
        <v>89.585714285714289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1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1">
        <f t="shared" si="205"/>
        <v>48.703703703703702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1">
        <f t="shared" si="205"/>
        <v>53.339999999999996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1">
        <f t="shared" si="205"/>
        <v>75.087719298245617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1">
        <f t="shared" si="205"/>
        <v>209.83870967741936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1">
        <f t="shared" si="205"/>
        <v>61.022222222222226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1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1">
        <f t="shared" si="205"/>
        <v>80.034482758620683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1">
        <f t="shared" si="205"/>
        <v>29.068965517241381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1">
        <f t="shared" si="205"/>
        <v>49.438202247191015</v>
      </c>
      <c r="Q3317" t="s">
        <v>8315</v>
      </c>
      <c r="R3317" t="s">
        <v>8316</v>
      </c>
      <c r="S3317" s="14">
        <f t="shared" si="206"/>
        <v>42466.303715277776</v>
      </c>
      <c r="T3317" s="14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1">
        <f t="shared" si="205"/>
        <v>93.977440000000001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1">
        <f t="shared" si="205"/>
        <v>61.944444444444443</v>
      </c>
      <c r="Q3319" t="s">
        <v>8315</v>
      </c>
      <c r="R3319" t="s">
        <v>8316</v>
      </c>
      <c r="S3319" s="14">
        <f t="shared" si="206"/>
        <v>42499.039629629631</v>
      </c>
      <c r="T3319" s="14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1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1">
        <f t="shared" si="205"/>
        <v>66.44736842105263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1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1">
        <f t="shared" si="205"/>
        <v>145.65217391304347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1">
        <f t="shared" si="205"/>
        <v>25.693877551020407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1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1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1">
        <f t="shared" si="205"/>
        <v>142.28070175438597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1">
        <f t="shared" si="205"/>
        <v>24.545454545454547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1">
        <f t="shared" si="205"/>
        <v>292.77777777777777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$E3331/$D3331</f>
        <v>1.1679999999999999</v>
      </c>
      <c r="P3331" s="11">
        <f t="shared" ref="P3331:P3394" si="209">$E3331/$L3331</f>
        <v>44.92307692307692</v>
      </c>
      <c r="Q3331" t="s">
        <v>8315</v>
      </c>
      <c r="R3331" t="s">
        <v>8316</v>
      </c>
      <c r="S3331" s="14">
        <f t="shared" ref="S3331:S3394" si="210">($J3331/86400)+DATE(1970,1,1)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1">
        <f t="shared" si="209"/>
        <v>23.10144927536232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ref="T3332:T3395" si="211">($I3332/86400)+DATE(1970,1,1)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1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1">
        <f t="shared" si="209"/>
        <v>72.289156626506028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1">
        <f t="shared" si="209"/>
        <v>32.972972972972975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1">
        <f t="shared" si="209"/>
        <v>116.65217391304348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1">
        <f t="shared" si="209"/>
        <v>79.61904761904762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1">
        <f t="shared" si="209"/>
        <v>27.777777777777779</v>
      </c>
      <c r="Q3338" t="s">
        <v>8315</v>
      </c>
      <c r="R3338" t="s">
        <v>8316</v>
      </c>
      <c r="S3338" s="14">
        <f t="shared" si="210"/>
        <v>42437.398680555554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1">
        <f t="shared" si="209"/>
        <v>81.029411764705884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1">
        <f t="shared" si="209"/>
        <v>136.84821428571428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1">
        <f t="shared" si="209"/>
        <v>177.61702127659575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1">
        <f t="shared" si="209"/>
        <v>109.07894736842105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1">
        <f t="shared" si="209"/>
        <v>119.64285714285714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1">
        <f t="shared" si="209"/>
        <v>78.205128205128204</v>
      </c>
      <c r="Q3344" t="s">
        <v>8315</v>
      </c>
      <c r="R3344" t="s">
        <v>8316</v>
      </c>
      <c r="S3344" s="14">
        <f t="shared" si="210"/>
        <v>42062.296412037038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1">
        <f t="shared" si="209"/>
        <v>52.173913043478258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1">
        <f t="shared" si="209"/>
        <v>114.125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1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1">
        <f t="shared" si="209"/>
        <v>91.666666666666671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1">
        <f t="shared" si="209"/>
        <v>108.59090909090909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1">
        <f t="shared" si="209"/>
        <v>69.822784810126578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1">
        <f t="shared" si="209"/>
        <v>109.57142857142857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1">
        <f t="shared" si="209"/>
        <v>71.666666666666671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1">
        <f t="shared" si="209"/>
        <v>93.611111111111114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1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1">
        <f t="shared" si="209"/>
        <v>35.795454545454547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1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1">
        <f t="shared" si="209"/>
        <v>147.33333333333334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1">
        <f t="shared" si="209"/>
        <v>56.333333333333336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1">
        <f t="shared" si="209"/>
        <v>96.19047619047619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1">
        <f t="shared" si="209"/>
        <v>63.574074074074076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1">
        <f t="shared" si="209"/>
        <v>184.78260869565219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1">
        <f t="shared" si="209"/>
        <v>126.72222222222223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1">
        <f t="shared" si="209"/>
        <v>83.42647058823529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1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1">
        <f t="shared" si="209"/>
        <v>302.30769230769232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1">
        <f t="shared" si="209"/>
        <v>44.138888888888886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1">
        <f t="shared" si="209"/>
        <v>866.66666666666663</v>
      </c>
      <c r="Q3367" t="s">
        <v>8315</v>
      </c>
      <c r="R3367" t="s">
        <v>8316</v>
      </c>
      <c r="S3367" s="14">
        <f t="shared" si="210"/>
        <v>42321.101759259254</v>
      </c>
      <c r="T3367" s="14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1">
        <f t="shared" si="209"/>
        <v>61.388888888888886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1">
        <f t="shared" si="209"/>
        <v>29.666666666666668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1">
        <f t="shared" si="209"/>
        <v>45.478260869565219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1">
        <f t="shared" si="209"/>
        <v>96.203703703703709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1">
        <f t="shared" si="209"/>
        <v>67.92307692307692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1">
        <f t="shared" si="209"/>
        <v>30.777777777777779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1">
        <f t="shared" si="209"/>
        <v>38.333333333333336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1">
        <f t="shared" si="209"/>
        <v>66.833333333333329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1">
        <f t="shared" si="209"/>
        <v>71.730769230769226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1">
        <f t="shared" si="209"/>
        <v>176.47058823529412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1">
        <f t="shared" si="209"/>
        <v>421.10526315789474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1">
        <f t="shared" si="209"/>
        <v>104.98701298701299</v>
      </c>
      <c r="Q3379" t="s">
        <v>8315</v>
      </c>
      <c r="R3379" t="s">
        <v>8316</v>
      </c>
      <c r="S3379" s="14">
        <f t="shared" si="210"/>
        <v>42053.732627314814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1">
        <f t="shared" si="209"/>
        <v>28.19047619047619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1">
        <f t="shared" si="209"/>
        <v>54.55263157894737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1">
        <f t="shared" si="209"/>
        <v>111.89285714285714</v>
      </c>
      <c r="Q3382" t="s">
        <v>8315</v>
      </c>
      <c r="R3382" t="s">
        <v>8316</v>
      </c>
      <c r="S3382" s="14">
        <f t="shared" si="210"/>
        <v>41937.953449074077</v>
      </c>
      <c r="T3382" s="14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1">
        <f t="shared" si="209"/>
        <v>85.208333333333329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1">
        <f t="shared" si="209"/>
        <v>76.652173913043484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1">
        <f t="shared" si="209"/>
        <v>65.166666666666671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1">
        <f t="shared" si="209"/>
        <v>93.760312499999998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1">
        <f t="shared" si="209"/>
        <v>133.33333333333334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1">
        <f t="shared" si="209"/>
        <v>51.219512195121951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1">
        <f t="shared" si="209"/>
        <v>100.17142857142858</v>
      </c>
      <c r="Q3389" t="s">
        <v>8315</v>
      </c>
      <c r="R3389" t="s">
        <v>8316</v>
      </c>
      <c r="S3389" s="14">
        <f t="shared" si="210"/>
        <v>41947.762592592597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1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1">
        <f t="shared" si="209"/>
        <v>184.67741935483872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1">
        <f t="shared" si="209"/>
        <v>69.818181818181813</v>
      </c>
      <c r="Q3392" t="s">
        <v>8315</v>
      </c>
      <c r="R3392" t="s">
        <v>8316</v>
      </c>
      <c r="S3392" s="14">
        <f t="shared" si="210"/>
        <v>41815.774826388893</v>
      </c>
      <c r="T3392" s="14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1">
        <f t="shared" si="209"/>
        <v>61.944444444444443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1">
        <f t="shared" si="209"/>
        <v>41.666666666666664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$E3395/$D3395</f>
        <v>1.0580000000000001</v>
      </c>
      <c r="P3395" s="11">
        <f t="shared" ref="P3395:P3458" si="213">$E3395/$L3395</f>
        <v>36.06818181818182</v>
      </c>
      <c r="Q3395" t="s">
        <v>8315</v>
      </c>
      <c r="R3395" t="s">
        <v>8316</v>
      </c>
      <c r="S3395" s="14">
        <f t="shared" ref="S3395:S3458" si="214">($J3395/86400)+DATE(1970,1,1)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1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ref="T3396:T3459" si="215">($I3396/86400)+DATE(1970,1,1)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1">
        <f t="shared" si="213"/>
        <v>24.210526315789473</v>
      </c>
      <c r="Q3397" t="s">
        <v>8315</v>
      </c>
      <c r="R3397" t="s">
        <v>8316</v>
      </c>
      <c r="S3397" s="14">
        <f t="shared" si="214"/>
        <v>42140.712314814809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1">
        <f t="shared" si="213"/>
        <v>55.892857142857146</v>
      </c>
      <c r="Q3398" t="s">
        <v>8315</v>
      </c>
      <c r="R3398" t="s">
        <v>8316</v>
      </c>
      <c r="S3398" s="14">
        <f t="shared" si="214"/>
        <v>41764.446631944447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1">
        <f t="shared" si="213"/>
        <v>11.666666666666666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1">
        <f t="shared" si="213"/>
        <v>68.353846153846149</v>
      </c>
      <c r="Q3400" t="s">
        <v>8315</v>
      </c>
      <c r="R3400" t="s">
        <v>8316</v>
      </c>
      <c r="S3400" s="14">
        <f t="shared" si="214"/>
        <v>41941.752037037033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1">
        <f t="shared" si="213"/>
        <v>27.065217391304348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1">
        <f t="shared" si="213"/>
        <v>118.12941176470588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1">
        <f t="shared" si="213"/>
        <v>44.757575757575758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1">
        <f t="shared" si="213"/>
        <v>99.787878787878782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1">
        <f t="shared" si="213"/>
        <v>117.64705882352941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1">
        <f t="shared" si="213"/>
        <v>203.33333333333334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1">
        <f t="shared" si="213"/>
        <v>28.323529411764707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1">
        <f t="shared" si="213"/>
        <v>110.23076923076923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1">
        <f t="shared" si="213"/>
        <v>31.970149253731343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1">
        <f t="shared" si="213"/>
        <v>58.611111111111114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1">
        <f t="shared" si="213"/>
        <v>29.428571428571427</v>
      </c>
      <c r="Q3411" t="s">
        <v>8315</v>
      </c>
      <c r="R3411" t="s">
        <v>8316</v>
      </c>
      <c r="S3411" s="14">
        <f t="shared" si="214"/>
        <v>42544.814328703702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1">
        <f t="shared" si="213"/>
        <v>81.375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1">
        <f t="shared" si="213"/>
        <v>199.16666666666666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1">
        <f t="shared" si="213"/>
        <v>115.38461538461539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1">
        <f t="shared" si="213"/>
        <v>46.428571428571431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1">
        <f t="shared" si="213"/>
        <v>70.568181818181813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1">
        <f t="shared" si="213"/>
        <v>22.222222222222221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1">
        <f t="shared" si="213"/>
        <v>159.46666666666667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1">
        <f t="shared" si="213"/>
        <v>37.777999999999999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1">
        <f t="shared" si="213"/>
        <v>72.053571428571431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1">
        <f t="shared" si="213"/>
        <v>63.695652173913047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1">
        <f t="shared" si="213"/>
        <v>28.411764705882351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1">
        <f t="shared" si="213"/>
        <v>103.21428571428571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1">
        <f t="shared" si="213"/>
        <v>71.152173913043484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1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1">
        <f t="shared" si="213"/>
        <v>81.776315789473685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1">
        <f t="shared" si="213"/>
        <v>297.02980769230766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1">
        <f t="shared" si="213"/>
        <v>46.609195402298852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1">
        <f t="shared" si="213"/>
        <v>51.724137931034484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1">
        <f t="shared" si="213"/>
        <v>40.294117647058826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1">
        <f t="shared" si="213"/>
        <v>30.152638888888887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1">
        <f t="shared" si="213"/>
        <v>95.238095238095241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1">
        <f t="shared" si="213"/>
        <v>52.214285714285715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1">
        <f t="shared" si="213"/>
        <v>134.1549295774648</v>
      </c>
      <c r="Q3435" t="s">
        <v>8315</v>
      </c>
      <c r="R3435" t="s">
        <v>8316</v>
      </c>
      <c r="S3435" s="14">
        <f t="shared" si="214"/>
        <v>41776.06313657407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1">
        <f t="shared" si="213"/>
        <v>62.827380952380949</v>
      </c>
      <c r="Q3436" t="s">
        <v>8315</v>
      </c>
      <c r="R3436" t="s">
        <v>8316</v>
      </c>
      <c r="S3436" s="14">
        <f t="shared" si="214"/>
        <v>41800.380428240736</v>
      </c>
      <c r="T3436" s="14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1">
        <f t="shared" si="213"/>
        <v>58.94736842105263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1">
        <f t="shared" si="213"/>
        <v>143.1081081081081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1">
        <f t="shared" si="213"/>
        <v>84.166666666666671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1">
        <f t="shared" si="213"/>
        <v>186.07142857142858</v>
      </c>
      <c r="Q3440" t="s">
        <v>8315</v>
      </c>
      <c r="R3440" t="s">
        <v>8316</v>
      </c>
      <c r="S3440" s="14">
        <f t="shared" si="214"/>
        <v>42100.927858796298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1">
        <f t="shared" si="213"/>
        <v>89.785555555555561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1">
        <f t="shared" si="213"/>
        <v>64.157560975609755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1">
        <f t="shared" si="213"/>
        <v>59.651162790697676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1">
        <f t="shared" si="213"/>
        <v>31.25</v>
      </c>
      <c r="Q3444" t="s">
        <v>8315</v>
      </c>
      <c r="R3444" t="s">
        <v>8316</v>
      </c>
      <c r="S3444" s="14">
        <f t="shared" si="214"/>
        <v>42124.841111111113</v>
      </c>
      <c r="T3444" s="14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1">
        <f t="shared" si="213"/>
        <v>41.222222222222221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1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1">
        <f t="shared" si="213"/>
        <v>64.516129032258064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1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1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1">
        <f t="shared" si="213"/>
        <v>51.222222222222221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1">
        <f t="shared" si="213"/>
        <v>19.487179487179485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1">
        <f t="shared" si="213"/>
        <v>41.125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1">
        <f t="shared" si="213"/>
        <v>41.405405405405403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1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1">
        <f t="shared" si="213"/>
        <v>33.571428571428569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1">
        <f t="shared" si="213"/>
        <v>145.86956521739131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1">
        <f t="shared" si="213"/>
        <v>358.6875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$E3459/$D3459</f>
        <v>1.4019999999999999</v>
      </c>
      <c r="P3459" s="11">
        <f t="shared" ref="P3459:P3522" si="217">$E3459/$L3459</f>
        <v>50.981818181818184</v>
      </c>
      <c r="Q3459" t="s">
        <v>8315</v>
      </c>
      <c r="R3459" t="s">
        <v>8316</v>
      </c>
      <c r="S3459" s="14">
        <f t="shared" ref="S3459:S3522" si="218">($J3459/86400)+DATE(1970,1,1)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1">
        <f t="shared" si="217"/>
        <v>45.037037037037038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ref="T3460:T3523" si="219">($I3460/86400)+DATE(1970,1,1)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1">
        <f t="shared" si="217"/>
        <v>17.527777777777779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1">
        <f t="shared" si="217"/>
        <v>50</v>
      </c>
      <c r="Q3462" t="s">
        <v>8315</v>
      </c>
      <c r="R3462" t="s">
        <v>8316</v>
      </c>
      <c r="S3462" s="14">
        <f t="shared" si="218"/>
        <v>41852.527222222227</v>
      </c>
      <c r="T3462" s="14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1">
        <f t="shared" si="217"/>
        <v>57.916666666666664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1">
        <f t="shared" si="217"/>
        <v>29.705882352941178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1">
        <f t="shared" si="217"/>
        <v>90.684210526315795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1">
        <f t="shared" si="217"/>
        <v>55.012688172043013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1">
        <f t="shared" si="217"/>
        <v>57.222222222222221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1">
        <f t="shared" si="217"/>
        <v>72.950819672131146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1">
        <f t="shared" si="217"/>
        <v>64.468085106382972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1">
        <f t="shared" si="217"/>
        <v>716.35294117647061</v>
      </c>
      <c r="Q3470" t="s">
        <v>8315</v>
      </c>
      <c r="R3470" t="s">
        <v>8316</v>
      </c>
      <c r="S3470" s="14">
        <f t="shared" si="218"/>
        <v>42605.765381944446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1">
        <f t="shared" si="217"/>
        <v>50.396825396825399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1">
        <f t="shared" si="217"/>
        <v>41.666666666666664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1">
        <f t="shared" si="217"/>
        <v>35.766666666666666</v>
      </c>
      <c r="Q3473" t="s">
        <v>8315</v>
      </c>
      <c r="R3473" t="s">
        <v>8316</v>
      </c>
      <c r="S3473" s="14">
        <f t="shared" si="218"/>
        <v>41841.820486111115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1">
        <f t="shared" si="217"/>
        <v>88.739130434782609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1">
        <f t="shared" si="217"/>
        <v>148.4848484848485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1">
        <f t="shared" si="217"/>
        <v>51.794871794871796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1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1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1">
        <f t="shared" si="217"/>
        <v>53.230769230769234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1">
        <f t="shared" si="217"/>
        <v>39.596491228070178</v>
      </c>
      <c r="Q3480" t="s">
        <v>8315</v>
      </c>
      <c r="R3480" t="s">
        <v>8316</v>
      </c>
      <c r="S3480" s="14">
        <f t="shared" si="218"/>
        <v>42053.916921296295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1">
        <f t="shared" si="217"/>
        <v>34.25</v>
      </c>
      <c r="Q3481" t="s">
        <v>8315</v>
      </c>
      <c r="R3481" t="s">
        <v>8316</v>
      </c>
      <c r="S3481" s="14">
        <f t="shared" si="218"/>
        <v>41781.855092592596</v>
      </c>
      <c r="T3481" s="14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1">
        <f t="shared" si="217"/>
        <v>164.61538461538461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1">
        <f t="shared" si="217"/>
        <v>125.05263157894737</v>
      </c>
      <c r="Q3483" t="s">
        <v>8315</v>
      </c>
      <c r="R3483" t="s">
        <v>8316</v>
      </c>
      <c r="S3483" s="14">
        <f t="shared" si="218"/>
        <v>41989.247546296298</v>
      </c>
      <c r="T3483" s="14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1">
        <f t="shared" si="217"/>
        <v>51.875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1">
        <f t="shared" si="217"/>
        <v>40.285714285714285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1">
        <f t="shared" si="217"/>
        <v>64.909090909090907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1">
        <f t="shared" si="217"/>
        <v>55.333333333333336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1">
        <f t="shared" si="217"/>
        <v>83.142857142857139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1">
        <f t="shared" si="217"/>
        <v>38.712121212121211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1">
        <f t="shared" si="217"/>
        <v>125.37931034482759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1">
        <f t="shared" si="217"/>
        <v>78.263888888888886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1">
        <f t="shared" si="217"/>
        <v>47.222222222222221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1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1">
        <f t="shared" si="217"/>
        <v>114.29199999999999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1">
        <f t="shared" si="217"/>
        <v>51.724137931034484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1">
        <f t="shared" si="217"/>
        <v>30.76923076923077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1">
        <f t="shared" si="217"/>
        <v>74.208333333333329</v>
      </c>
      <c r="Q3497" t="s">
        <v>8315</v>
      </c>
      <c r="R3497" t="s">
        <v>8316</v>
      </c>
      <c r="S3497" s="14">
        <f t="shared" si="218"/>
        <v>41915.762835648144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1">
        <f t="shared" si="217"/>
        <v>47.846153846153847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1">
        <f t="shared" si="217"/>
        <v>34.408163265306122</v>
      </c>
      <c r="Q3499" t="s">
        <v>8315</v>
      </c>
      <c r="R3499" t="s">
        <v>8316</v>
      </c>
      <c r="S3499" s="14">
        <f t="shared" si="218"/>
        <v>42511.741944444446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1">
        <f t="shared" si="217"/>
        <v>40.238095238095241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1">
        <f t="shared" si="217"/>
        <v>60.285714285714285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1">
        <f t="shared" si="217"/>
        <v>25.30952380952381</v>
      </c>
      <c r="Q3502" t="s">
        <v>8315</v>
      </c>
      <c r="R3502" t="s">
        <v>8316</v>
      </c>
      <c r="S3502" s="14">
        <f t="shared" si="218"/>
        <v>42419.919421296298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1">
        <f t="shared" si="217"/>
        <v>35.952380952380949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1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1">
        <f t="shared" si="217"/>
        <v>70.763157894736835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1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1">
        <f t="shared" si="217"/>
        <v>66.512820512820511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1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1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1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1">
        <f t="shared" si="217"/>
        <v>96.666666666666671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1">
        <f t="shared" si="217"/>
        <v>60.333333333333336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1">
        <f t="shared" si="217"/>
        <v>79.89473684210526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1">
        <f t="shared" si="217"/>
        <v>58.823529411764703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1">
        <f t="shared" si="217"/>
        <v>75.340909090909093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1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1">
        <f t="shared" si="217"/>
        <v>66.956521739130437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1">
        <f t="shared" si="217"/>
        <v>227.27272727272728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1">
        <f t="shared" si="217"/>
        <v>307.69230769230768</v>
      </c>
      <c r="Q3519" t="s">
        <v>8315</v>
      </c>
      <c r="R3519" t="s">
        <v>8316</v>
      </c>
      <c r="S3519" s="14">
        <f t="shared" si="218"/>
        <v>41794.817523148144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1">
        <f t="shared" si="217"/>
        <v>50.020909090909093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1">
        <f t="shared" si="217"/>
        <v>72.392857142857139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1">
        <f t="shared" si="217"/>
        <v>95.952380952380949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$E3523/$D3523</f>
        <v>1.6942857142857144</v>
      </c>
      <c r="P3523" s="11">
        <f t="shared" ref="P3523:P3586" si="221">$E3523/$L3523</f>
        <v>45.615384615384613</v>
      </c>
      <c r="Q3523" t="s">
        <v>8315</v>
      </c>
      <c r="R3523" t="s">
        <v>8316</v>
      </c>
      <c r="S3523" s="14">
        <f t="shared" ref="S3523:S3586" si="222">($J3523/86400)+DATE(1970,1,1)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1">
        <f t="shared" si="221"/>
        <v>41.029411764705884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ref="T3524:T3587" si="223">($I3524/86400)+DATE(1970,1,1)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1">
        <f t="shared" si="221"/>
        <v>56.825000000000003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1">
        <f t="shared" si="221"/>
        <v>137.24324324324326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1">
        <f t="shared" si="221"/>
        <v>75.714285714285708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1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1">
        <f t="shared" si="221"/>
        <v>81.569767441860463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1">
        <f t="shared" si="221"/>
        <v>45.108108108108105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1">
        <f t="shared" si="221"/>
        <v>36.666666666666664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1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1">
        <f t="shared" si="221"/>
        <v>49.230769230769234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1">
        <f t="shared" si="221"/>
        <v>42.296296296296298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1">
        <f t="shared" si="221"/>
        <v>78.875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1">
        <f t="shared" si="221"/>
        <v>38.284313725490193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1">
        <f t="shared" si="221"/>
        <v>44.847826086956523</v>
      </c>
      <c r="Q3537" t="s">
        <v>8315</v>
      </c>
      <c r="R3537" t="s">
        <v>8316</v>
      </c>
      <c r="S3537" s="14">
        <f t="shared" si="222"/>
        <v>42248.640162037038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1">
        <f t="shared" si="221"/>
        <v>13.529411764705882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1">
        <f t="shared" si="221"/>
        <v>43.5</v>
      </c>
      <c r="Q3539" t="s">
        <v>8315</v>
      </c>
      <c r="R3539" t="s">
        <v>8316</v>
      </c>
      <c r="S3539" s="14">
        <f t="shared" si="222"/>
        <v>41923.354351851856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1">
        <f t="shared" si="221"/>
        <v>30.951807228915662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1">
        <f t="shared" si="221"/>
        <v>55.230769230769234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1">
        <f t="shared" si="221"/>
        <v>46.125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1">
        <f t="shared" si="221"/>
        <v>39.375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1">
        <f t="shared" si="221"/>
        <v>66.152941176470591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1">
        <f t="shared" si="221"/>
        <v>54.137931034482762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1">
        <f t="shared" si="221"/>
        <v>104.16666666666667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1">
        <f t="shared" si="221"/>
        <v>31.375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1">
        <f t="shared" si="221"/>
        <v>59.210526315789473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1">
        <f t="shared" si="221"/>
        <v>119.17633928571429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1">
        <f t="shared" si="221"/>
        <v>164.61538461538461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1">
        <f t="shared" si="221"/>
        <v>24.285714285714285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1">
        <f t="shared" si="221"/>
        <v>40.9375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1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1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1">
        <f t="shared" si="221"/>
        <v>56.20192307692308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1">
        <f t="shared" si="221"/>
        <v>107.00207547169811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1">
        <f t="shared" si="221"/>
        <v>171.42857142857142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1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1">
        <f t="shared" si="221"/>
        <v>179.27598566308242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1">
        <f t="shared" si="221"/>
        <v>22.90909090909091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1">
        <f t="shared" si="221"/>
        <v>43.125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1">
        <f t="shared" si="221"/>
        <v>46.891891891891895</v>
      </c>
      <c r="Q3562" t="s">
        <v>8315</v>
      </c>
      <c r="R3562" t="s">
        <v>8316</v>
      </c>
      <c r="S3562" s="14">
        <f t="shared" si="222"/>
        <v>42115.889652777776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1">
        <f t="shared" si="221"/>
        <v>47.407407407407405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1">
        <f t="shared" si="221"/>
        <v>15.129032258064516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1">
        <f t="shared" si="221"/>
        <v>21.098000000000003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1">
        <f t="shared" si="221"/>
        <v>59.117647058823529</v>
      </c>
      <c r="Q3566" t="s">
        <v>8315</v>
      </c>
      <c r="R3566" t="s">
        <v>8316</v>
      </c>
      <c r="S3566" s="14">
        <f t="shared" si="222"/>
        <v>42236.623252314814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1">
        <f t="shared" si="221"/>
        <v>97.916666666666671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1">
        <f t="shared" si="221"/>
        <v>55.131578947368418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1">
        <f t="shared" si="221"/>
        <v>26.536585365853657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1">
        <f t="shared" si="221"/>
        <v>58.421052631578945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1">
        <f t="shared" si="221"/>
        <v>122.53658536585365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1">
        <f t="shared" si="221"/>
        <v>87.961538461538467</v>
      </c>
      <c r="Q3572" t="s">
        <v>8315</v>
      </c>
      <c r="R3572" t="s">
        <v>8316</v>
      </c>
      <c r="S3572" s="14">
        <f t="shared" si="222"/>
        <v>41976.331979166665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1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1">
        <f t="shared" si="221"/>
        <v>55.555555555555557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1">
        <f t="shared" si="221"/>
        <v>39.53846153846154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1">
        <f t="shared" si="221"/>
        <v>136.77777777777777</v>
      </c>
      <c r="Q3576" t="s">
        <v>8315</v>
      </c>
      <c r="R3576" t="s">
        <v>8316</v>
      </c>
      <c r="S3576" s="14">
        <f t="shared" si="222"/>
        <v>41926.942685185189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1">
        <f t="shared" si="221"/>
        <v>99.343137254901961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1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1">
        <f t="shared" si="221"/>
        <v>28.888888888888889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1">
        <f t="shared" si="221"/>
        <v>40.545945945945945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1">
        <f t="shared" si="221"/>
        <v>35.714285714285715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1">
        <f t="shared" si="221"/>
        <v>37.962962962962962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1">
        <f t="shared" si="221"/>
        <v>33.333333333333336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1">
        <f t="shared" si="221"/>
        <v>58.571428571428569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1">
        <f t="shared" si="221"/>
        <v>135.625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1">
        <f t="shared" si="221"/>
        <v>30.9375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$E3587/$D3587</f>
        <v>1.1911764705882353</v>
      </c>
      <c r="P3587" s="11">
        <f t="shared" ref="P3587:P3650" si="225">$E3587/$L3587</f>
        <v>176.08695652173913</v>
      </c>
      <c r="Q3587" t="s">
        <v>8315</v>
      </c>
      <c r="R3587" t="s">
        <v>8316</v>
      </c>
      <c r="S3587" s="14">
        <f t="shared" ref="S3587:S3650" si="226">($J3587/86400)+DATE(1970,1,1)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1">
        <f t="shared" si="225"/>
        <v>151.9814814814815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ref="T3588:T3651" si="227">($I3588/86400)+DATE(1970,1,1)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1">
        <f t="shared" si="225"/>
        <v>22.607142857142858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1">
        <f t="shared" si="225"/>
        <v>18.272727272727273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1">
        <f t="shared" si="225"/>
        <v>82.258064516129039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1">
        <f t="shared" si="225"/>
        <v>68.534246575342465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1">
        <f t="shared" si="225"/>
        <v>68.055555555555557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1">
        <f t="shared" si="225"/>
        <v>72.714285714285708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1">
        <f t="shared" si="225"/>
        <v>77.186046511627907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1">
        <f t="shared" si="225"/>
        <v>55.972222222222221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1">
        <f t="shared" si="225"/>
        <v>49.693548387096776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1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1">
        <f t="shared" si="225"/>
        <v>77.727272727272734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1">
        <f t="shared" si="225"/>
        <v>40.777777777777779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1">
        <f t="shared" si="225"/>
        <v>59.411764705882355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1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1">
        <f t="shared" si="225"/>
        <v>39.377358490566039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1">
        <f t="shared" si="225"/>
        <v>81.673469387755105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1">
        <f t="shared" si="225"/>
        <v>44.912280701754383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1">
        <f t="shared" si="225"/>
        <v>49.05797101449275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1">
        <f t="shared" si="225"/>
        <v>30.666666666666668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1">
        <f t="shared" si="225"/>
        <v>61.0625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1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1">
        <f t="shared" si="225"/>
        <v>29.62962962962963</v>
      </c>
      <c r="Q3610" t="s">
        <v>8315</v>
      </c>
      <c r="R3610" t="s">
        <v>8316</v>
      </c>
      <c r="S3610" s="14">
        <f t="shared" si="226"/>
        <v>42506.709374999999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1">
        <f t="shared" si="225"/>
        <v>143.0952380952381</v>
      </c>
      <c r="Q3611" t="s">
        <v>8315</v>
      </c>
      <c r="R3611" t="s">
        <v>8316</v>
      </c>
      <c r="S3611" s="14">
        <f t="shared" si="226"/>
        <v>42429.991724537038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1">
        <f t="shared" si="225"/>
        <v>52.354838709677416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1">
        <f t="shared" si="225"/>
        <v>66.666666666666671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1">
        <f t="shared" si="225"/>
        <v>126.66666666666667</v>
      </c>
      <c r="Q3614" t="s">
        <v>8315</v>
      </c>
      <c r="R3614" t="s">
        <v>8316</v>
      </c>
      <c r="S3614" s="14">
        <f t="shared" si="226"/>
        <v>41789.726979166662</v>
      </c>
      <c r="T3614" s="14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1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1">
        <f t="shared" si="225"/>
        <v>35.492957746478872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1">
        <f t="shared" si="225"/>
        <v>37.083333333333336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1">
        <f t="shared" si="225"/>
        <v>69.333333333333329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1">
        <f t="shared" si="225"/>
        <v>17.254901960784313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1">
        <f t="shared" si="225"/>
        <v>36.071428571428569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1">
        <f t="shared" si="225"/>
        <v>66.470588235294116</v>
      </c>
      <c r="Q3621" t="s">
        <v>8315</v>
      </c>
      <c r="R3621" t="s">
        <v>8316</v>
      </c>
      <c r="S3621" s="14">
        <f t="shared" si="226"/>
        <v>42661.132245370369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1">
        <f t="shared" si="225"/>
        <v>56.065989847715734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1">
        <f t="shared" si="225"/>
        <v>47.028571428571432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1">
        <f t="shared" si="225"/>
        <v>47.666190476190479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1">
        <f t="shared" si="225"/>
        <v>88.235294117647058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1">
        <f t="shared" si="225"/>
        <v>80.717948717948715</v>
      </c>
      <c r="Q3626" t="s">
        <v>8315</v>
      </c>
      <c r="R3626" t="s">
        <v>8316</v>
      </c>
      <c r="S3626" s="14">
        <f t="shared" si="226"/>
        <v>42545.774189814816</v>
      </c>
      <c r="T3626" s="14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1">
        <f t="shared" si="225"/>
        <v>39.487179487179489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1">
        <f t="shared" si="225"/>
        <v>84.854166666666671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1">
        <f t="shared" si="225"/>
        <v>68.965517241379317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1" t="e">
        <f t="shared" si="225"/>
        <v>#DIV/0!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1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1">
        <f t="shared" si="225"/>
        <v>147.88135593220338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1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1">
        <f t="shared" si="225"/>
        <v>56.838709677419352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1">
        <f t="shared" si="225"/>
        <v>176.94444444444446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1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1" t="e">
        <f t="shared" si="225"/>
        <v>#DIV/0!</v>
      </c>
      <c r="Q3638" t="s">
        <v>8315</v>
      </c>
      <c r="R3638" t="s">
        <v>8357</v>
      </c>
      <c r="S3638" s="14">
        <f t="shared" si="226"/>
        <v>42226.694780092592</v>
      </c>
      <c r="T3638" s="14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1">
        <f t="shared" si="225"/>
        <v>66.142857142857139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1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1">
        <f t="shared" si="225"/>
        <v>18.333333333333332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1" t="e">
        <f t="shared" si="225"/>
        <v>#DIV/0!</v>
      </c>
      <c r="Q3643" t="s">
        <v>8315</v>
      </c>
      <c r="R3643" t="s">
        <v>8357</v>
      </c>
      <c r="S3643" s="14">
        <f t="shared" si="226"/>
        <v>41899.627071759256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1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1" t="e">
        <f t="shared" si="225"/>
        <v>#DIV/0!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1">
        <f t="shared" si="225"/>
        <v>68.416666666666671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1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1">
        <f t="shared" si="225"/>
        <v>60.125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1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1">
        <f t="shared" si="225"/>
        <v>550.04109589041093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$E3651/$D3651</f>
        <v>1.04</v>
      </c>
      <c r="P3651" s="11">
        <f t="shared" ref="P3651:P3714" si="229">$E3651/$L3651</f>
        <v>97.5</v>
      </c>
      <c r="Q3651" t="s">
        <v>8315</v>
      </c>
      <c r="R3651" t="s">
        <v>8316</v>
      </c>
      <c r="S3651" s="14">
        <f t="shared" ref="S3651:S3714" si="230">($J3651/86400)+DATE(1970,1,1)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1">
        <f t="shared" si="229"/>
        <v>29.411764705882351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ref="T3652:T3715" si="231">($I3652/86400)+DATE(1970,1,1)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1">
        <f t="shared" si="229"/>
        <v>57.777777777777779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1">
        <f t="shared" si="229"/>
        <v>44.235294117647058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1">
        <f t="shared" si="229"/>
        <v>60.909090909090907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1">
        <f t="shared" si="229"/>
        <v>68.84210526315789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1">
        <f t="shared" si="229"/>
        <v>73.582278481012665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1">
        <f t="shared" si="229"/>
        <v>115.02173913043478</v>
      </c>
      <c r="Q3658" t="s">
        <v>8315</v>
      </c>
      <c r="R3658" t="s">
        <v>8316</v>
      </c>
      <c r="S3658" s="14">
        <f t="shared" si="230"/>
        <v>42737.910138888888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1">
        <f t="shared" si="229"/>
        <v>110.75</v>
      </c>
      <c r="Q3659" t="s">
        <v>8315</v>
      </c>
      <c r="R3659" t="s">
        <v>8316</v>
      </c>
      <c r="S3659" s="14">
        <f t="shared" si="230"/>
        <v>42499.629849537036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1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1">
        <f t="shared" si="229"/>
        <v>235.46153846153845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1">
        <f t="shared" si="229"/>
        <v>11.363636363636363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1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1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1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1">
        <f t="shared" si="229"/>
        <v>46.05263157894737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1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1">
        <f t="shared" si="229"/>
        <v>31.578947368421051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1">
        <f t="shared" si="229"/>
        <v>53.363965517241382</v>
      </c>
      <c r="Q3669" t="s">
        <v>8315</v>
      </c>
      <c r="R3669" t="s">
        <v>8316</v>
      </c>
      <c r="S3669" s="14">
        <f t="shared" si="230"/>
        <v>42173.970127314809</v>
      </c>
      <c r="T3669" s="14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1">
        <f t="shared" si="229"/>
        <v>36.964285714285715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1">
        <f t="shared" si="229"/>
        <v>81.294117647058826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1">
        <f t="shared" si="229"/>
        <v>20.083333333333332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1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1">
        <f t="shared" si="229"/>
        <v>53.438596491228068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1">
        <f t="shared" si="229"/>
        <v>39.868421052631582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1">
        <f t="shared" si="229"/>
        <v>145.16129032258064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1">
        <f t="shared" si="229"/>
        <v>23.333333333333332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1">
        <f t="shared" si="229"/>
        <v>64.375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1">
        <f t="shared" si="229"/>
        <v>62.052763819095475</v>
      </c>
      <c r="Q3679" t="s">
        <v>8315</v>
      </c>
      <c r="R3679" t="s">
        <v>8316</v>
      </c>
      <c r="S3679" s="14">
        <f t="shared" si="230"/>
        <v>41802.574282407411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1">
        <f t="shared" si="229"/>
        <v>66.129032258064512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1">
        <f t="shared" si="229"/>
        <v>99.5</v>
      </c>
      <c r="Q3682" t="s">
        <v>8315</v>
      </c>
      <c r="R3682" t="s">
        <v>8316</v>
      </c>
      <c r="S3682" s="14">
        <f t="shared" si="230"/>
        <v>42627.454097222224</v>
      </c>
      <c r="T3682" s="14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1">
        <f t="shared" si="229"/>
        <v>62.166666666666664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1">
        <f t="shared" si="229"/>
        <v>62.328358208955223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1">
        <f t="shared" si="229"/>
        <v>58.787878787878789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1">
        <f t="shared" si="229"/>
        <v>45.347826086956523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1">
        <f t="shared" si="229"/>
        <v>41.944444444444443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1">
        <f t="shared" si="229"/>
        <v>59.166666666666664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1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1">
        <f t="shared" si="229"/>
        <v>83.974358974358978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1">
        <f t="shared" si="229"/>
        <v>57.258064516129032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1">
        <f t="shared" si="229"/>
        <v>58.064516129032256</v>
      </c>
      <c r="Q3692" t="s">
        <v>8315</v>
      </c>
      <c r="R3692" t="s">
        <v>8316</v>
      </c>
      <c r="S3692" s="14">
        <f t="shared" si="230"/>
        <v>41940.598182870366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1">
        <f t="shared" si="229"/>
        <v>186.80291970802921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1">
        <f t="shared" si="229"/>
        <v>74.117647058823536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1">
        <f t="shared" si="229"/>
        <v>30.714285714285715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1">
        <f t="shared" si="229"/>
        <v>62.666666666666664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1">
        <f t="shared" si="229"/>
        <v>121.36363636363636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1">
        <f t="shared" si="229"/>
        <v>39.743589743589745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1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1">
        <f t="shared" si="229"/>
        <v>40.632352941176471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1">
        <f t="shared" si="229"/>
        <v>33.666666666666664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1">
        <f t="shared" si="229"/>
        <v>38.589743589743591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1">
        <f t="shared" si="229"/>
        <v>155.95238095238096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1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1">
        <f t="shared" si="229"/>
        <v>15.148518518518518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1">
        <f t="shared" si="229"/>
        <v>83.571428571428569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1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1">
        <f t="shared" si="229"/>
        <v>80.869565217391298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1">
        <f t="shared" si="229"/>
        <v>53.846153846153847</v>
      </c>
      <c r="Q3710" t="s">
        <v>8315</v>
      </c>
      <c r="R3710" t="s">
        <v>8316</v>
      </c>
      <c r="S3710" s="14">
        <f t="shared" si="230"/>
        <v>41810.142199074078</v>
      </c>
      <c r="T3710" s="14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1">
        <f t="shared" si="229"/>
        <v>30.928571428571427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1">
        <f t="shared" si="229"/>
        <v>67.962962962962962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1">
        <f t="shared" si="229"/>
        <v>27.142857142857142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1">
        <f t="shared" si="229"/>
        <v>110.86538461538461</v>
      </c>
      <c r="Q3714" t="s">
        <v>8315</v>
      </c>
      <c r="R3714" t="s">
        <v>8316</v>
      </c>
      <c r="S3714" s="14">
        <f t="shared" si="230"/>
        <v>42134.172071759254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$E3715/$D3715</f>
        <v>1.0149999999999999</v>
      </c>
      <c r="P3715" s="11">
        <f t="shared" ref="P3715:P3778" si="233">$E3715/$L3715</f>
        <v>106.84210526315789</v>
      </c>
      <c r="Q3715" t="s">
        <v>8315</v>
      </c>
      <c r="R3715" t="s">
        <v>8316</v>
      </c>
      <c r="S3715" s="14">
        <f t="shared" ref="S3715:S3778" si="234">($J3715/86400)+DATE(1970,1,1)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1">
        <f t="shared" si="233"/>
        <v>105.51546391752578</v>
      </c>
      <c r="Q3716" t="s">
        <v>8315</v>
      </c>
      <c r="R3716" t="s">
        <v>8316</v>
      </c>
      <c r="S3716" s="14">
        <f t="shared" si="234"/>
        <v>42118.556331018517</v>
      </c>
      <c r="T3716" s="14">
        <f t="shared" ref="T3716:T3779" si="235">($I3716/86400)+DATE(1970,1,1)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1">
        <f t="shared" si="233"/>
        <v>132.96296296296296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1">
        <f t="shared" si="233"/>
        <v>51.916666666666664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1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1">
        <f t="shared" si="233"/>
        <v>26.021739130434781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1">
        <f t="shared" si="233"/>
        <v>86.224999999999994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1">
        <f t="shared" si="233"/>
        <v>114.54545454545455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1">
        <f t="shared" si="233"/>
        <v>47.657142857142858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1">
        <f t="shared" si="233"/>
        <v>72.888888888888886</v>
      </c>
      <c r="Q3725" t="s">
        <v>8315</v>
      </c>
      <c r="R3725" t="s">
        <v>8316</v>
      </c>
      <c r="S3725" s="14">
        <f t="shared" si="234"/>
        <v>41943.753032407403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1">
        <f t="shared" si="233"/>
        <v>49.545505617977533</v>
      </c>
      <c r="Q3726" t="s">
        <v>8315</v>
      </c>
      <c r="R3726" t="s">
        <v>8316</v>
      </c>
      <c r="S3726" s="14">
        <f t="shared" si="234"/>
        <v>42465.491435185184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1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1">
        <f t="shared" si="233"/>
        <v>62.586956521739133</v>
      </c>
      <c r="Q3728" t="s">
        <v>8315</v>
      </c>
      <c r="R3728" t="s">
        <v>8316</v>
      </c>
      <c r="S3728" s="14">
        <f t="shared" si="234"/>
        <v>42462.140868055554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1">
        <f t="shared" si="233"/>
        <v>61.060606060606062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1">
        <f t="shared" si="233"/>
        <v>60.064516129032256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1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1">
        <f t="shared" si="233"/>
        <v>51.666666666666664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1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1" t="e">
        <f t="shared" si="233"/>
        <v>#DIV/0!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1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1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1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1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1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1">
        <f t="shared" si="233"/>
        <v>100.625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1">
        <f t="shared" si="233"/>
        <v>25.571428571428573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1" t="e">
        <f t="shared" si="233"/>
        <v>#DIV/0!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1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1" t="e">
        <f t="shared" si="233"/>
        <v>#DIV/0!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1" t="e">
        <f t="shared" si="233"/>
        <v>#DIV/0!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1">
        <f t="shared" si="233"/>
        <v>10</v>
      </c>
      <c r="Q3747" t="s">
        <v>8315</v>
      </c>
      <c r="R3747" t="s">
        <v>8316</v>
      </c>
      <c r="S3747" s="14">
        <f t="shared" si="234"/>
        <v>41831.697939814811</v>
      </c>
      <c r="T3747" s="14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1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1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1">
        <f t="shared" si="233"/>
        <v>99.538461538461533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1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1">
        <f t="shared" si="233"/>
        <v>120.54545454545455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1">
        <f t="shared" si="233"/>
        <v>37.666666666666664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1">
        <f t="shared" si="233"/>
        <v>172.23333333333332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1">
        <f t="shared" si="233"/>
        <v>111.11111111111111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1">
        <f t="shared" si="233"/>
        <v>25.464285714285715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1">
        <f t="shared" si="233"/>
        <v>267.64705882352939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1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1">
        <f t="shared" si="233"/>
        <v>59.03846153846154</v>
      </c>
      <c r="Q3760" t="s">
        <v>8315</v>
      </c>
      <c r="R3760" t="s">
        <v>8357</v>
      </c>
      <c r="S3760" s="14">
        <f t="shared" si="234"/>
        <v>41747.471504629633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1">
        <f t="shared" si="233"/>
        <v>50.111022727272733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1">
        <f t="shared" si="233"/>
        <v>55.502967032967035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1">
        <f t="shared" si="233"/>
        <v>166.66666666666666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1">
        <f t="shared" si="233"/>
        <v>47.428571428571431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1">
        <f t="shared" si="233"/>
        <v>64.935064935064929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1">
        <f t="shared" si="233"/>
        <v>55.555555555555557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1">
        <f t="shared" si="233"/>
        <v>74.224299065420567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1">
        <f t="shared" si="233"/>
        <v>106.9271875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1">
        <f t="shared" si="233"/>
        <v>41.696428571428569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1">
        <f t="shared" si="233"/>
        <v>74.243275862068955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1">
        <f t="shared" si="233"/>
        <v>73.333333333333329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1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1">
        <f t="shared" si="233"/>
        <v>38.421052631578945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1">
        <f t="shared" si="233"/>
        <v>166.96969696969697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1">
        <f t="shared" si="233"/>
        <v>94.912280701754383</v>
      </c>
      <c r="Q3775" t="s">
        <v>8315</v>
      </c>
      <c r="R3775" t="s">
        <v>8357</v>
      </c>
      <c r="S3775" s="14">
        <f t="shared" si="234"/>
        <v>42656.005173611113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1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1">
        <f t="shared" si="233"/>
        <v>143.21428571428572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1">
        <f t="shared" si="233"/>
        <v>90.819148936170208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$E3779/$D3779</f>
        <v>1.4319999999999999</v>
      </c>
      <c r="P3779" s="11">
        <f t="shared" ref="P3779:P3842" si="237">$E3779/$L3779</f>
        <v>48.542372881355931</v>
      </c>
      <c r="Q3779" t="s">
        <v>8315</v>
      </c>
      <c r="R3779" t="s">
        <v>8357</v>
      </c>
      <c r="S3779" s="14">
        <f t="shared" ref="S3779:S3842" si="238">($J3779/86400)+DATE(1970,1,1)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1">
        <f t="shared" si="237"/>
        <v>70.027777777777771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ref="T3780:T3843" si="239">($I3780/86400)+DATE(1970,1,1)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1">
        <f t="shared" si="237"/>
        <v>135.62608695652173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1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1">
        <f t="shared" si="237"/>
        <v>94.90384615384616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1">
        <f t="shared" si="237"/>
        <v>75.370370370370367</v>
      </c>
      <c r="Q3784" t="s">
        <v>8315</v>
      </c>
      <c r="R3784" t="s">
        <v>8357</v>
      </c>
      <c r="S3784" s="14">
        <f t="shared" si="238"/>
        <v>42546.862233796295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1">
        <f t="shared" si="237"/>
        <v>64.458333333333329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1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1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1">
        <f t="shared" si="237"/>
        <v>93.774647887323937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1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1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1" t="e">
        <f t="shared" si="237"/>
        <v>#DIV/0!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1" t="e">
        <f t="shared" si="237"/>
        <v>#DIV/0!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1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1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1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1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1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1">
        <f t="shared" si="237"/>
        <v>145.40540540540542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1">
        <f t="shared" si="237"/>
        <v>205</v>
      </c>
      <c r="Q3800" t="s">
        <v>8315</v>
      </c>
      <c r="R3800" t="s">
        <v>8357</v>
      </c>
      <c r="S3800" s="14">
        <f t="shared" si="238"/>
        <v>41831.722777777773</v>
      </c>
      <c r="T3800" s="14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1">
        <f t="shared" si="237"/>
        <v>55.0625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1">
        <f t="shared" si="237"/>
        <v>47.333333333333336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1" t="e">
        <f t="shared" si="237"/>
        <v>#DIV/0!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1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1" t="e">
        <f t="shared" si="237"/>
        <v>#DIV/0!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1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1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1">
        <f t="shared" si="237"/>
        <v>50.555555555555557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1">
        <f t="shared" si="237"/>
        <v>41.666666666666664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1">
        <f t="shared" si="237"/>
        <v>53.289473684210527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1">
        <f t="shared" si="237"/>
        <v>70.230769230769226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1">
        <f t="shared" si="237"/>
        <v>43.421052631578945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1">
        <f t="shared" si="237"/>
        <v>199.18181818181819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1">
        <f t="shared" si="237"/>
        <v>78.518148148148143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1">
        <f t="shared" si="237"/>
        <v>61.823529411764703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1">
        <f t="shared" si="237"/>
        <v>50.000500000000002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1">
        <f t="shared" si="237"/>
        <v>48.339729729729726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1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1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1">
        <f t="shared" si="237"/>
        <v>40.92307692307692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1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1">
        <f t="shared" si="237"/>
        <v>79.543478260869563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1">
        <f t="shared" si="237"/>
        <v>72.381578947368425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1">
        <f t="shared" si="237"/>
        <v>64.634146341463421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1">
        <f t="shared" si="237"/>
        <v>38.571428571428569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1">
        <f t="shared" si="237"/>
        <v>107.57142857142857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1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1">
        <f t="shared" si="237"/>
        <v>70.461538461538467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1">
        <f t="shared" si="237"/>
        <v>178.57142857142858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1">
        <f t="shared" si="237"/>
        <v>62.625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1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1">
        <f t="shared" si="237"/>
        <v>58.901111111111113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1">
        <f t="shared" si="237"/>
        <v>139.55555555555554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1">
        <f t="shared" si="237"/>
        <v>70</v>
      </c>
      <c r="Q3835" t="s">
        <v>8315</v>
      </c>
      <c r="R3835" t="s">
        <v>8316</v>
      </c>
      <c r="S3835" s="14">
        <f t="shared" si="238"/>
        <v>41963.872361111113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1">
        <f t="shared" si="237"/>
        <v>57.385964912280699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1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1">
        <f t="shared" si="237"/>
        <v>64.285714285714292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1">
        <f t="shared" si="237"/>
        <v>120.11764705882354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1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1">
        <f t="shared" si="237"/>
        <v>63.28125</v>
      </c>
      <c r="Q3841" t="s">
        <v>8315</v>
      </c>
      <c r="R3841" t="s">
        <v>8316</v>
      </c>
      <c r="S3841" s="14">
        <f t="shared" si="238"/>
        <v>42155.142638888894</v>
      </c>
      <c r="T3841" s="14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1">
        <f t="shared" si="237"/>
        <v>21.666666666666668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$E3843/$D3843</f>
        <v>8.72E-2</v>
      </c>
      <c r="P3843" s="11">
        <f t="shared" ref="P3843:P3906" si="241">$E3843/$L3843</f>
        <v>25.647058823529413</v>
      </c>
      <c r="Q3843" t="s">
        <v>8315</v>
      </c>
      <c r="R3843" t="s">
        <v>8316</v>
      </c>
      <c r="S3843" s="14">
        <f t="shared" ref="S3843:S3906" si="242">($J3843/86400)+DATE(1970,1,1)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1">
        <f t="shared" si="241"/>
        <v>47.695652173913047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ref="T3844:T3907" si="243">($I3844/86400)+DATE(1970,1,1)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1">
        <f t="shared" si="241"/>
        <v>56.05263157894737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1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1">
        <f t="shared" si="241"/>
        <v>70.166666666666671</v>
      </c>
      <c r="Q3847" t="s">
        <v>8315</v>
      </c>
      <c r="R3847" t="s">
        <v>8316</v>
      </c>
      <c r="S3847" s="14">
        <f t="shared" si="242"/>
        <v>42248.627013888894</v>
      </c>
      <c r="T3847" s="14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1">
        <f t="shared" si="241"/>
        <v>23.625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1">
        <f t="shared" si="241"/>
        <v>188.55555555555554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1">
        <f t="shared" si="241"/>
        <v>49.511627906976742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1">
        <f t="shared" si="241"/>
        <v>75.464285714285708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1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1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1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1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1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1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1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1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1">
        <f t="shared" si="241"/>
        <v>10</v>
      </c>
      <c r="Q3860" t="s">
        <v>8315</v>
      </c>
      <c r="R3860" t="s">
        <v>8316</v>
      </c>
      <c r="S3860" s="14">
        <f t="shared" si="242"/>
        <v>42128.431064814809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1">
        <f t="shared" si="241"/>
        <v>81.538461538461533</v>
      </c>
      <c r="Q3862" t="s">
        <v>8315</v>
      </c>
      <c r="R3862" t="s">
        <v>8316</v>
      </c>
      <c r="S3862" s="14">
        <f t="shared" si="242"/>
        <v>41833.660995370374</v>
      </c>
      <c r="T3862" s="14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1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1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1" t="e">
        <f t="shared" si="241"/>
        <v>#DIV/0!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1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1">
        <f t="shared" si="241"/>
        <v>46.428571428571431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1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1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1">
        <f t="shared" si="241"/>
        <v>10</v>
      </c>
      <c r="Q3870" t="s">
        <v>8315</v>
      </c>
      <c r="R3870" t="s">
        <v>8357</v>
      </c>
      <c r="S3870" s="14">
        <f t="shared" si="242"/>
        <v>41865.659780092596</v>
      </c>
      <c r="T3870" s="14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1">
        <f t="shared" si="241"/>
        <v>30.133333333333333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1">
        <f t="shared" si="241"/>
        <v>150</v>
      </c>
      <c r="Q3872" t="s">
        <v>8315</v>
      </c>
      <c r="R3872" t="s">
        <v>8357</v>
      </c>
      <c r="S3872" s="14">
        <f t="shared" si="242"/>
        <v>41793.172199074077</v>
      </c>
      <c r="T3872" s="14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1">
        <f t="shared" si="241"/>
        <v>13.333333333333334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1" t="e">
        <f t="shared" si="241"/>
        <v>#DIV/0!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1" t="e">
        <f t="shared" si="241"/>
        <v>#DIV/0!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1" t="e">
        <f t="shared" si="241"/>
        <v>#DIV/0!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1" t="e">
        <f t="shared" si="241"/>
        <v>#DIV/0!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1">
        <f t="shared" si="241"/>
        <v>44.760869565217391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1">
        <f t="shared" si="241"/>
        <v>88.642857142857139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1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1" t="e">
        <f t="shared" si="241"/>
        <v>#DIV/0!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1">
        <f t="shared" si="241"/>
        <v>57.647058823529413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1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1" t="e">
        <f t="shared" si="241"/>
        <v>#DIV/0!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1" t="e">
        <f t="shared" si="241"/>
        <v>#DIV/0!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1" t="e">
        <f t="shared" si="241"/>
        <v>#DIV/0!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1" t="e">
        <f t="shared" si="241"/>
        <v>#DIV/0!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1" t="e">
        <f t="shared" si="241"/>
        <v>#DIV/0!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1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1">
        <f t="shared" si="241"/>
        <v>38.714285714285715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1">
        <f t="shared" si="241"/>
        <v>13.111111111111111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1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1">
        <f t="shared" si="241"/>
        <v>37.142857142857146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1" t="e">
        <f t="shared" si="241"/>
        <v>#DIV/0!</v>
      </c>
      <c r="Q3894" t="s">
        <v>8315</v>
      </c>
      <c r="R3894" t="s">
        <v>8316</v>
      </c>
      <c r="S3894" s="14">
        <f t="shared" si="242"/>
        <v>41867.652280092589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1">
        <f t="shared" si="241"/>
        <v>128.27380952380952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1">
        <f t="shared" si="241"/>
        <v>47.272727272727273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1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1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1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1">
        <f t="shared" si="241"/>
        <v>50.875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1">
        <f t="shared" si="241"/>
        <v>62.5</v>
      </c>
      <c r="Q3901" t="s">
        <v>8315</v>
      </c>
      <c r="R3901" t="s">
        <v>8316</v>
      </c>
      <c r="S3901" s="14">
        <f t="shared" si="242"/>
        <v>41843.775011574078</v>
      </c>
      <c r="T3901" s="14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1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1">
        <f t="shared" si="241"/>
        <v>25</v>
      </c>
      <c r="Q3903" t="s">
        <v>8315</v>
      </c>
      <c r="R3903" t="s">
        <v>8316</v>
      </c>
      <c r="S3903" s="14">
        <f t="shared" si="242"/>
        <v>42317.826377314814</v>
      </c>
      <c r="T3903" s="14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1">
        <f t="shared" si="241"/>
        <v>47.258064516129032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1" t="e">
        <f t="shared" si="241"/>
        <v>#DIV/0!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1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$E3907/$D3907</f>
        <v>0.11533333333333333</v>
      </c>
      <c r="P3907" s="11">
        <f t="shared" ref="P3907:P3970" si="245">$E3907/$L3907</f>
        <v>24.714285714285715</v>
      </c>
      <c r="Q3907" t="s">
        <v>8315</v>
      </c>
      <c r="R3907" t="s">
        <v>8316</v>
      </c>
      <c r="S3907" s="14">
        <f t="shared" ref="S3907:S3970" si="246">($J3907/86400)+DATE(1970,1,1)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1">
        <f t="shared" si="245"/>
        <v>63.125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ref="T3908:T3971" si="247">($I3908/86400)+DATE(1970,1,1)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1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1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1">
        <f t="shared" si="245"/>
        <v>61.666666666666664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1">
        <f t="shared" si="245"/>
        <v>83.138888888888886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1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1">
        <f t="shared" si="245"/>
        <v>142.85714285714286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1">
        <f t="shared" si="245"/>
        <v>33.666666666666664</v>
      </c>
      <c r="Q3916" t="s">
        <v>8315</v>
      </c>
      <c r="R3916" t="s">
        <v>8316</v>
      </c>
      <c r="S3916" s="14">
        <f t="shared" si="246"/>
        <v>42114.818935185191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1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1" t="e">
        <f t="shared" si="245"/>
        <v>#DIV/0!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1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1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1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1" t="e">
        <f t="shared" si="245"/>
        <v>#DIV/0!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1">
        <f t="shared" si="245"/>
        <v>10.166666666666666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1">
        <f t="shared" si="245"/>
        <v>81.411764705882348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1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1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1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1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1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1">
        <f t="shared" si="245"/>
        <v>32.357142857142854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1" t="e">
        <f t="shared" si="245"/>
        <v>#DIV/0!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1" t="e">
        <f t="shared" si="245"/>
        <v>#DIV/0!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1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1">
        <f t="shared" si="245"/>
        <v>91.833333333333329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1">
        <f t="shared" si="245"/>
        <v>45.833333333333336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1">
        <f t="shared" si="245"/>
        <v>57.173913043478258</v>
      </c>
      <c r="Q3937" t="s">
        <v>8315</v>
      </c>
      <c r="R3937" t="s">
        <v>8316</v>
      </c>
      <c r="S3937" s="14">
        <f t="shared" si="246"/>
        <v>42221.656782407408</v>
      </c>
      <c r="T3937" s="14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1" t="e">
        <f t="shared" si="245"/>
        <v>#DIV/0!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1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1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42151.905717592592</v>
      </c>
      <c r="T3940" s="14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1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1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1" t="e">
        <f t="shared" si="245"/>
        <v>#DIV/0!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1">
        <f t="shared" si="245"/>
        <v>137.07692307692307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1" t="e">
        <f t="shared" si="245"/>
        <v>#DIV/0!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1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1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1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1" t="e">
        <f t="shared" si="245"/>
        <v>#DIV/0!</v>
      </c>
      <c r="Q3950" t="s">
        <v>8315</v>
      </c>
      <c r="R3950" t="s">
        <v>8316</v>
      </c>
      <c r="S3950" s="14">
        <f t="shared" si="246"/>
        <v>41829.325497685189</v>
      </c>
      <c r="T3950" s="14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1">
        <f t="shared" si="245"/>
        <v>49.28125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1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1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1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1" t="e">
        <f t="shared" si="245"/>
        <v>#DIV/0!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1" t="e">
        <f t="shared" si="245"/>
        <v>#DIV/0!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1">
        <f t="shared" si="245"/>
        <v>53.125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1" t="e">
        <f t="shared" si="245"/>
        <v>#DIV/0!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1">
        <f t="shared" si="245"/>
        <v>7</v>
      </c>
      <c r="Q3959" t="s">
        <v>8315</v>
      </c>
      <c r="R3959" t="s">
        <v>8316</v>
      </c>
      <c r="S3959" s="14">
        <f t="shared" si="246"/>
        <v>42513.976319444446</v>
      </c>
      <c r="T3959" s="14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1">
        <f t="shared" si="245"/>
        <v>40.0625</v>
      </c>
      <c r="Q3960" t="s">
        <v>8315</v>
      </c>
      <c r="R3960" t="s">
        <v>8316</v>
      </c>
      <c r="S3960" s="14">
        <f t="shared" si="246"/>
        <v>41816.950370370367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1">
        <f t="shared" si="245"/>
        <v>24.333333333333332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1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1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1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1" t="e">
        <f t="shared" si="245"/>
        <v>#DIV/0!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1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1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1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1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1">
        <f t="shared" si="245"/>
        <v>47.909090909090907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$E3971/$D3971</f>
        <v>7.4690265486725665E-2</v>
      </c>
      <c r="P3971" s="11">
        <f t="shared" ref="P3971:P4034" si="249">$E3971/$L3971</f>
        <v>35.166666666666664</v>
      </c>
      <c r="Q3971" t="s">
        <v>8315</v>
      </c>
      <c r="R3971" t="s">
        <v>8316</v>
      </c>
      <c r="S3971" s="14">
        <f t="shared" ref="S3971:S4034" si="250">($J3971/86400)+DATE(1970,1,1)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1">
        <f t="shared" si="249"/>
        <v>5.5</v>
      </c>
      <c r="Q3972" t="s">
        <v>8315</v>
      </c>
      <c r="R3972" t="s">
        <v>8316</v>
      </c>
      <c r="S3972" s="14">
        <f t="shared" si="250"/>
        <v>42447.863553240742</v>
      </c>
      <c r="T3972" s="14">
        <f t="shared" ref="T3972:T4035" si="251">($I3972/86400)+DATE(1970,1,1)</f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1">
        <f t="shared" si="249"/>
        <v>22.666666666666668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1">
        <f t="shared" si="249"/>
        <v>26.375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1">
        <f t="shared" si="249"/>
        <v>105.54054054054055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1">
        <f t="shared" si="249"/>
        <v>29.09090909090909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1" t="e">
        <f t="shared" si="249"/>
        <v>#DIV/0!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1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1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1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1">
        <f t="shared" si="249"/>
        <v>18.333333333333332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1">
        <f t="shared" si="249"/>
        <v>64.285714285714292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1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1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1">
        <f t="shared" si="249"/>
        <v>84.282608695652172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1">
        <f t="shared" si="249"/>
        <v>9.5</v>
      </c>
      <c r="Q3986" t="s">
        <v>8315</v>
      </c>
      <c r="R3986" t="s">
        <v>8316</v>
      </c>
      <c r="S3986" s="14">
        <f t="shared" si="250"/>
        <v>41920.963472222225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1">
        <f t="shared" si="249"/>
        <v>33.736842105263158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1">
        <f t="shared" si="249"/>
        <v>37.53846153846154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1">
        <f t="shared" si="249"/>
        <v>11.615384615384615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1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1" t="e">
        <f t="shared" si="249"/>
        <v>#DIV/0!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1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1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1">
        <f t="shared" si="249"/>
        <v>60.111111111111114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1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1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1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1">
        <f t="shared" si="249"/>
        <v>29.235294117647058</v>
      </c>
      <c r="Q3998" t="s">
        <v>8315</v>
      </c>
      <c r="R3998" t="s">
        <v>8316</v>
      </c>
      <c r="S3998" s="14">
        <f t="shared" si="250"/>
        <v>41950.266944444447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1" t="e">
        <f t="shared" si="249"/>
        <v>#DIV/0!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1">
        <f t="shared" si="249"/>
        <v>59.583333333333336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1">
        <f t="shared" si="249"/>
        <v>82.571428571428569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1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1">
        <f t="shared" si="249"/>
        <v>32.357142857142854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1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1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1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1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1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1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1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1">
        <f t="shared" si="249"/>
        <v>45.842105263157897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1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1" t="e">
        <f t="shared" si="249"/>
        <v>#DIV/0!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1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1" t="e">
        <f t="shared" si="249"/>
        <v>#DIV/0!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1">
        <f t="shared" si="249"/>
        <v>1</v>
      </c>
      <c r="Q4017" t="s">
        <v>8315</v>
      </c>
      <c r="R4017" t="s">
        <v>8316</v>
      </c>
      <c r="S4017" s="14">
        <f t="shared" si="250"/>
        <v>42174.780821759261</v>
      </c>
      <c r="T4017" s="14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1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1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1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1">
        <f t="shared" si="249"/>
        <v>33.333333333333336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1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1">
        <f t="shared" si="249"/>
        <v>63.558375634517766</v>
      </c>
      <c r="Q4024" t="s">
        <v>8315</v>
      </c>
      <c r="R4024" t="s">
        <v>8316</v>
      </c>
      <c r="S4024" s="14">
        <f t="shared" si="250"/>
        <v>41990.584108796298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1" t="e">
        <f t="shared" si="249"/>
        <v>#DIV/0!</v>
      </c>
      <c r="Q4025" t="s">
        <v>8315</v>
      </c>
      <c r="R4025" t="s">
        <v>8316</v>
      </c>
      <c r="S4025" s="14">
        <f t="shared" si="250"/>
        <v>42408.999571759261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1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1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1" t="e">
        <f t="shared" si="249"/>
        <v>#DIV/0!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1">
        <f t="shared" si="249"/>
        <v>30.714285714285715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1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1" t="e">
        <f t="shared" si="249"/>
        <v>#DIV/0!</v>
      </c>
      <c r="Q4031" t="s">
        <v>8315</v>
      </c>
      <c r="R4031" t="s">
        <v>8316</v>
      </c>
      <c r="S4031" s="14">
        <f t="shared" si="250"/>
        <v>42322.02511574074</v>
      </c>
      <c r="T4031" s="14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1">
        <f t="shared" si="249"/>
        <v>66.666666666666671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1" t="e">
        <f t="shared" si="249"/>
        <v>#DIV/0!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1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$E4035/$D4035</f>
        <v>0.25698702928870293</v>
      </c>
      <c r="P4035" s="11">
        <f t="shared" ref="P4035:P4098" si="253">$E4035/$L4035</f>
        <v>65.340319148936175</v>
      </c>
      <c r="Q4035" t="s">
        <v>8315</v>
      </c>
      <c r="R4035" t="s">
        <v>8316</v>
      </c>
      <c r="S4035" s="14">
        <f t="shared" ref="S4035:S4098" si="254">($J4035/86400)+DATE(1970,1,1)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1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ref="T4036:T4099" si="255">($I4036/86400)+DATE(1970,1,1)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1">
        <f t="shared" si="253"/>
        <v>147.4</v>
      </c>
      <c r="Q4037" t="s">
        <v>8315</v>
      </c>
      <c r="R4037" t="s">
        <v>8316</v>
      </c>
      <c r="S4037" s="14">
        <f t="shared" si="254"/>
        <v>41903.882951388892</v>
      </c>
      <c r="T4037" s="14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1">
        <f t="shared" si="253"/>
        <v>166.05882352941177</v>
      </c>
      <c r="Q4038" t="s">
        <v>8315</v>
      </c>
      <c r="R4038" t="s">
        <v>8316</v>
      </c>
      <c r="S4038" s="14">
        <f t="shared" si="254"/>
        <v>41804.937083333338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1">
        <f t="shared" si="253"/>
        <v>40</v>
      </c>
      <c r="Q4039" t="s">
        <v>8315</v>
      </c>
      <c r="R4039" t="s">
        <v>8316</v>
      </c>
      <c r="S4039" s="14">
        <f t="shared" si="254"/>
        <v>42497.070775462962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1">
        <f t="shared" si="253"/>
        <v>75.25</v>
      </c>
      <c r="Q4040" t="s">
        <v>8315</v>
      </c>
      <c r="R4040" t="s">
        <v>8316</v>
      </c>
      <c r="S4040" s="14">
        <f t="shared" si="254"/>
        <v>41869.798726851848</v>
      </c>
      <c r="T4040" s="14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1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1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1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1" t="e">
        <f t="shared" si="253"/>
        <v>#DIV/0!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1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1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1">
        <f t="shared" si="253"/>
        <v>38.333333333333336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1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1">
        <f t="shared" si="253"/>
        <v>32.978021978021978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1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1" t="e">
        <f t="shared" si="253"/>
        <v>#DIV/0!</v>
      </c>
      <c r="Q4053" t="s">
        <v>8315</v>
      </c>
      <c r="R4053" t="s">
        <v>8316</v>
      </c>
      <c r="S4053" s="14">
        <f t="shared" si="254"/>
        <v>41761.810150462959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1">
        <f t="shared" si="253"/>
        <v>86.615384615384613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1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1" t="e">
        <f t="shared" si="253"/>
        <v>#DIV/0!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1">
        <f t="shared" si="253"/>
        <v>41.952380952380949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1">
        <f t="shared" si="253"/>
        <v>88.333333333333329</v>
      </c>
      <c r="Q4058" t="s">
        <v>8315</v>
      </c>
      <c r="R4058" t="s">
        <v>8316</v>
      </c>
      <c r="S4058" s="14">
        <f t="shared" si="254"/>
        <v>42534.933321759258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1">
        <f t="shared" si="253"/>
        <v>129.16666666666666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1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1">
        <f t="shared" si="253"/>
        <v>35.714285714285715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1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1" t="e">
        <f t="shared" si="253"/>
        <v>#DIV/0!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1">
        <f t="shared" si="253"/>
        <v>163.33333333333334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1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1">
        <f t="shared" si="253"/>
        <v>64.166666666666671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1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1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1">
        <f t="shared" si="253"/>
        <v>179.11764705882354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1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1">
        <f t="shared" si="253"/>
        <v>33.07692307692308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1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1" t="e">
        <f t="shared" si="253"/>
        <v>#DIV/0!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1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1">
        <f t="shared" si="253"/>
        <v>18.5</v>
      </c>
      <c r="Q4075" t="s">
        <v>8315</v>
      </c>
      <c r="R4075" t="s">
        <v>8316</v>
      </c>
      <c r="S4075" s="14">
        <f t="shared" si="254"/>
        <v>42078.345208333332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1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1">
        <f t="shared" si="253"/>
        <v>44.307692307692307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1" t="e">
        <f t="shared" si="253"/>
        <v>#DIV/0!</v>
      </c>
      <c r="Q4078" t="s">
        <v>8315</v>
      </c>
      <c r="R4078" t="s">
        <v>8316</v>
      </c>
      <c r="S4078" s="14">
        <f t="shared" si="254"/>
        <v>41905.795706018514</v>
      </c>
      <c r="T4078" s="14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1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1" t="e">
        <f t="shared" si="253"/>
        <v>#DIV/0!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1" t="e">
        <f t="shared" si="253"/>
        <v>#DIV/0!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1">
        <f t="shared" si="253"/>
        <v>29.166666666666668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1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1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1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1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1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1" t="e">
        <f t="shared" si="253"/>
        <v>#DIV/0!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1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1">
        <f t="shared" si="253"/>
        <v>10.666666666666666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1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1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1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1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1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1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$E4099/$D4099</f>
        <v>0</v>
      </c>
      <c r="P4099" s="11" t="e">
        <f t="shared" ref="P4099:P4115" si="257">$E4099/$L4099</f>
        <v>#DIV/0!</v>
      </c>
      <c r="Q4099" t="s">
        <v>8315</v>
      </c>
      <c r="R4099" t="s">
        <v>8316</v>
      </c>
      <c r="S4099" s="14">
        <f t="shared" ref="S4099:S4115" si="258">($J4099/86400)+DATE(1970,1,1)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1" t="e">
        <f t="shared" si="257"/>
        <v>#DIV/0!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ref="T4100:T4115" si="259">($I4100/86400)+DATE(1970,1,1)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1" t="e">
        <f t="shared" si="257"/>
        <v>#DIV/0!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1" t="e">
        <f t="shared" si="257"/>
        <v>#DIV/0!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1">
        <f t="shared" si="257"/>
        <v>22.833333333333332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1">
        <f t="shared" si="257"/>
        <v>16.666666666666668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1">
        <f t="shared" si="257"/>
        <v>45.785714285714285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1">
        <f t="shared" si="257"/>
        <v>383.33333333333331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1">
        <f t="shared" si="257"/>
        <v>106.96969696969697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1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1">
        <f t="shared" si="257"/>
        <v>59</v>
      </c>
      <c r="Q4110" t="s">
        <v>8315</v>
      </c>
      <c r="R4110" t="s">
        <v>8316</v>
      </c>
      <c r="S4110" s="14">
        <f t="shared" si="258"/>
        <v>42767.031678240739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1" t="e">
        <f t="shared" si="257"/>
        <v>#DIV/0!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1">
        <f t="shared" si="257"/>
        <v>14.333333333333334</v>
      </c>
      <c r="Q4112" t="s">
        <v>8315</v>
      </c>
      <c r="R4112" t="s">
        <v>8316</v>
      </c>
      <c r="S4112" s="14">
        <f t="shared" si="258"/>
        <v>42512.626747685186</v>
      </c>
      <c r="T4112" s="14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1">
        <f t="shared" si="257"/>
        <v>15.666666666666666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1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1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R4115" xr:uid="{79B88DE8-7DA7-A04F-AF0B-DE3B9E6AE93A}"/>
  <conditionalFormatting sqref="F1:F4115">
    <cfRule type="containsText" dxfId="4" priority="10" operator="containsText" text="live">
      <formula>NOT(ISERROR(SEARCH("live",F1)))</formula>
    </cfRule>
    <cfRule type="containsText" dxfId="3" priority="11" operator="containsText" text="failed">
      <formula>NOT(ISERROR(SEARCH("failed",F1)))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successful">
      <formula>NOT(ISERROR(SEARCH("successful",F1)))</formula>
    </cfRule>
    <cfRule type="containsText" dxfId="0" priority="14" operator="containsText" text="sucessful">
      <formula>NOT(ISERROR(SEARCH("sucessful",F1)))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29522-DEAC-C743-B3E2-57C8E2217432}">
  <dimension ref="A2:F24"/>
  <sheetViews>
    <sheetView zoomScale="120" zoomScaleNormal="120"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2" spans="1:6" x14ac:dyDescent="0.2">
      <c r="A2" s="6" t="s">
        <v>8223</v>
      </c>
      <c r="B2" t="s">
        <v>8363</v>
      </c>
    </row>
    <row r="4" spans="1:6" x14ac:dyDescent="0.2">
      <c r="A4" s="6" t="s">
        <v>8362</v>
      </c>
      <c r="B4" s="6" t="s">
        <v>8364</v>
      </c>
    </row>
    <row r="5" spans="1:6" x14ac:dyDescent="0.2">
      <c r="A5" s="6" t="s">
        <v>8360</v>
      </c>
      <c r="B5" s="19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8308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7" t="s">
        <v>8334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7" t="s">
        <v>8331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7" t="s">
        <v>8329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8323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7" t="s">
        <v>8336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7" t="s">
        <v>8320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7" t="s">
        <v>8317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7" t="s">
        <v>8315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  <row r="19" ht="48" customHeight="1" x14ac:dyDescent="0.2"/>
    <row r="24" ht="15" customHeight="1" x14ac:dyDescent="0.2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3582-00B3-F342-9875-D66CBF5B00EF}">
  <dimension ref="A1:U48"/>
  <sheetViews>
    <sheetView topLeftCell="A3" zoomScale="110" zoomScaleNormal="110" workbookViewId="0">
      <selection activeCell="M37" sqref="M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6" max="16" width="0" hidden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8358</v>
      </c>
      <c r="B2" t="s">
        <v>8363</v>
      </c>
    </row>
    <row r="4" spans="1:6" x14ac:dyDescent="0.2">
      <c r="A4" s="6" t="s">
        <v>8362</v>
      </c>
      <c r="B4" s="6" t="s">
        <v>8364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ht="15" customHeight="1" x14ac:dyDescent="0.2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21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21" x14ac:dyDescent="0.2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21" x14ac:dyDescent="0.2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21" x14ac:dyDescent="0.2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21" ht="15" customHeight="1" x14ac:dyDescent="0.2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21" x14ac:dyDescent="0.2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21" x14ac:dyDescent="0.2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21" x14ac:dyDescent="0.2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21" x14ac:dyDescent="0.2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21" x14ac:dyDescent="0.2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21" x14ac:dyDescent="0.2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21" x14ac:dyDescent="0.2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  <c r="S44" s="20"/>
      <c r="T44" s="20"/>
      <c r="U44" s="20"/>
    </row>
    <row r="45" spans="1:21" x14ac:dyDescent="0.2">
      <c r="A45" s="7" t="s">
        <v>8318</v>
      </c>
      <c r="B45" s="8">
        <v>100</v>
      </c>
      <c r="C45" s="8">
        <v>60</v>
      </c>
      <c r="D45" s="8"/>
      <c r="E45" s="8"/>
      <c r="F45" s="8">
        <v>160</v>
      </c>
      <c r="S45" s="20"/>
      <c r="T45" s="20"/>
      <c r="U45" s="20"/>
    </row>
    <row r="46" spans="1:21" x14ac:dyDescent="0.2">
      <c r="A46" s="7" t="s">
        <v>8338</v>
      </c>
      <c r="B46" s="8">
        <v>20</v>
      </c>
      <c r="C46" s="8"/>
      <c r="D46" s="8"/>
      <c r="E46" s="8"/>
      <c r="F46" s="8">
        <v>20</v>
      </c>
      <c r="S46" s="20"/>
      <c r="T46" s="20"/>
      <c r="U46" s="20"/>
    </row>
    <row r="47" spans="1:21" x14ac:dyDescent="0.2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  <c r="S47" s="20"/>
      <c r="T47" s="20"/>
      <c r="U47" s="20"/>
    </row>
    <row r="48" spans="1:21" x14ac:dyDescent="0.2">
      <c r="S48" s="20"/>
      <c r="T48" s="20"/>
      <c r="U48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0FCF-E897-9C48-8991-923C921399D5}">
  <dimension ref="A1:S22"/>
  <sheetViews>
    <sheetView workbookViewId="0">
      <selection activeCell="C4" sqref="C4:F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8.83203125" bestFit="1" customWidth="1"/>
    <col min="6" max="6" width="10" bestFit="1" customWidth="1"/>
  </cols>
  <sheetData>
    <row r="1" spans="1:19" x14ac:dyDescent="0.2">
      <c r="A1" s="6" t="s">
        <v>8358</v>
      </c>
      <c r="B1" t="s">
        <v>8363</v>
      </c>
    </row>
    <row r="2" spans="1:19" x14ac:dyDescent="0.2">
      <c r="A2" s="6" t="s">
        <v>8379</v>
      </c>
      <c r="B2" t="s">
        <v>8363</v>
      </c>
    </row>
    <row r="4" spans="1:19" ht="15" customHeight="1" x14ac:dyDescent="0.2">
      <c r="A4" s="6" t="s">
        <v>8362</v>
      </c>
      <c r="B4" s="6" t="s">
        <v>8364</v>
      </c>
      <c r="Q4" s="20"/>
      <c r="R4" s="20"/>
      <c r="S4" s="20"/>
    </row>
    <row r="5" spans="1:19" x14ac:dyDescent="0.2">
      <c r="A5" s="6" t="s">
        <v>8360</v>
      </c>
      <c r="B5" t="s">
        <v>8222</v>
      </c>
      <c r="C5" t="s">
        <v>8220</v>
      </c>
      <c r="D5" t="s">
        <v>8221</v>
      </c>
      <c r="E5" t="s">
        <v>8219</v>
      </c>
      <c r="F5" t="s">
        <v>8361</v>
      </c>
      <c r="Q5" s="20"/>
      <c r="R5" s="20"/>
      <c r="S5" s="20"/>
    </row>
    <row r="6" spans="1:19" x14ac:dyDescent="0.2">
      <c r="A6" s="15" t="s">
        <v>8373</v>
      </c>
      <c r="B6" s="8">
        <v>2</v>
      </c>
      <c r="C6" s="8">
        <v>34</v>
      </c>
      <c r="D6" s="8">
        <v>149</v>
      </c>
      <c r="E6" s="8">
        <v>182</v>
      </c>
      <c r="F6" s="8">
        <v>367</v>
      </c>
      <c r="Q6" s="20"/>
      <c r="R6" s="20"/>
      <c r="S6" s="20"/>
    </row>
    <row r="7" spans="1:19" x14ac:dyDescent="0.2">
      <c r="A7" s="15" t="s">
        <v>8374</v>
      </c>
      <c r="B7" s="8">
        <v>18</v>
      </c>
      <c r="C7" s="8">
        <v>27</v>
      </c>
      <c r="D7" s="8">
        <v>106</v>
      </c>
      <c r="E7" s="8">
        <v>202</v>
      </c>
      <c r="F7" s="8">
        <v>353</v>
      </c>
      <c r="Q7" s="20"/>
      <c r="R7" s="20"/>
      <c r="S7" s="20"/>
    </row>
    <row r="8" spans="1:19" x14ac:dyDescent="0.2">
      <c r="A8" s="15" t="s">
        <v>8375</v>
      </c>
      <c r="B8" s="8">
        <v>30</v>
      </c>
      <c r="C8" s="8">
        <v>28</v>
      </c>
      <c r="D8" s="8">
        <v>108</v>
      </c>
      <c r="E8" s="8">
        <v>180</v>
      </c>
      <c r="F8" s="8">
        <v>346</v>
      </c>
      <c r="Q8" s="20"/>
      <c r="R8" s="20"/>
      <c r="S8" s="20"/>
    </row>
    <row r="9" spans="1:19" x14ac:dyDescent="0.2">
      <c r="A9" s="15" t="s">
        <v>8376</v>
      </c>
      <c r="B9" s="8"/>
      <c r="C9" s="8">
        <v>27</v>
      </c>
      <c r="D9" s="8">
        <v>102</v>
      </c>
      <c r="E9" s="8">
        <v>192</v>
      </c>
      <c r="F9" s="8">
        <v>321</v>
      </c>
      <c r="Q9" s="20"/>
      <c r="R9" s="20"/>
      <c r="S9" s="20"/>
    </row>
    <row r="10" spans="1:19" x14ac:dyDescent="0.2">
      <c r="A10" s="15" t="s">
        <v>8367</v>
      </c>
      <c r="B10" s="8"/>
      <c r="C10" s="8">
        <v>26</v>
      </c>
      <c r="D10" s="8">
        <v>126</v>
      </c>
      <c r="E10" s="8">
        <v>234</v>
      </c>
      <c r="F10" s="8">
        <v>386</v>
      </c>
      <c r="Q10" s="20"/>
      <c r="R10" s="20"/>
      <c r="S10" s="20"/>
    </row>
    <row r="11" spans="1:19" x14ac:dyDescent="0.2">
      <c r="A11" s="15" t="s">
        <v>8377</v>
      </c>
      <c r="B11" s="8"/>
      <c r="C11" s="8">
        <v>27</v>
      </c>
      <c r="D11" s="8">
        <v>147</v>
      </c>
      <c r="E11" s="8">
        <v>211</v>
      </c>
      <c r="F11" s="8">
        <v>385</v>
      </c>
      <c r="Q11" s="20"/>
      <c r="R11" s="20"/>
      <c r="S11" s="20"/>
    </row>
    <row r="12" spans="1:19" x14ac:dyDescent="0.2">
      <c r="A12" s="15" t="s">
        <v>8368</v>
      </c>
      <c r="B12" s="8"/>
      <c r="C12" s="8">
        <v>43</v>
      </c>
      <c r="D12" s="8">
        <v>150</v>
      </c>
      <c r="E12" s="8">
        <v>194</v>
      </c>
      <c r="F12" s="8">
        <v>387</v>
      </c>
      <c r="Q12" s="20"/>
      <c r="R12" s="20"/>
      <c r="S12" s="20"/>
    </row>
    <row r="13" spans="1:19" x14ac:dyDescent="0.2">
      <c r="A13" s="15" t="s">
        <v>8369</v>
      </c>
      <c r="B13" s="8"/>
      <c r="C13" s="8">
        <v>33</v>
      </c>
      <c r="D13" s="8">
        <v>134</v>
      </c>
      <c r="E13" s="8">
        <v>166</v>
      </c>
      <c r="F13" s="8">
        <v>333</v>
      </c>
      <c r="Q13" s="20"/>
      <c r="R13" s="20"/>
      <c r="S13" s="20"/>
    </row>
    <row r="14" spans="1:19" x14ac:dyDescent="0.2">
      <c r="A14" s="15" t="s">
        <v>8370</v>
      </c>
      <c r="B14" s="8"/>
      <c r="C14" s="8">
        <v>24</v>
      </c>
      <c r="D14" s="8">
        <v>127</v>
      </c>
      <c r="E14" s="8">
        <v>147</v>
      </c>
      <c r="F14" s="8">
        <v>298</v>
      </c>
    </row>
    <row r="15" spans="1:19" x14ac:dyDescent="0.2">
      <c r="A15" s="15" t="s">
        <v>8371</v>
      </c>
      <c r="B15" s="8"/>
      <c r="C15" s="8">
        <v>20</v>
      </c>
      <c r="D15" s="8">
        <v>149</v>
      </c>
      <c r="E15" s="8">
        <v>183</v>
      </c>
      <c r="F15" s="8">
        <v>352</v>
      </c>
    </row>
    <row r="16" spans="1:19" x14ac:dyDescent="0.2">
      <c r="A16" s="15" t="s">
        <v>8372</v>
      </c>
      <c r="B16" s="8"/>
      <c r="C16" s="8">
        <v>37</v>
      </c>
      <c r="D16" s="8">
        <v>114</v>
      </c>
      <c r="E16" s="8">
        <v>183</v>
      </c>
      <c r="F16" s="8">
        <v>334</v>
      </c>
    </row>
    <row r="17" spans="1:6" x14ac:dyDescent="0.2">
      <c r="A17" s="15" t="s">
        <v>8378</v>
      </c>
      <c r="B17" s="8"/>
      <c r="C17" s="8">
        <v>23</v>
      </c>
      <c r="D17" s="8">
        <v>118</v>
      </c>
      <c r="E17" s="8">
        <v>111</v>
      </c>
      <c r="F17" s="8">
        <v>252</v>
      </c>
    </row>
    <row r="18" spans="1:6" x14ac:dyDescent="0.2">
      <c r="A18" s="15" t="s">
        <v>8361</v>
      </c>
      <c r="B18" s="8">
        <v>50</v>
      </c>
      <c r="C18" s="8">
        <v>349</v>
      </c>
      <c r="D18" s="8">
        <v>1530</v>
      </c>
      <c r="E18" s="8">
        <v>2185</v>
      </c>
      <c r="F18" s="8">
        <v>4114</v>
      </c>
    </row>
    <row r="19" spans="1:6" x14ac:dyDescent="0.2">
      <c r="A19" s="20"/>
      <c r="B19" s="20"/>
      <c r="C19" s="20"/>
    </row>
    <row r="20" spans="1:6" x14ac:dyDescent="0.2">
      <c r="A20" s="20"/>
      <c r="B20" s="20"/>
      <c r="C20" s="20"/>
    </row>
    <row r="21" spans="1:6" x14ac:dyDescent="0.2">
      <c r="A21" s="20"/>
      <c r="B21" s="20"/>
      <c r="C21" s="20"/>
    </row>
    <row r="22" spans="1:6" x14ac:dyDescent="0.2">
      <c r="A22" s="20"/>
      <c r="B22" s="20"/>
      <c r="C22" s="2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52AD4-F15A-A944-9FE1-D44EE72CB228}">
  <dimension ref="A1:O36"/>
  <sheetViews>
    <sheetView zoomScale="120" zoomScaleNormal="120" workbookViewId="0">
      <selection activeCell="C3" sqref="C3"/>
    </sheetView>
  </sheetViews>
  <sheetFormatPr baseColWidth="10" defaultRowHeight="15" x14ac:dyDescent="0.2"/>
  <cols>
    <col min="1" max="1" width="16.1640625" customWidth="1"/>
    <col min="2" max="2" width="19.5" customWidth="1"/>
    <col min="3" max="3" width="18.33203125" customWidth="1"/>
    <col min="4" max="5" width="17.83203125" customWidth="1"/>
    <col min="6" max="6" width="21.83203125" customWidth="1"/>
    <col min="7" max="7" width="17.6640625" customWidth="1"/>
    <col min="8" max="8" width="23.1640625" customWidth="1"/>
  </cols>
  <sheetData>
    <row r="1" spans="1:8" x14ac:dyDescent="0.2">
      <c r="A1" s="16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8399</v>
      </c>
      <c r="G1" s="1" t="s">
        <v>8385</v>
      </c>
      <c r="H1" s="1" t="s">
        <v>8386</v>
      </c>
    </row>
    <row r="2" spans="1:8" x14ac:dyDescent="0.2">
      <c r="A2" s="17" t="s">
        <v>8390</v>
      </c>
      <c r="B2">
        <f>COUNTIF('ORIGINAL DATA'!$F$2:$F$4115,"successful")+COUNTIF('ORIGINAL DATA'!$E$2:$E$4115,"&gt;=5000")+COUNTIF('ORIGINAL DATA'!$E$2:$E$4115,"&lt;=9999")</f>
        <v>6754</v>
      </c>
      <c r="C2">
        <f>COUNTIF('ORIGINAL DATA'!$F$2:$F$4115,"failedl")+COUNTIF('ORIGINAL DATA'!$E$2:$E$4115,"&gt;=5000")+COUNTIF('ORIGINAL DATA'!$E$2:$E$4115,"&lt;=9999")</f>
        <v>4569</v>
      </c>
      <c r="D2">
        <f>COUNTIF('ORIGINAL DATA'!$F$2:$F$4115,"canceled")+COUNTIF('ORIGINAL DATA'!$E$2:$E$4115,"&gt;=5000")+COUNTIF('ORIGINAL DATA'!$E$2:$E$4115,"&lt;=9999")</f>
        <v>4918</v>
      </c>
      <c r="E2">
        <f t="shared" ref="E2:E13" si="0">SUM($B2:$D2)</f>
        <v>16241</v>
      </c>
      <c r="F2" s="18">
        <f t="shared" ref="F2:F13" si="1">$B2/$E2</f>
        <v>0.41586109229727236</v>
      </c>
      <c r="G2" s="18">
        <f t="shared" ref="G2:G13" si="2">$C2/$E2</f>
        <v>0.28132504156148019</v>
      </c>
      <c r="H2" s="18">
        <f t="shared" ref="H2:H13" si="3">$D2/$E2</f>
        <v>0.30281386614124745</v>
      </c>
    </row>
    <row r="3" spans="1:8" x14ac:dyDescent="0.2">
      <c r="A3" s="17" t="s">
        <v>8389</v>
      </c>
      <c r="B3">
        <f>COUNTIF('ORIGINAL DATA'!$F$2:$F$4115,"successful")+COUNTIF('ORIGINAL DATA'!$E$2:$E$4115,"&gt;=1000")+COUNTIF('ORIGINAL DATA'!$E$2:$E$4115,"&lt;=4999")</f>
        <v>7486</v>
      </c>
      <c r="C3">
        <f>COUNTIF('ORIGINAL DATA'!$F$2:$F$4115,"failed")+COUNTIF('ORIGINAL DATA'!$E$2:$E$4115,"&gt;=1000")+COUNTIF('ORIGINAL DATA'!$E$2:$E$4115,"&lt;=4999")</f>
        <v>6831</v>
      </c>
      <c r="D3">
        <f>COUNTIF('ORIGINAL DATA'!$F$2:$F$4115,"canceled")+COUNTIF('ORIGINAL DATA'!$E$2:$E$4115,"&gt;=1000")+COUNTIF('ORIGINAL DATA'!$E$2:$E$4115,"&lt;=4999")</f>
        <v>5650</v>
      </c>
      <c r="E3">
        <f t="shared" si="0"/>
        <v>19967</v>
      </c>
      <c r="F3" s="18">
        <f t="shared" si="1"/>
        <v>0.37491861571593127</v>
      </c>
      <c r="G3" s="18">
        <f t="shared" si="2"/>
        <v>0.34211448890669605</v>
      </c>
      <c r="H3" s="18">
        <f t="shared" si="3"/>
        <v>0.28296689537737268</v>
      </c>
    </row>
    <row r="4" spans="1:8" x14ac:dyDescent="0.2">
      <c r="A4" s="17" t="s">
        <v>8391</v>
      </c>
      <c r="B4">
        <f>COUNTIF('ORIGINAL DATA'!$F$2:$F$4115,"successful")+COUNTIF('ORIGINAL DATA'!$E$2:$E$4115,"&gt;=10000")+COUNTIF('ORIGINAL DATA'!$E$2:$E$4115,"&lt;=14999")</f>
        <v>6502</v>
      </c>
      <c r="C4">
        <f>COUNTIF('ORIGINAL DATA'!$F$2:$F$4115,"failed")+COUNTIF('ORIGINAL DATA'!$E$2:$E$4115,"&gt;=10000")+COUNTIF('ORIGINAL DATA'!$E$2:$E$4115,"&lt;=14999")</f>
        <v>5847</v>
      </c>
      <c r="D4">
        <f>COUNTIF('ORIGINAL DATA'!$F$2:$F$4115,"canceled")+COUNTIF('ORIGINAL DATA'!$E$2:$E$4115,"&gt;=10000")+COUNTIF('ORIGINAL DATA'!$E$2:$E$4115,"&lt;=14999")</f>
        <v>4666</v>
      </c>
      <c r="E4">
        <f t="shared" si="0"/>
        <v>17015</v>
      </c>
      <c r="F4" s="18">
        <f t="shared" si="1"/>
        <v>0.38213341169556275</v>
      </c>
      <c r="G4" s="18">
        <f t="shared" si="2"/>
        <v>0.34363796650014694</v>
      </c>
      <c r="H4" s="18">
        <f t="shared" si="3"/>
        <v>0.27422862180429031</v>
      </c>
    </row>
    <row r="5" spans="1:8" x14ac:dyDescent="0.2">
      <c r="A5" s="17" t="s">
        <v>8392</v>
      </c>
      <c r="B5">
        <f>COUNTIF('ORIGINAL DATA'!$F$2:$F$4115,"successful")+COUNTIF('ORIGINAL DATA'!$E$2:$E$4115,"&gt;=15000")+COUNTIF('ORIGINAL DATA'!$E$2:$E$4115,"&lt;=19999")</f>
        <v>6410</v>
      </c>
      <c r="C5">
        <f>COUNTIF('ORIGINAL DATA'!$F$2:$F$4115,"failed")+COUNTIF('ORIGINAL DATA'!$E$2:$E$4115,"&gt;=15000")+COUNTIF('ORIGINAL DATA'!$E$2:$E$4115,"&lt;=19999")</f>
        <v>5755</v>
      </c>
      <c r="D5">
        <f>COUNTIF('ORIGINAL DATA'!$F$2:$F$4115,"canceled")+COUNTIF('ORIGINAL DATA'!$E$2:$E$4115,"&gt;=15000")+COUNTIF('ORIGINAL DATA'!$E$2:$E$4115,"&lt;=19999")</f>
        <v>4574</v>
      </c>
      <c r="E5">
        <f t="shared" si="0"/>
        <v>16739</v>
      </c>
      <c r="F5" s="18">
        <f t="shared" si="1"/>
        <v>0.38293804886791327</v>
      </c>
      <c r="G5" s="18">
        <f t="shared" si="2"/>
        <v>0.34380787382758826</v>
      </c>
      <c r="H5" s="18">
        <f t="shared" si="3"/>
        <v>0.27325407730449847</v>
      </c>
    </row>
    <row r="6" spans="1:8" x14ac:dyDescent="0.2">
      <c r="A6" s="17" t="s">
        <v>8394</v>
      </c>
      <c r="B6">
        <f>COUNTIF('ORIGINAL DATA'!$F$2:$F$4115,"successful")+COUNTIF('ORIGINAL DATA'!$E$2:$E$4115,"&gt;=25000")+COUNTIF('ORIGINAL DATA'!$E$2:$E$4115,"&lt;=29999")</f>
        <v>6355</v>
      </c>
      <c r="C6">
        <f>COUNTIF('ORIGINAL DATA'!$F$2:$F$4115,"failed")+COUNTIF('ORIGINAL DATA'!$E$2:$E$4115,"&gt;=25000")+COUNTIF('ORIGINAL DATA'!$E$2:$E$4115,"&lt;=29999")</f>
        <v>5700</v>
      </c>
      <c r="D6">
        <f>COUNTIF('ORIGINAL DATA'!$F$2:$F$4115,"canceled")+COUNTIF('ORIGINAL DATA'!$E$2:$E$4115,"&gt;=25000")+COUNTIF('ORIGINAL DATA'!$E$2:$E$4115,"&lt;=29999")</f>
        <v>4519</v>
      </c>
      <c r="E6">
        <f t="shared" si="0"/>
        <v>16574</v>
      </c>
      <c r="F6" s="18">
        <f t="shared" si="1"/>
        <v>0.38343188125980449</v>
      </c>
      <c r="G6" s="18">
        <f t="shared" si="2"/>
        <v>0.34391215156268856</v>
      </c>
      <c r="H6" s="18">
        <f t="shared" si="3"/>
        <v>0.27265596717750695</v>
      </c>
    </row>
    <row r="7" spans="1:8" x14ac:dyDescent="0.2">
      <c r="A7" s="17" t="s">
        <v>8395</v>
      </c>
      <c r="B7">
        <f>COUNTIF('ORIGINAL DATA'!$F$2:$F$4115,"successful")+COUNTIF('ORIGINAL DATA'!$E$2:$E$4115,"&gt;=30000")+COUNTIF('ORIGINAL DATA'!$E$2:$E$4115,"&lt;=34999")</f>
        <v>6351</v>
      </c>
      <c r="C7">
        <f>COUNTIF('ORIGINAL DATA'!$F$2:$F$4115,"failed")+COUNTIF('ORIGINAL DATA'!$E$2:$E$4115,"&gt;=30000")+COUNTIF('ORIGINAL DATA'!$E$2:$E$4115,"&lt;=34999")</f>
        <v>5696</v>
      </c>
      <c r="D7">
        <f>COUNTIF('ORIGINAL DATA'!$F$2:$F$4115,"canceled")+COUNTIF('ORIGINAL DATA'!$E$2:$E$4115,"&gt;=30000")+COUNTIF('ORIGINAL DATA'!$E$2:$E$4115,"&lt;=34999")</f>
        <v>4515</v>
      </c>
      <c r="E7">
        <f t="shared" si="0"/>
        <v>16562</v>
      </c>
      <c r="F7" s="18">
        <f t="shared" si="1"/>
        <v>0.38346818017147688</v>
      </c>
      <c r="G7" s="18">
        <f t="shared" si="2"/>
        <v>0.34391981644728897</v>
      </c>
      <c r="H7" s="18">
        <f t="shared" si="3"/>
        <v>0.27261200338123415</v>
      </c>
    </row>
    <row r="8" spans="1:8" x14ac:dyDescent="0.2">
      <c r="A8" s="17" t="s">
        <v>8396</v>
      </c>
      <c r="B8">
        <f>COUNTIF('ORIGINAL DATA'!$F$2:$F$4115,"successful")+COUNTIF('ORIGINAL DATA'!$E$2:$E$4115,"&gt;=35000")+COUNTIF('ORIGINAL DATA'!$E$2:$E$4115,"&lt;=39999")</f>
        <v>6326</v>
      </c>
      <c r="C8">
        <f>COUNTIF('ORIGINAL DATA'!$F$2:$F$4115,"failed")+COUNTIF('ORIGINAL DATA'!$E$2:$E$4115,"&gt;=35000")+COUNTIF('ORIGINAL DATA'!$E$2:$E$4115,"&lt;=39999")</f>
        <v>5671</v>
      </c>
      <c r="D8">
        <f>COUNTIF('ORIGINAL DATA'!$F$2:$F$4115,"canceled")+COUNTIF('ORIGINAL DATA'!$E$2:$E$4115,"&gt;=35000")+COUNTIF('ORIGINAL DATA'!$E$2:$E$4115,"&lt;=39999")</f>
        <v>4490</v>
      </c>
      <c r="E8">
        <f t="shared" si="0"/>
        <v>16487</v>
      </c>
      <c r="F8" s="18">
        <f t="shared" si="1"/>
        <v>0.38369624552677867</v>
      </c>
      <c r="G8" s="18">
        <f t="shared" si="2"/>
        <v>0.34396797476799901</v>
      </c>
      <c r="H8" s="18">
        <f t="shared" si="3"/>
        <v>0.27233577970522227</v>
      </c>
    </row>
    <row r="9" spans="1:8" x14ac:dyDescent="0.2">
      <c r="A9" s="17" t="s">
        <v>8397</v>
      </c>
      <c r="B9">
        <f>COUNTIF('ORIGINAL DATA'!$F$2:$F$4115,"successful")+COUNTIF('ORIGINAL DATA'!$E$2:$E$4115,"&gt;=40000")+COUNTIF('ORIGINAL DATA'!$E$2:$E$4115,"&lt;=44999")</f>
        <v>6325</v>
      </c>
      <c r="C9">
        <f>COUNTIF('ORIGINAL DATA'!$F$2:$F$4115,"failed")+COUNTIF('ORIGINAL DATA'!$E$2:$E$4115,"&gt;=40000")+COUNTIF('ORIGINAL DATA'!$E$2:$E$4115,"&lt;=44999")</f>
        <v>5670</v>
      </c>
      <c r="D9">
        <f>COUNTIF('ORIGINAL DATA'!$F$2:$F$4115,"canceled")+COUNTIF('ORIGINAL DATA'!$E$2:$E$4115,"&gt;=40000")+COUNTIF('ORIGINAL DATA'!$E$2:$E$4115,"&lt;=44999")</f>
        <v>4489</v>
      </c>
      <c r="E9">
        <f t="shared" si="0"/>
        <v>16484</v>
      </c>
      <c r="F9" s="18">
        <f t="shared" si="1"/>
        <v>0.38370541130793495</v>
      </c>
      <c r="G9" s="18">
        <f t="shared" si="2"/>
        <v>0.34396991021596701</v>
      </c>
      <c r="H9" s="18">
        <f t="shared" si="3"/>
        <v>0.27232467847609804</v>
      </c>
    </row>
    <row r="10" spans="1:8" x14ac:dyDescent="0.2">
      <c r="A10" s="17" t="s">
        <v>8398</v>
      </c>
      <c r="B10">
        <f>COUNTIF('ORIGINAL DATA'!$F$2:$F$4115,"successful")+COUNTIF('ORIGINAL DATA'!$E$2:$E$4115,"&gt;=45000")+COUNTIF('ORIGINAL DATA'!$E$2:$E$4115,"&lt;=49999")</f>
        <v>6317</v>
      </c>
      <c r="C10">
        <f>COUNTIF('ORIGINAL DATA'!$F$2:$F$4115,"failed")+COUNTIF('ORIGINAL DATA'!$E$2:$E$4115,"&gt;=45000")+COUNTIF('ORIGINAL DATA'!$E$2:$E$4115,"&lt;=49999")</f>
        <v>5662</v>
      </c>
      <c r="D10">
        <f>COUNTIF('ORIGINAL DATA'!$F$2:$F$4115,"canceled")+COUNTIF('ORIGINAL DATA'!$E$2:$E$4115,"&gt;=45000")+COUNTIF('ORIGINAL DATA'!$E$2:$E$4115,"&lt;=49999")</f>
        <v>4481</v>
      </c>
      <c r="E10">
        <f t="shared" si="0"/>
        <v>16460</v>
      </c>
      <c r="F10" s="18">
        <f t="shared" si="1"/>
        <v>0.38377885783718102</v>
      </c>
      <c r="G10" s="18">
        <f t="shared" si="2"/>
        <v>0.34398541919805592</v>
      </c>
      <c r="H10" s="18">
        <f t="shared" si="3"/>
        <v>0.27223572296476306</v>
      </c>
    </row>
    <row r="11" spans="1:8" x14ac:dyDescent="0.2">
      <c r="A11" s="17" t="s">
        <v>8393</v>
      </c>
      <c r="B11">
        <f>COUNTIF('ORIGINAL DATA'!$F$2:$F$4115,"successful")+COUNTIF('ORIGINAL DATA'!$E$2:$E$4115,"&gt;=20000")+COUNTIF('ORIGINAL DATA'!$E$2:$E$4115,"&lt;=24999")</f>
        <v>6374</v>
      </c>
      <c r="C11">
        <f>COUNTIF('ORIGINAL DATA'!$F$2:$F$4115,"failed")+COUNTIF('ORIGINAL DATA'!$E$2:$E$4115,"&gt;=20000")+COUNTIF('ORIGINAL DATA'!$E$2:$E$4115,"&lt;=24999")</f>
        <v>5719</v>
      </c>
      <c r="D11">
        <f>COUNTIF('ORIGINAL DATA'!$F$2:$F$4115,"fcanceled")+COUNTIF('ORIGINAL DATA'!$E$2:$E$4115,"&gt;=20000")+COUNTIF('ORIGINAL DATA'!$E$2:$E$4115,"&lt;=24999")</f>
        <v>4189</v>
      </c>
      <c r="E11">
        <f t="shared" si="0"/>
        <v>16282</v>
      </c>
      <c r="F11" s="18">
        <f t="shared" si="1"/>
        <v>0.39147524874094092</v>
      </c>
      <c r="G11" s="18">
        <f t="shared" si="2"/>
        <v>0.35124677558039552</v>
      </c>
      <c r="H11" s="18">
        <f t="shared" si="3"/>
        <v>0.25727797567866356</v>
      </c>
    </row>
    <row r="12" spans="1:8" x14ac:dyDescent="0.2">
      <c r="A12" s="17" t="s">
        <v>8387</v>
      </c>
      <c r="B12">
        <f>COUNTIF('ORIGINAL DATA'!$F$2:$F$4115,"successful")+COUNTIF('ORIGINAL DATA'!$E$1:$E$4115,"&lt;1000")</f>
        <v>3926</v>
      </c>
      <c r="C12">
        <f>COUNTIF('ORIGINAL DATA'!$F$2:$F$4115,"failed")+COUNTIF('ORIGINAL DATA'!$E$1:$E$4115,"&lt;1000")</f>
        <v>3271</v>
      </c>
      <c r="D12">
        <f>COUNTIF('ORIGINAL DATA'!$F$2:$F$4115,"canceled")+COUNTIF('ORIGINAL DATA'!$E$1:$E$4115,"&lt;1000")</f>
        <v>2090</v>
      </c>
      <c r="E12">
        <f t="shared" si="0"/>
        <v>9287</v>
      </c>
      <c r="F12" s="18">
        <f t="shared" si="1"/>
        <v>0.42274146656616773</v>
      </c>
      <c r="G12" s="18">
        <f t="shared" si="2"/>
        <v>0.35221277053946376</v>
      </c>
      <c r="H12" s="18">
        <f t="shared" si="3"/>
        <v>0.22504576289436848</v>
      </c>
    </row>
    <row r="13" spans="1:8" x14ac:dyDescent="0.2">
      <c r="A13" s="17" t="s">
        <v>8388</v>
      </c>
      <c r="B13">
        <f>COUNTIF('ORIGINAL DATA'!$F$2:$F$4115,"successful")+COUNTIF('ORIGINAL DATA'!$E$2:$E$4115,"&gt;=50000")</f>
        <v>2348</v>
      </c>
      <c r="C13">
        <f>COUNTIF('ORIGINAL DATA'!$F$2:$F$4115,"failed")+COUNTIF('ORIGINAL DATA'!$E$2:$E$4115,"&gt;=50000")</f>
        <v>1693</v>
      </c>
      <c r="D13">
        <f>COUNTIF('ORIGINAL DATA'!$F$2:$F$4115,"canceled")+COUNTIF('ORIGINAL DATA'!$E$2:$E$4115,"&gt;=50000")</f>
        <v>512</v>
      </c>
      <c r="E13">
        <f t="shared" si="0"/>
        <v>4553</v>
      </c>
      <c r="F13" s="18">
        <f t="shared" si="1"/>
        <v>0.5157039314737536</v>
      </c>
      <c r="G13" s="18">
        <f t="shared" si="2"/>
        <v>0.37184274104985726</v>
      </c>
      <c r="H13" s="18">
        <f t="shared" si="3"/>
        <v>0.1124533274763892</v>
      </c>
    </row>
    <row r="17" spans="9:15" ht="15" customHeight="1" x14ac:dyDescent="0.2"/>
    <row r="30" spans="9:15" x14ac:dyDescent="0.2">
      <c r="I30" s="20"/>
      <c r="J30" s="20"/>
      <c r="K30" s="20"/>
      <c r="M30" s="20"/>
      <c r="N30" s="20"/>
      <c r="O30" s="20"/>
    </row>
    <row r="31" spans="9:15" x14ac:dyDescent="0.2">
      <c r="I31" s="20"/>
      <c r="J31" s="20"/>
      <c r="K31" s="20"/>
      <c r="M31" s="20"/>
      <c r="N31" s="20"/>
      <c r="O31" s="20"/>
    </row>
    <row r="32" spans="9:15" x14ac:dyDescent="0.2">
      <c r="I32" s="20"/>
      <c r="J32" s="20"/>
      <c r="K32" s="20"/>
      <c r="M32" s="20"/>
      <c r="N32" s="20"/>
      <c r="O32" s="20"/>
    </row>
    <row r="33" spans="9:15" x14ac:dyDescent="0.2">
      <c r="I33" s="20"/>
      <c r="J33" s="20"/>
      <c r="K33" s="20"/>
      <c r="M33" s="20"/>
      <c r="N33" s="20"/>
      <c r="O33" s="20"/>
    </row>
    <row r="34" spans="9:15" x14ac:dyDescent="0.2">
      <c r="I34" s="20"/>
      <c r="J34" s="20"/>
      <c r="K34" s="20"/>
      <c r="M34" s="20"/>
      <c r="N34" s="20"/>
      <c r="O34" s="20"/>
    </row>
    <row r="35" spans="9:15" x14ac:dyDescent="0.2">
      <c r="I35" s="20"/>
      <c r="J35" s="20"/>
      <c r="K35" s="20"/>
      <c r="M35" s="20"/>
      <c r="N35" s="20"/>
      <c r="O35" s="20"/>
    </row>
    <row r="36" spans="9:15" x14ac:dyDescent="0.2">
      <c r="I36" s="20"/>
      <c r="J36" s="20"/>
      <c r="K36" s="20"/>
      <c r="M36" s="20"/>
      <c r="N36" s="20"/>
      <c r="O36" s="2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6DE2D-997E-634F-88D4-5EB6CD21BF66}">
  <sheetPr>
    <tabColor rgb="FFFF0000"/>
  </sheetPr>
  <dimension ref="A2:X102"/>
  <sheetViews>
    <sheetView topLeftCell="A71" workbookViewId="0">
      <selection activeCell="B97" sqref="B97"/>
    </sheetView>
  </sheetViews>
  <sheetFormatPr baseColWidth="10" defaultRowHeight="15" x14ac:dyDescent="0.2"/>
  <cols>
    <col min="2" max="2" width="12.1640625" bestFit="1" customWidth="1"/>
    <col min="3" max="3" width="14.83203125" bestFit="1" customWidth="1"/>
    <col min="4" max="6" width="10" bestFit="1" customWidth="1"/>
    <col min="7" max="7" width="3.33203125" bestFit="1" customWidth="1"/>
    <col min="8" max="8" width="3.1640625" bestFit="1" customWidth="1"/>
    <col min="9" max="9" width="3.33203125" bestFit="1" customWidth="1"/>
    <col min="10" max="11" width="3.1640625" bestFit="1" customWidth="1"/>
    <col min="12" max="12" width="4.1640625" bestFit="1" customWidth="1"/>
    <col min="13" max="13" width="3.33203125" bestFit="1" customWidth="1"/>
    <col min="14" max="16" width="3.1640625" bestFit="1" customWidth="1"/>
    <col min="17" max="17" width="3.83203125" bestFit="1" customWidth="1"/>
    <col min="18" max="18" width="3.1640625" bestFit="1" customWidth="1"/>
    <col min="19" max="19" width="3.5" bestFit="1" customWidth="1"/>
    <col min="20" max="22" width="3.1640625" bestFit="1" customWidth="1"/>
    <col min="23" max="23" width="5.1640625" bestFit="1" customWidth="1"/>
    <col min="24" max="24" width="10" bestFit="1" customWidth="1"/>
  </cols>
  <sheetData>
    <row r="2" spans="2:21" ht="24" x14ac:dyDescent="0.3">
      <c r="B2" s="27" t="s">
        <v>8400</v>
      </c>
      <c r="C2" s="27"/>
      <c r="D2" s="27"/>
      <c r="E2" s="27"/>
      <c r="F2" s="27"/>
      <c r="G2" s="27"/>
      <c r="H2" s="27"/>
    </row>
    <row r="4" spans="2:21" ht="15" customHeight="1" x14ac:dyDescent="0.2">
      <c r="B4" s="28" t="s">
        <v>8404</v>
      </c>
      <c r="C4" s="28"/>
      <c r="E4" s="28" t="s">
        <v>8405</v>
      </c>
      <c r="F4" s="28"/>
      <c r="G4" s="28"/>
      <c r="H4" s="20"/>
      <c r="J4" s="28" t="s">
        <v>8406</v>
      </c>
      <c r="K4" s="28"/>
      <c r="L4" s="28"/>
      <c r="M4" s="20"/>
      <c r="O4" s="28" t="s">
        <v>8407</v>
      </c>
      <c r="P4" s="28"/>
      <c r="Q4" s="28"/>
      <c r="R4" s="20"/>
      <c r="S4" s="28" t="s">
        <v>8408</v>
      </c>
      <c r="T4" s="28"/>
      <c r="U4" s="28"/>
    </row>
    <row r="5" spans="2:21" x14ac:dyDescent="0.2">
      <c r="B5" s="28"/>
      <c r="C5" s="28"/>
      <c r="E5" s="28"/>
      <c r="F5" s="28"/>
      <c r="G5" s="28"/>
      <c r="H5" s="20"/>
      <c r="J5" s="28"/>
      <c r="K5" s="28"/>
      <c r="L5" s="28"/>
      <c r="M5" s="20"/>
      <c r="O5" s="28"/>
      <c r="P5" s="28"/>
      <c r="Q5" s="28"/>
      <c r="R5" s="20"/>
      <c r="S5" s="28"/>
      <c r="T5" s="28"/>
      <c r="U5" s="28"/>
    </row>
    <row r="6" spans="2:21" x14ac:dyDescent="0.2">
      <c r="B6" s="28"/>
      <c r="C6" s="28"/>
      <c r="E6" s="28"/>
      <c r="F6" s="28"/>
      <c r="G6" s="28"/>
      <c r="H6" s="20"/>
      <c r="J6" s="28"/>
      <c r="K6" s="28"/>
      <c r="L6" s="28"/>
      <c r="M6" s="20"/>
      <c r="O6" s="28"/>
      <c r="P6" s="28"/>
      <c r="Q6" s="28"/>
      <c r="R6" s="20"/>
      <c r="S6" s="28"/>
      <c r="T6" s="28"/>
      <c r="U6" s="28"/>
    </row>
    <row r="7" spans="2:21" x14ac:dyDescent="0.2">
      <c r="B7" s="28"/>
      <c r="C7" s="28"/>
      <c r="E7" s="28"/>
      <c r="F7" s="28"/>
      <c r="G7" s="28"/>
      <c r="H7" s="20"/>
      <c r="J7" s="28"/>
      <c r="K7" s="28"/>
      <c r="L7" s="28"/>
      <c r="M7" s="20"/>
      <c r="O7" s="28"/>
      <c r="P7" s="28"/>
      <c r="Q7" s="28"/>
      <c r="R7" s="20"/>
      <c r="S7" s="28"/>
      <c r="T7" s="28"/>
      <c r="U7" s="28"/>
    </row>
    <row r="8" spans="2:21" x14ac:dyDescent="0.2">
      <c r="B8" s="28"/>
      <c r="C8" s="28"/>
      <c r="E8" s="28"/>
      <c r="F8" s="28"/>
      <c r="G8" s="28"/>
      <c r="H8" s="20"/>
      <c r="J8" s="28"/>
      <c r="K8" s="28"/>
      <c r="L8" s="28"/>
      <c r="M8" s="20"/>
      <c r="O8" s="28"/>
      <c r="P8" s="28"/>
      <c r="Q8" s="28"/>
      <c r="R8" s="20"/>
      <c r="S8" s="28"/>
      <c r="T8" s="28"/>
      <c r="U8" s="28"/>
    </row>
    <row r="9" spans="2:21" x14ac:dyDescent="0.2">
      <c r="B9" s="28"/>
      <c r="C9" s="28"/>
      <c r="E9" s="28"/>
      <c r="F9" s="28"/>
      <c r="G9" s="28"/>
      <c r="H9" s="20"/>
      <c r="J9" s="28"/>
      <c r="K9" s="28"/>
      <c r="L9" s="28"/>
      <c r="M9" s="20"/>
      <c r="O9" s="28"/>
      <c r="P9" s="28"/>
      <c r="Q9" s="28"/>
      <c r="R9" s="20"/>
      <c r="S9" s="28"/>
      <c r="T9" s="28"/>
      <c r="U9" s="28"/>
    </row>
    <row r="10" spans="2:21" x14ac:dyDescent="0.2">
      <c r="B10" s="28"/>
      <c r="C10" s="28"/>
      <c r="E10" s="28"/>
      <c r="F10" s="28"/>
      <c r="G10" s="28"/>
      <c r="H10" s="20"/>
      <c r="J10" s="28"/>
      <c r="K10" s="28"/>
      <c r="L10" s="28"/>
      <c r="M10" s="20"/>
      <c r="O10" s="28"/>
      <c r="P10" s="28"/>
      <c r="Q10" s="28"/>
      <c r="R10" s="20"/>
      <c r="S10" s="28"/>
      <c r="T10" s="28"/>
      <c r="U10" s="28"/>
    </row>
    <row r="11" spans="2:21" x14ac:dyDescent="0.2">
      <c r="B11" s="28"/>
      <c r="C11" s="28"/>
      <c r="E11" s="28"/>
      <c r="F11" s="28"/>
      <c r="G11" s="28"/>
      <c r="H11" s="20"/>
      <c r="J11" s="28"/>
      <c r="K11" s="28"/>
      <c r="L11" s="28"/>
      <c r="M11" s="20"/>
      <c r="O11" s="28"/>
      <c r="P11" s="28"/>
      <c r="Q11" s="28"/>
      <c r="R11" s="20"/>
      <c r="S11" s="28"/>
      <c r="T11" s="28"/>
      <c r="U11" s="28"/>
    </row>
    <row r="12" spans="2:21" x14ac:dyDescent="0.2">
      <c r="B12" s="28"/>
      <c r="C12" s="28"/>
      <c r="E12" s="28"/>
      <c r="F12" s="28"/>
      <c r="G12" s="28"/>
      <c r="H12" s="20"/>
      <c r="J12" s="28"/>
      <c r="K12" s="28"/>
      <c r="L12" s="28"/>
      <c r="M12" s="20"/>
      <c r="O12" s="28"/>
      <c r="P12" s="28"/>
      <c r="Q12" s="28"/>
      <c r="R12" s="20"/>
      <c r="S12" s="28"/>
      <c r="T12" s="28"/>
      <c r="U12" s="28"/>
    </row>
    <row r="13" spans="2:21" x14ac:dyDescent="0.2">
      <c r="B13" s="28"/>
      <c r="C13" s="28"/>
      <c r="E13" s="28"/>
      <c r="F13" s="28"/>
      <c r="G13" s="28"/>
      <c r="H13" s="20"/>
      <c r="J13" s="28"/>
      <c r="K13" s="28"/>
      <c r="L13" s="28"/>
      <c r="M13" s="20"/>
      <c r="O13" s="28"/>
      <c r="P13" s="28"/>
      <c r="Q13" s="28"/>
      <c r="R13" s="20"/>
      <c r="S13" s="28"/>
      <c r="T13" s="28"/>
      <c r="U13" s="28"/>
    </row>
    <row r="14" spans="2:21" x14ac:dyDescent="0.2">
      <c r="B14" s="28"/>
      <c r="C14" s="28"/>
      <c r="E14" s="28"/>
      <c r="F14" s="28"/>
      <c r="G14" s="28"/>
      <c r="H14" s="20"/>
      <c r="J14" s="28"/>
      <c r="K14" s="28"/>
      <c r="L14" s="28"/>
      <c r="M14" s="20"/>
      <c r="O14" s="28"/>
      <c r="P14" s="28"/>
      <c r="Q14" s="28"/>
      <c r="R14" s="20"/>
      <c r="S14" s="28"/>
      <c r="T14" s="28"/>
      <c r="U14" s="28"/>
    </row>
    <row r="15" spans="2:21" x14ac:dyDescent="0.2">
      <c r="B15" s="28"/>
      <c r="C15" s="28"/>
      <c r="E15" s="28"/>
      <c r="F15" s="28"/>
      <c r="G15" s="28"/>
      <c r="H15" s="20"/>
      <c r="J15" s="28"/>
      <c r="K15" s="28"/>
      <c r="L15" s="28"/>
      <c r="M15" s="20"/>
      <c r="O15" s="28"/>
      <c r="P15" s="28"/>
      <c r="Q15" s="28"/>
      <c r="R15" s="20"/>
      <c r="S15" s="28"/>
      <c r="T15" s="28"/>
      <c r="U15" s="28"/>
    </row>
    <row r="16" spans="2:21" x14ac:dyDescent="0.2">
      <c r="B16" s="28"/>
      <c r="C16" s="28"/>
      <c r="E16" s="28"/>
      <c r="F16" s="28"/>
      <c r="G16" s="28"/>
      <c r="H16" s="20"/>
      <c r="J16" s="28"/>
      <c r="K16" s="28"/>
      <c r="L16" s="28"/>
      <c r="M16" s="20"/>
      <c r="O16" s="28"/>
      <c r="P16" s="28"/>
      <c r="Q16" s="28"/>
      <c r="R16" s="20"/>
      <c r="S16" s="28"/>
      <c r="T16" s="28"/>
      <c r="U16" s="28"/>
    </row>
    <row r="17" spans="1:24" x14ac:dyDescent="0.2">
      <c r="E17" s="20"/>
      <c r="F17" s="20"/>
      <c r="G17" s="20"/>
      <c r="H17" s="20"/>
      <c r="J17" s="20"/>
      <c r="K17" s="20"/>
      <c r="L17" s="20"/>
      <c r="M17" s="20"/>
      <c r="O17" s="20"/>
      <c r="P17" s="20"/>
      <c r="Q17" s="20"/>
      <c r="R17" s="20"/>
      <c r="S17" s="20"/>
      <c r="T17" s="20"/>
      <c r="U17" s="20"/>
    </row>
    <row r="18" spans="1:24" ht="15" customHeight="1" x14ac:dyDescent="0.2">
      <c r="J18" s="29" t="s">
        <v>8402</v>
      </c>
      <c r="K18" s="29"/>
      <c r="L18" s="29"/>
      <c r="O18" s="29" t="s">
        <v>8402</v>
      </c>
      <c r="P18" s="29"/>
      <c r="Q18" s="29"/>
    </row>
    <row r="19" spans="1:24" x14ac:dyDescent="0.2">
      <c r="J19" s="29"/>
      <c r="K19" s="29"/>
      <c r="L19" s="29"/>
      <c r="O19" s="29"/>
      <c r="P19" s="29"/>
      <c r="Q19" s="29"/>
    </row>
    <row r="20" spans="1:24" x14ac:dyDescent="0.2">
      <c r="J20" s="29"/>
      <c r="K20" s="29"/>
      <c r="L20" s="29"/>
      <c r="O20" s="29"/>
      <c r="P20" s="29"/>
      <c r="Q20" s="29"/>
    </row>
    <row r="21" spans="1:24" ht="24" x14ac:dyDescent="0.3">
      <c r="B21" s="27" t="s">
        <v>8401</v>
      </c>
      <c r="C21" s="27"/>
      <c r="D21" s="27"/>
      <c r="E21" s="27"/>
      <c r="F21" s="27"/>
      <c r="G21" s="27"/>
      <c r="H21" s="27"/>
    </row>
    <row r="23" spans="1:24" x14ac:dyDescent="0.2">
      <c r="B23" s="28" t="s">
        <v>8409</v>
      </c>
      <c r="C23" s="28"/>
      <c r="D23" s="28"/>
      <c r="F23" s="28" t="s">
        <v>8410</v>
      </c>
      <c r="G23" s="28"/>
      <c r="H23" s="28"/>
      <c r="J23" s="28" t="s">
        <v>8411</v>
      </c>
      <c r="K23" s="28"/>
      <c r="L23" s="28"/>
      <c r="N23" s="28" t="s">
        <v>8412</v>
      </c>
      <c r="O23" s="28"/>
      <c r="P23" s="28"/>
      <c r="R23" s="28" t="s">
        <v>8413</v>
      </c>
      <c r="S23" s="28"/>
      <c r="T23" s="28"/>
      <c r="V23" s="28" t="s">
        <v>8414</v>
      </c>
      <c r="W23" s="28"/>
      <c r="X23" s="28"/>
    </row>
    <row r="24" spans="1:24" x14ac:dyDescent="0.2">
      <c r="B24" s="28"/>
      <c r="C24" s="28"/>
      <c r="D24" s="28"/>
      <c r="F24" s="28"/>
      <c r="G24" s="28"/>
      <c r="H24" s="28"/>
      <c r="J24" s="28"/>
      <c r="K24" s="28"/>
      <c r="L24" s="28"/>
      <c r="N24" s="28"/>
      <c r="O24" s="28"/>
      <c r="P24" s="28"/>
      <c r="R24" s="28"/>
      <c r="S24" s="28"/>
      <c r="T24" s="28"/>
      <c r="V24" s="28"/>
      <c r="W24" s="28"/>
      <c r="X24" s="28"/>
    </row>
    <row r="25" spans="1:24" x14ac:dyDescent="0.2">
      <c r="B25" s="28"/>
      <c r="C25" s="28"/>
      <c r="D25" s="28"/>
      <c r="F25" s="28"/>
      <c r="G25" s="28"/>
      <c r="H25" s="28"/>
      <c r="J25" s="28"/>
      <c r="K25" s="28"/>
      <c r="L25" s="28"/>
      <c r="N25" s="28"/>
      <c r="O25" s="28"/>
      <c r="P25" s="28"/>
      <c r="R25" s="28"/>
      <c r="S25" s="28"/>
      <c r="T25" s="28"/>
      <c r="V25" s="28"/>
      <c r="W25" s="28"/>
      <c r="X25" s="28"/>
    </row>
    <row r="26" spans="1:24" x14ac:dyDescent="0.2">
      <c r="B26" s="28"/>
      <c r="C26" s="28"/>
      <c r="D26" s="28"/>
      <c r="F26" s="28"/>
      <c r="G26" s="28"/>
      <c r="H26" s="28"/>
      <c r="J26" s="28"/>
      <c r="K26" s="28"/>
      <c r="L26" s="28"/>
      <c r="N26" s="28"/>
      <c r="O26" s="28"/>
      <c r="P26" s="28"/>
      <c r="R26" s="28"/>
      <c r="S26" s="28"/>
      <c r="T26" s="28"/>
      <c r="V26" s="28"/>
      <c r="W26" s="28"/>
      <c r="X26" s="28"/>
    </row>
    <row r="27" spans="1:24" x14ac:dyDescent="0.2">
      <c r="B27" s="28"/>
      <c r="C27" s="28"/>
      <c r="D27" s="28"/>
      <c r="F27" s="28"/>
      <c r="G27" s="28"/>
      <c r="H27" s="28"/>
      <c r="J27" s="28"/>
      <c r="K27" s="28"/>
      <c r="L27" s="28"/>
      <c r="N27" s="28"/>
      <c r="O27" s="28"/>
      <c r="P27" s="28"/>
      <c r="R27" s="28"/>
      <c r="S27" s="28"/>
      <c r="T27" s="28"/>
      <c r="V27" s="28"/>
      <c r="W27" s="28"/>
      <c r="X27" s="28"/>
    </row>
    <row r="28" spans="1:24" x14ac:dyDescent="0.2">
      <c r="A28" s="21"/>
      <c r="B28" s="28"/>
      <c r="C28" s="28"/>
      <c r="D28" s="28"/>
      <c r="F28" s="28"/>
      <c r="G28" s="28"/>
      <c r="H28" s="28"/>
      <c r="J28" s="28"/>
      <c r="K28" s="28"/>
      <c r="L28" s="28"/>
      <c r="N28" s="28"/>
      <c r="O28" s="28"/>
      <c r="P28" s="28"/>
      <c r="R28" s="28"/>
      <c r="S28" s="28"/>
      <c r="T28" s="28"/>
      <c r="V28" s="28"/>
      <c r="W28" s="28"/>
      <c r="X28" s="28"/>
    </row>
    <row r="29" spans="1:24" x14ac:dyDescent="0.2">
      <c r="B29" s="28"/>
      <c r="C29" s="28"/>
      <c r="D29" s="28"/>
      <c r="F29" s="28"/>
      <c r="G29" s="28"/>
      <c r="H29" s="28"/>
      <c r="J29" s="28"/>
      <c r="K29" s="28"/>
      <c r="L29" s="28"/>
      <c r="N29" s="28"/>
      <c r="O29" s="28"/>
      <c r="P29" s="28"/>
      <c r="R29" s="28"/>
      <c r="S29" s="28"/>
      <c r="T29" s="28"/>
      <c r="V29" s="28"/>
      <c r="W29" s="28"/>
      <c r="X29" s="28"/>
    </row>
    <row r="30" spans="1:24" x14ac:dyDescent="0.2">
      <c r="B30" s="28"/>
      <c r="C30" s="28"/>
      <c r="D30" s="28"/>
      <c r="F30" s="28"/>
      <c r="G30" s="28"/>
      <c r="H30" s="28"/>
      <c r="N30" s="28"/>
      <c r="O30" s="28"/>
      <c r="P30" s="28"/>
      <c r="R30" s="28"/>
      <c r="S30" s="28"/>
      <c r="T30" s="28"/>
    </row>
    <row r="31" spans="1:24" x14ac:dyDescent="0.2">
      <c r="B31" s="28"/>
      <c r="C31" s="28"/>
      <c r="D31" s="28"/>
      <c r="F31" s="28"/>
      <c r="G31" s="28"/>
      <c r="H31" s="28"/>
      <c r="N31" s="28"/>
      <c r="O31" s="28"/>
      <c r="P31" s="28"/>
      <c r="R31" s="28"/>
      <c r="S31" s="28"/>
      <c r="T31" s="28"/>
    </row>
    <row r="32" spans="1:24" x14ac:dyDescent="0.2">
      <c r="B32" s="28"/>
      <c r="C32" s="28"/>
      <c r="D32" s="28"/>
      <c r="F32" s="28"/>
      <c r="G32" s="28"/>
      <c r="H32" s="28"/>
      <c r="N32" s="28"/>
      <c r="O32" s="28"/>
      <c r="P32" s="28"/>
      <c r="R32" s="28"/>
      <c r="S32" s="28"/>
      <c r="T32" s="28"/>
    </row>
    <row r="33" spans="2:20" x14ac:dyDescent="0.2">
      <c r="B33" s="28"/>
      <c r="C33" s="28"/>
      <c r="D33" s="28"/>
      <c r="F33" s="28"/>
      <c r="G33" s="28"/>
      <c r="H33" s="28"/>
      <c r="N33" s="28"/>
      <c r="O33" s="28"/>
      <c r="P33" s="28"/>
      <c r="R33" s="28"/>
      <c r="S33" s="28"/>
      <c r="T33" s="28"/>
    </row>
    <row r="34" spans="2:20" x14ac:dyDescent="0.2">
      <c r="B34" s="28"/>
      <c r="C34" s="28"/>
      <c r="D34" s="28"/>
      <c r="F34" s="28"/>
      <c r="G34" s="28"/>
      <c r="H34" s="28"/>
      <c r="N34" s="28"/>
      <c r="O34" s="28"/>
      <c r="P34" s="28"/>
      <c r="R34" s="28"/>
      <c r="S34" s="28"/>
      <c r="T34" s="28"/>
    </row>
    <row r="35" spans="2:20" x14ac:dyDescent="0.2">
      <c r="F35" s="28"/>
      <c r="G35" s="28"/>
      <c r="H35" s="28"/>
      <c r="R35" s="28"/>
      <c r="S35" s="28"/>
      <c r="T35" s="28"/>
    </row>
    <row r="36" spans="2:20" x14ac:dyDescent="0.2">
      <c r="F36" s="28"/>
      <c r="G36" s="28"/>
      <c r="H36" s="28"/>
      <c r="R36" s="28"/>
      <c r="S36" s="28"/>
      <c r="T36" s="28"/>
    </row>
    <row r="40" spans="2:20" ht="24" x14ac:dyDescent="0.3">
      <c r="B40" s="27" t="s">
        <v>8403</v>
      </c>
      <c r="C40" s="27"/>
      <c r="D40" s="27"/>
      <c r="E40" s="27"/>
      <c r="F40" s="27"/>
      <c r="G40" s="27"/>
      <c r="H40" s="27"/>
    </row>
    <row r="42" spans="2:20" x14ac:dyDescent="0.2">
      <c r="B42" s="28" t="s">
        <v>8422</v>
      </c>
      <c r="C42" s="28"/>
      <c r="D42" s="28"/>
      <c r="F42" s="28" t="s">
        <v>8421</v>
      </c>
      <c r="G42" s="28"/>
      <c r="H42" s="28"/>
      <c r="J42" s="28" t="s">
        <v>8420</v>
      </c>
      <c r="K42" s="28"/>
      <c r="L42" s="28"/>
      <c r="N42" s="28" t="s">
        <v>8419</v>
      </c>
      <c r="O42" s="28"/>
      <c r="P42" s="28"/>
    </row>
    <row r="43" spans="2:20" x14ac:dyDescent="0.2">
      <c r="B43" s="28"/>
      <c r="C43" s="28"/>
      <c r="D43" s="28"/>
      <c r="F43" s="28"/>
      <c r="G43" s="28"/>
      <c r="H43" s="28"/>
      <c r="J43" s="28"/>
      <c r="K43" s="28"/>
      <c r="L43" s="28"/>
      <c r="N43" s="28"/>
      <c r="O43" s="28"/>
      <c r="P43" s="28"/>
    </row>
    <row r="44" spans="2:20" x14ac:dyDescent="0.2">
      <c r="B44" s="28"/>
      <c r="C44" s="28"/>
      <c r="D44" s="28"/>
      <c r="F44" s="28"/>
      <c r="G44" s="28"/>
      <c r="H44" s="28"/>
      <c r="J44" s="28"/>
      <c r="K44" s="28"/>
      <c r="L44" s="28"/>
      <c r="N44" s="28"/>
      <c r="O44" s="28"/>
      <c r="P44" s="28"/>
    </row>
    <row r="45" spans="2:20" x14ac:dyDescent="0.2">
      <c r="B45" s="28"/>
      <c r="C45" s="28"/>
      <c r="D45" s="28"/>
      <c r="F45" s="28"/>
      <c r="G45" s="28"/>
      <c r="H45" s="28"/>
      <c r="J45" s="28"/>
      <c r="K45" s="28"/>
      <c r="L45" s="28"/>
      <c r="N45" s="28"/>
      <c r="O45" s="28"/>
      <c r="P45" s="28"/>
    </row>
    <row r="46" spans="2:20" x14ac:dyDescent="0.2">
      <c r="B46" s="28"/>
      <c r="C46" s="28"/>
      <c r="D46" s="28"/>
      <c r="F46" s="28"/>
      <c r="G46" s="28"/>
      <c r="H46" s="28"/>
      <c r="J46" s="28"/>
      <c r="K46" s="28"/>
      <c r="L46" s="28"/>
      <c r="N46" s="28"/>
      <c r="O46" s="28"/>
      <c r="P46" s="28"/>
    </row>
    <row r="47" spans="2:20" x14ac:dyDescent="0.2">
      <c r="B47" s="28"/>
      <c r="C47" s="28"/>
      <c r="D47" s="28"/>
      <c r="F47" s="28"/>
      <c r="G47" s="28"/>
      <c r="H47" s="28"/>
      <c r="J47" s="28"/>
      <c r="K47" s="28"/>
      <c r="L47" s="28"/>
      <c r="N47" s="28"/>
      <c r="O47" s="28"/>
      <c r="P47" s="28"/>
    </row>
    <row r="48" spans="2:20" x14ac:dyDescent="0.2">
      <c r="B48" s="28"/>
      <c r="C48" s="28"/>
      <c r="D48" s="28"/>
      <c r="F48" s="28"/>
      <c r="G48" s="28"/>
      <c r="H48" s="28"/>
      <c r="J48" s="28"/>
      <c r="K48" s="28"/>
      <c r="L48" s="28"/>
      <c r="N48" s="28"/>
      <c r="O48" s="28"/>
      <c r="P48" s="28"/>
    </row>
    <row r="49" spans="2:16" x14ac:dyDescent="0.2">
      <c r="B49" s="28"/>
      <c r="C49" s="28"/>
      <c r="D49" s="28"/>
      <c r="F49" s="28"/>
      <c r="G49" s="28"/>
      <c r="H49" s="28"/>
      <c r="J49" s="28"/>
      <c r="K49" s="28"/>
      <c r="L49" s="28"/>
      <c r="N49" s="28"/>
      <c r="O49" s="28"/>
      <c r="P49" s="28"/>
    </row>
    <row r="50" spans="2:16" x14ac:dyDescent="0.2">
      <c r="B50" s="28"/>
      <c r="C50" s="28"/>
      <c r="D50" s="28"/>
      <c r="F50" s="28"/>
      <c r="G50" s="28"/>
      <c r="H50" s="28"/>
      <c r="J50" s="28"/>
      <c r="K50" s="28"/>
      <c r="L50" s="28"/>
      <c r="N50" s="28"/>
      <c r="O50" s="28"/>
      <c r="P50" s="28"/>
    </row>
    <row r="55" spans="2:16" ht="24" x14ac:dyDescent="0.3">
      <c r="B55" s="27" t="s">
        <v>8415</v>
      </c>
      <c r="C55" s="27"/>
      <c r="D55" s="27"/>
      <c r="E55" s="27"/>
      <c r="F55" s="27"/>
      <c r="G55" s="27"/>
      <c r="H55" s="27"/>
    </row>
    <row r="57" spans="2:16" x14ac:dyDescent="0.2">
      <c r="B57" s="28" t="s">
        <v>8416</v>
      </c>
      <c r="C57" s="28"/>
      <c r="D57" s="28"/>
      <c r="F57" s="28" t="s">
        <v>8417</v>
      </c>
      <c r="G57" s="28"/>
      <c r="H57" s="28"/>
      <c r="J57" s="28" t="s">
        <v>8418</v>
      </c>
      <c r="K57" s="28"/>
      <c r="L57" s="28"/>
    </row>
    <row r="58" spans="2:16" x14ac:dyDescent="0.2">
      <c r="B58" s="28"/>
      <c r="C58" s="28"/>
      <c r="D58" s="28"/>
      <c r="F58" s="28"/>
      <c r="G58" s="28"/>
      <c r="H58" s="28"/>
      <c r="J58" s="28"/>
      <c r="K58" s="28"/>
      <c r="L58" s="28"/>
    </row>
    <row r="59" spans="2:16" x14ac:dyDescent="0.2">
      <c r="B59" s="28"/>
      <c r="C59" s="28"/>
      <c r="D59" s="28"/>
      <c r="F59" s="28"/>
      <c r="G59" s="28"/>
      <c r="H59" s="28"/>
      <c r="J59" s="28"/>
      <c r="K59" s="28"/>
      <c r="L59" s="28"/>
    </row>
    <row r="60" spans="2:16" x14ac:dyDescent="0.2">
      <c r="B60" s="28"/>
      <c r="C60" s="28"/>
      <c r="D60" s="28"/>
      <c r="F60" s="28"/>
      <c r="G60" s="28"/>
      <c r="H60" s="28"/>
      <c r="J60" s="28"/>
      <c r="K60" s="28"/>
      <c r="L60" s="28"/>
    </row>
    <row r="61" spans="2:16" x14ac:dyDescent="0.2">
      <c r="B61" s="28"/>
      <c r="C61" s="28"/>
      <c r="D61" s="28"/>
      <c r="F61" s="28"/>
      <c r="G61" s="28"/>
      <c r="H61" s="28"/>
      <c r="J61" s="28"/>
      <c r="K61" s="28"/>
      <c r="L61" s="28"/>
    </row>
    <row r="62" spans="2:16" x14ac:dyDescent="0.2">
      <c r="B62" s="28"/>
      <c r="C62" s="28"/>
      <c r="D62" s="28"/>
      <c r="F62" s="28"/>
      <c r="G62" s="28"/>
      <c r="H62" s="28"/>
      <c r="J62" s="28"/>
      <c r="K62" s="28"/>
      <c r="L62" s="28"/>
    </row>
    <row r="63" spans="2:16" x14ac:dyDescent="0.2">
      <c r="B63" s="28"/>
      <c r="C63" s="28"/>
      <c r="D63" s="28"/>
      <c r="F63" s="28"/>
      <c r="G63" s="28"/>
      <c r="H63" s="28"/>
      <c r="J63" s="28"/>
      <c r="K63" s="28"/>
      <c r="L63" s="28"/>
    </row>
    <row r="64" spans="2:16" x14ac:dyDescent="0.2">
      <c r="B64" s="28"/>
      <c r="C64" s="28"/>
      <c r="D64" s="28"/>
      <c r="F64" s="28"/>
      <c r="G64" s="28"/>
      <c r="H64" s="28"/>
      <c r="J64" s="28"/>
      <c r="K64" s="28"/>
      <c r="L64" s="28"/>
    </row>
    <row r="65" spans="2:12" x14ac:dyDescent="0.2">
      <c r="B65" s="28"/>
      <c r="C65" s="28"/>
      <c r="D65" s="28"/>
      <c r="F65" s="28"/>
      <c r="G65" s="28"/>
      <c r="H65" s="28"/>
      <c r="J65" s="28"/>
      <c r="K65" s="28"/>
      <c r="L65" s="28"/>
    </row>
    <row r="66" spans="2:12" x14ac:dyDescent="0.2">
      <c r="B66" s="28"/>
      <c r="C66" s="28"/>
      <c r="D66" s="28"/>
      <c r="F66" s="28"/>
      <c r="G66" s="28"/>
      <c r="H66" s="28"/>
      <c r="J66" s="28"/>
      <c r="K66" s="28"/>
      <c r="L66" s="28"/>
    </row>
    <row r="67" spans="2:12" x14ac:dyDescent="0.2">
      <c r="B67" s="28"/>
      <c r="C67" s="28"/>
      <c r="D67" s="28"/>
      <c r="F67" s="28"/>
      <c r="G67" s="28"/>
      <c r="H67" s="28"/>
      <c r="J67" s="28"/>
      <c r="K67" s="28"/>
      <c r="L67" s="28"/>
    </row>
    <row r="68" spans="2:12" x14ac:dyDescent="0.2">
      <c r="B68" s="28"/>
      <c r="C68" s="28"/>
      <c r="D68" s="28"/>
      <c r="F68" s="28"/>
      <c r="G68" s="28"/>
      <c r="H68" s="28"/>
      <c r="J68" s="28"/>
      <c r="K68" s="28"/>
      <c r="L68" s="28"/>
    </row>
    <row r="69" spans="2:12" x14ac:dyDescent="0.2">
      <c r="B69" s="28"/>
      <c r="C69" s="28"/>
      <c r="D69" s="28"/>
      <c r="F69" s="28"/>
      <c r="G69" s="28"/>
      <c r="H69" s="28"/>
      <c r="J69" s="28"/>
      <c r="K69" s="28"/>
      <c r="L69" s="28"/>
    </row>
    <row r="74" spans="2:12" x14ac:dyDescent="0.2">
      <c r="B74" s="6" t="s">
        <v>8358</v>
      </c>
      <c r="C74" t="s">
        <v>8363</v>
      </c>
    </row>
    <row r="76" spans="2:12" x14ac:dyDescent="0.2">
      <c r="B76" s="6" t="s">
        <v>8362</v>
      </c>
      <c r="C76" t="s">
        <v>8364</v>
      </c>
    </row>
    <row r="77" spans="2:12" x14ac:dyDescent="0.2">
      <c r="B77" t="s">
        <v>8360</v>
      </c>
      <c r="C77" t="s">
        <v>8220</v>
      </c>
      <c r="D77" t="s">
        <v>8221</v>
      </c>
      <c r="E77" t="s">
        <v>8222</v>
      </c>
      <c r="F77" t="s">
        <v>8219</v>
      </c>
      <c r="G77" t="s">
        <v>8361</v>
      </c>
      <c r="I77" t="s">
        <v>8423</v>
      </c>
      <c r="J77" t="s">
        <v>8424</v>
      </c>
      <c r="K77" t="s">
        <v>8425</v>
      </c>
      <c r="L77" t="s">
        <v>8426</v>
      </c>
    </row>
    <row r="78" spans="2:12" x14ac:dyDescent="0.2">
      <c r="B78" s="24" t="s">
        <v>8378</v>
      </c>
      <c r="C78" s="8">
        <v>23</v>
      </c>
      <c r="D78" s="8">
        <v>118</v>
      </c>
      <c r="E78" s="8"/>
      <c r="F78" s="8">
        <v>111</v>
      </c>
      <c r="G78" s="8">
        <v>252</v>
      </c>
      <c r="I78" s="22">
        <f t="shared" ref="I78:I89" si="0">$C78/$F78</f>
        <v>0.2072072072072072</v>
      </c>
      <c r="J78" s="22" t="e">
        <f t="shared" ref="J78:J89" si="1">$B78/$F78</f>
        <v>#VALUE!</v>
      </c>
      <c r="K78" s="23">
        <f t="shared" ref="K78:K89" si="2">$H78+$I78</f>
        <v>0.2072072072072072</v>
      </c>
      <c r="L78" s="18">
        <f t="shared" ref="L78:L89" si="3">$E78/$F78</f>
        <v>0</v>
      </c>
    </row>
    <row r="79" spans="2:12" x14ac:dyDescent="0.2">
      <c r="B79" s="15" t="s">
        <v>8372</v>
      </c>
      <c r="C79" s="8">
        <v>37</v>
      </c>
      <c r="D79" s="8">
        <v>114</v>
      </c>
      <c r="E79" s="8"/>
      <c r="F79" s="8">
        <v>183</v>
      </c>
      <c r="G79" s="8">
        <v>334</v>
      </c>
      <c r="I79" s="22">
        <f t="shared" si="0"/>
        <v>0.20218579234972678</v>
      </c>
      <c r="J79" s="22" t="e">
        <f t="shared" si="1"/>
        <v>#VALUE!</v>
      </c>
      <c r="K79" s="18">
        <f t="shared" si="2"/>
        <v>0.20218579234972678</v>
      </c>
      <c r="L79" s="18">
        <f t="shared" si="3"/>
        <v>0</v>
      </c>
    </row>
    <row r="80" spans="2:12" x14ac:dyDescent="0.2">
      <c r="B80" s="15" t="s">
        <v>8371</v>
      </c>
      <c r="C80" s="8">
        <v>20</v>
      </c>
      <c r="D80" s="8">
        <v>149</v>
      </c>
      <c r="E80" s="8"/>
      <c r="F80" s="8">
        <v>183</v>
      </c>
      <c r="G80" s="8">
        <v>352</v>
      </c>
      <c r="I80" s="22">
        <f t="shared" si="0"/>
        <v>0.10928961748633879</v>
      </c>
      <c r="J80" s="22" t="e">
        <f t="shared" si="1"/>
        <v>#VALUE!</v>
      </c>
      <c r="K80" s="18">
        <f t="shared" si="2"/>
        <v>0.10928961748633879</v>
      </c>
      <c r="L80" s="18">
        <f t="shared" si="3"/>
        <v>0</v>
      </c>
    </row>
    <row r="81" spans="2:12" x14ac:dyDescent="0.2">
      <c r="B81" s="15" t="s">
        <v>8370</v>
      </c>
      <c r="C81" s="8">
        <v>24</v>
      </c>
      <c r="D81" s="8">
        <v>127</v>
      </c>
      <c r="E81" s="8"/>
      <c r="F81" s="8">
        <v>147</v>
      </c>
      <c r="G81" s="8">
        <v>298</v>
      </c>
      <c r="I81" s="22">
        <f t="shared" si="0"/>
        <v>0.16326530612244897</v>
      </c>
      <c r="J81" s="22" t="e">
        <f t="shared" si="1"/>
        <v>#VALUE!</v>
      </c>
      <c r="K81" s="18">
        <f t="shared" si="2"/>
        <v>0.16326530612244897</v>
      </c>
      <c r="L81" s="18">
        <f t="shared" si="3"/>
        <v>0</v>
      </c>
    </row>
    <row r="82" spans="2:12" x14ac:dyDescent="0.2">
      <c r="B82" s="15" t="s">
        <v>8369</v>
      </c>
      <c r="C82" s="8">
        <v>33</v>
      </c>
      <c r="D82" s="8">
        <v>134</v>
      </c>
      <c r="E82" s="8"/>
      <c r="F82" s="8">
        <v>166</v>
      </c>
      <c r="G82" s="8">
        <v>333</v>
      </c>
      <c r="I82" s="22">
        <f t="shared" si="0"/>
        <v>0.19879518072289157</v>
      </c>
      <c r="J82" s="22" t="e">
        <f t="shared" si="1"/>
        <v>#VALUE!</v>
      </c>
      <c r="K82" s="18">
        <f t="shared" si="2"/>
        <v>0.19879518072289157</v>
      </c>
      <c r="L82" s="18">
        <f t="shared" si="3"/>
        <v>0</v>
      </c>
    </row>
    <row r="83" spans="2:12" x14ac:dyDescent="0.2">
      <c r="B83" s="15" t="s">
        <v>8368</v>
      </c>
      <c r="C83" s="8">
        <v>43</v>
      </c>
      <c r="D83" s="8">
        <v>150</v>
      </c>
      <c r="E83" s="8"/>
      <c r="F83" s="8">
        <v>194</v>
      </c>
      <c r="G83" s="8">
        <v>387</v>
      </c>
      <c r="I83" s="22">
        <f t="shared" si="0"/>
        <v>0.22164948453608246</v>
      </c>
      <c r="J83" s="22" t="e">
        <f t="shared" si="1"/>
        <v>#VALUE!</v>
      </c>
      <c r="K83" s="18">
        <f t="shared" si="2"/>
        <v>0.22164948453608246</v>
      </c>
      <c r="L83" s="18">
        <f t="shared" si="3"/>
        <v>0</v>
      </c>
    </row>
    <row r="84" spans="2:12" x14ac:dyDescent="0.2">
      <c r="B84" s="15" t="s">
        <v>8377</v>
      </c>
      <c r="C84" s="8">
        <v>27</v>
      </c>
      <c r="D84" s="8">
        <v>147</v>
      </c>
      <c r="E84" s="8"/>
      <c r="F84" s="8">
        <v>211</v>
      </c>
      <c r="G84" s="8">
        <v>385</v>
      </c>
      <c r="I84" s="22">
        <f t="shared" si="0"/>
        <v>0.12796208530805686</v>
      </c>
      <c r="J84" s="22" t="e">
        <f t="shared" si="1"/>
        <v>#VALUE!</v>
      </c>
      <c r="K84" s="18">
        <f t="shared" si="2"/>
        <v>0.12796208530805686</v>
      </c>
      <c r="L84" s="18">
        <f t="shared" si="3"/>
        <v>0</v>
      </c>
    </row>
    <row r="85" spans="2:12" x14ac:dyDescent="0.2">
      <c r="B85" s="24" t="s">
        <v>8367</v>
      </c>
      <c r="C85" s="8">
        <v>26</v>
      </c>
      <c r="D85" s="8">
        <v>126</v>
      </c>
      <c r="E85" s="8"/>
      <c r="F85" s="8">
        <v>234</v>
      </c>
      <c r="G85" s="8">
        <v>386</v>
      </c>
      <c r="I85" s="22">
        <f t="shared" si="0"/>
        <v>0.1111111111111111</v>
      </c>
      <c r="J85" s="22" t="e">
        <f t="shared" si="1"/>
        <v>#VALUE!</v>
      </c>
      <c r="K85" s="18">
        <f t="shared" si="2"/>
        <v>0.1111111111111111</v>
      </c>
      <c r="L85" s="23">
        <f t="shared" si="3"/>
        <v>0</v>
      </c>
    </row>
    <row r="86" spans="2:12" x14ac:dyDescent="0.2">
      <c r="B86" s="26" t="s">
        <v>8376</v>
      </c>
      <c r="C86" s="8">
        <v>27</v>
      </c>
      <c r="D86" s="8">
        <v>102</v>
      </c>
      <c r="E86" s="8"/>
      <c r="F86" s="8">
        <v>192</v>
      </c>
      <c r="G86" s="8">
        <v>321</v>
      </c>
      <c r="I86" s="22">
        <f t="shared" si="0"/>
        <v>0.140625</v>
      </c>
      <c r="J86" s="22" t="e">
        <f t="shared" si="1"/>
        <v>#VALUE!</v>
      </c>
      <c r="K86" s="25">
        <f t="shared" si="2"/>
        <v>0.140625</v>
      </c>
      <c r="L86" s="25">
        <f t="shared" si="3"/>
        <v>0</v>
      </c>
    </row>
    <row r="87" spans="2:12" x14ac:dyDescent="0.2">
      <c r="B87" s="15" t="s">
        <v>8375</v>
      </c>
      <c r="C87" s="8">
        <v>28</v>
      </c>
      <c r="D87" s="8">
        <v>108</v>
      </c>
      <c r="E87" s="8">
        <v>30</v>
      </c>
      <c r="F87" s="8">
        <v>180</v>
      </c>
      <c r="G87" s="8">
        <v>346</v>
      </c>
      <c r="I87" s="22">
        <f t="shared" si="0"/>
        <v>0.15555555555555556</v>
      </c>
      <c r="J87" s="22" t="e">
        <f t="shared" si="1"/>
        <v>#VALUE!</v>
      </c>
      <c r="K87" s="18">
        <f t="shared" si="2"/>
        <v>0.15555555555555556</v>
      </c>
      <c r="L87" s="18">
        <f t="shared" si="3"/>
        <v>0.16666666666666666</v>
      </c>
    </row>
    <row r="88" spans="2:12" x14ac:dyDescent="0.2">
      <c r="B88" s="15" t="s">
        <v>8374</v>
      </c>
      <c r="C88" s="8">
        <v>27</v>
      </c>
      <c r="D88" s="8">
        <v>106</v>
      </c>
      <c r="E88" s="8">
        <v>18</v>
      </c>
      <c r="F88" s="8">
        <v>202</v>
      </c>
      <c r="G88" s="8">
        <v>353</v>
      </c>
      <c r="I88" s="22">
        <f t="shared" si="0"/>
        <v>0.13366336633663367</v>
      </c>
      <c r="J88" s="22" t="e">
        <f t="shared" si="1"/>
        <v>#VALUE!</v>
      </c>
      <c r="K88" s="18">
        <f t="shared" si="2"/>
        <v>0.13366336633663367</v>
      </c>
      <c r="L88" s="18">
        <f t="shared" si="3"/>
        <v>8.9108910891089105E-2</v>
      </c>
    </row>
    <row r="89" spans="2:12" x14ac:dyDescent="0.2">
      <c r="B89" s="15" t="s">
        <v>8373</v>
      </c>
      <c r="C89" s="8">
        <v>34</v>
      </c>
      <c r="D89" s="8">
        <v>149</v>
      </c>
      <c r="E89" s="8">
        <v>2</v>
      </c>
      <c r="F89" s="8">
        <v>182</v>
      </c>
      <c r="G89" s="8">
        <v>367</v>
      </c>
      <c r="I89" s="22">
        <f t="shared" si="0"/>
        <v>0.18681318681318682</v>
      </c>
      <c r="J89" s="22" t="e">
        <f t="shared" si="1"/>
        <v>#VALUE!</v>
      </c>
      <c r="K89" s="18">
        <f t="shared" si="2"/>
        <v>0.18681318681318682</v>
      </c>
      <c r="L89" s="18">
        <f t="shared" si="3"/>
        <v>1.098901098901099E-2</v>
      </c>
    </row>
    <row r="90" spans="2:12" x14ac:dyDescent="0.2">
      <c r="B90" s="15" t="s">
        <v>8361</v>
      </c>
      <c r="C90" s="8">
        <v>349</v>
      </c>
      <c r="D90" s="8">
        <v>1530</v>
      </c>
      <c r="E90" s="8">
        <v>50</v>
      </c>
      <c r="F90" s="8">
        <v>2185</v>
      </c>
      <c r="G90" s="8">
        <v>4114</v>
      </c>
    </row>
    <row r="97" spans="2:4" x14ac:dyDescent="0.2">
      <c r="B97" s="6" t="s">
        <v>8362</v>
      </c>
      <c r="C97" s="6" t="s">
        <v>8364</v>
      </c>
    </row>
    <row r="98" spans="2:4" x14ac:dyDescent="0.2">
      <c r="B98" s="6" t="s">
        <v>8360</v>
      </c>
      <c r="C98" t="s">
        <v>8224</v>
      </c>
      <c r="D98" t="s">
        <v>8361</v>
      </c>
    </row>
    <row r="99" spans="2:4" x14ac:dyDescent="0.2">
      <c r="B99" s="7" t="s">
        <v>8220</v>
      </c>
      <c r="C99" s="8">
        <v>257</v>
      </c>
      <c r="D99" s="8">
        <v>257</v>
      </c>
    </row>
    <row r="100" spans="2:4" x14ac:dyDescent="0.2">
      <c r="B100" s="7" t="s">
        <v>8221</v>
      </c>
      <c r="C100" s="8">
        <v>1097</v>
      </c>
      <c r="D100" s="8">
        <v>1097</v>
      </c>
    </row>
    <row r="101" spans="2:4" x14ac:dyDescent="0.2">
      <c r="B101" s="7" t="s">
        <v>8219</v>
      </c>
      <c r="C101" s="8">
        <v>1651</v>
      </c>
      <c r="D101" s="8">
        <v>1651</v>
      </c>
    </row>
    <row r="102" spans="2:4" x14ac:dyDescent="0.2">
      <c r="B102" s="7" t="s">
        <v>8361</v>
      </c>
      <c r="C102" s="8">
        <v>3005</v>
      </c>
      <c r="D102" s="8">
        <v>3005</v>
      </c>
    </row>
  </sheetData>
  <mergeCells count="24">
    <mergeCell ref="B21:H21"/>
    <mergeCell ref="B2:H2"/>
    <mergeCell ref="B4:C16"/>
    <mergeCell ref="S4:U16"/>
    <mergeCell ref="B23:D34"/>
    <mergeCell ref="J18:L20"/>
    <mergeCell ref="O4:Q16"/>
    <mergeCell ref="O18:Q20"/>
    <mergeCell ref="F23:H36"/>
    <mergeCell ref="J4:L16"/>
    <mergeCell ref="E4:G16"/>
    <mergeCell ref="J23:L29"/>
    <mergeCell ref="N23:P34"/>
    <mergeCell ref="R23:T36"/>
    <mergeCell ref="V23:X29"/>
    <mergeCell ref="B40:H40"/>
    <mergeCell ref="B55:H55"/>
    <mergeCell ref="B57:D69"/>
    <mergeCell ref="F57:H69"/>
    <mergeCell ref="J57:L69"/>
    <mergeCell ref="N42:P50"/>
    <mergeCell ref="B42:D50"/>
    <mergeCell ref="F42:H50"/>
    <mergeCell ref="J42:L50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PT1-CATEGORY</vt:lpstr>
      <vt:lpstr>PT2-SUB-CATEGORY</vt:lpstr>
      <vt:lpstr>PT3-DATES</vt:lpstr>
      <vt:lpstr>BONUS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Diane Ferrera</cp:lastModifiedBy>
  <dcterms:created xsi:type="dcterms:W3CDTF">2017-04-20T15:17:24Z</dcterms:created>
  <dcterms:modified xsi:type="dcterms:W3CDTF">2019-07-14T19:24:52Z</dcterms:modified>
</cp:coreProperties>
</file>