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gra\PycharmProjects\MPB_Model\SimulationModel\ResultFiles\"/>
    </mc:Choice>
  </mc:AlternateContent>
  <xr:revisionPtr revIDLastSave="0" documentId="13_ncr:1_{42E2F404-9E5D-4740-97DA-2A8359F56028}" xr6:coauthVersionLast="45" xr6:coauthVersionMax="45" xr10:uidLastSave="{00000000-0000-0000-0000-000000000000}"/>
  <bookViews>
    <workbookView xWindow="-108" yWindow="-108" windowWidth="23256" windowHeight="12576" activeTab="2" xr2:uid="{5EE04900-9F50-4463-AF52-F1C6A3915889}"/>
  </bookViews>
  <sheets>
    <sheet name="mu=1.0" sheetId="3" r:id="rId1"/>
    <sheet name="Scrap" sheetId="2" r:id="rId2"/>
    <sheet name="FunctionalForm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Q8" i="2" s="1"/>
  <c r="P9" i="2"/>
  <c r="Q9" i="2" s="1"/>
  <c r="P10" i="2"/>
  <c r="Q10" i="2" s="1"/>
  <c r="P11" i="2"/>
  <c r="Q11" i="2" s="1"/>
  <c r="P12" i="2"/>
  <c r="P13" i="2"/>
  <c r="P3" i="2"/>
  <c r="Q3" i="2" s="1"/>
  <c r="Q4" i="2"/>
  <c r="Q5" i="2"/>
  <c r="Q6" i="2"/>
  <c r="Q12" i="2"/>
  <c r="Q13" i="2"/>
  <c r="O18" i="2"/>
  <c r="O19" i="2"/>
  <c r="O20" i="2"/>
  <c r="O21" i="2"/>
  <c r="O22" i="2"/>
  <c r="O23" i="2"/>
  <c r="O24" i="2"/>
  <c r="O25" i="2"/>
  <c r="O26" i="2"/>
  <c r="O27" i="2"/>
  <c r="O17" i="2"/>
  <c r="Q7" i="2"/>
  <c r="V19" i="2"/>
  <c r="V20" i="2"/>
  <c r="V21" i="2"/>
  <c r="V22" i="2"/>
  <c r="V23" i="2"/>
  <c r="V24" i="2"/>
  <c r="V25" i="2"/>
  <c r="V26" i="2"/>
  <c r="V27" i="2"/>
  <c r="V28" i="2"/>
  <c r="V18" i="2"/>
  <c r="B4" i="2"/>
  <c r="C4" i="2" s="1"/>
  <c r="B5" i="2"/>
  <c r="B6" i="2"/>
  <c r="C6" i="2" s="1"/>
  <c r="B7" i="2"/>
  <c r="C7" i="2" s="1"/>
  <c r="B8" i="2"/>
  <c r="B9" i="2"/>
  <c r="C9" i="2" s="1"/>
  <c r="B10" i="2"/>
  <c r="C10" i="2" s="1"/>
  <c r="B11" i="2"/>
  <c r="C11" i="2" s="1"/>
  <c r="B12" i="2"/>
  <c r="C12" i="2" s="1"/>
  <c r="B13" i="2"/>
  <c r="C13" i="2" s="1"/>
  <c r="C5" i="2"/>
  <c r="C8" i="2"/>
  <c r="B3" i="2"/>
  <c r="C3" i="2" s="1"/>
  <c r="A4" i="2"/>
  <c r="A5" i="2"/>
  <c r="A6" i="2"/>
  <c r="A7" i="2" s="1"/>
  <c r="A8" i="2" s="1"/>
  <c r="A9" i="2" s="1"/>
  <c r="A10" i="2" s="1"/>
  <c r="A11" i="2" s="1"/>
  <c r="A12" i="2" s="1"/>
  <c r="A13" i="2" s="1"/>
  <c r="Q41" i="3"/>
  <c r="P41" i="3"/>
  <c r="O41" i="3"/>
  <c r="Q42" i="3"/>
  <c r="P42" i="3"/>
  <c r="T43" i="3"/>
  <c r="S43" i="3"/>
  <c r="T42" i="3"/>
  <c r="S42" i="3"/>
  <c r="O42" i="3"/>
  <c r="T41" i="3"/>
  <c r="S41" i="3"/>
</calcChain>
</file>

<file path=xl/sharedStrings.xml><?xml version="1.0" encoding="utf-8"?>
<sst xmlns="http://schemas.openxmlformats.org/spreadsheetml/2006/main" count="60" uniqueCount="29">
  <si>
    <t>RCP 26</t>
  </si>
  <si>
    <t>RCP 45</t>
  </si>
  <si>
    <t>RCP 85</t>
  </si>
  <si>
    <t>Policy 1</t>
  </si>
  <si>
    <t>Policy 2</t>
  </si>
  <si>
    <t>Policy 3</t>
  </si>
  <si>
    <t>Control (%)</t>
  </si>
  <si>
    <t>N/A</t>
  </si>
  <si>
    <t>Climate Based Control</t>
  </si>
  <si>
    <t>Relative to RCP 8.5</t>
  </si>
  <si>
    <t>Objective</t>
  </si>
  <si>
    <t>Costs</t>
  </si>
  <si>
    <t>Infestation</t>
  </si>
  <si>
    <t>Damages</t>
  </si>
  <si>
    <t>Infestations</t>
  </si>
  <si>
    <t>Objective Values of Policy 1-3 relative to the RCP 8.5 (business as usual) scenario</t>
  </si>
  <si>
    <t>Y</t>
  </si>
  <si>
    <t>Y2</t>
  </si>
  <si>
    <t>E</t>
  </si>
  <si>
    <t>q1</t>
  </si>
  <si>
    <t>300 Iters</t>
  </si>
  <si>
    <t>Objective Values of Policy 1-3 relative to Policy 3</t>
  </si>
  <si>
    <t>Relative To Policy 3</t>
  </si>
  <si>
    <r>
      <rPr>
        <b/>
        <sz val="11"/>
        <color theme="1"/>
        <rFont val="Calibri"/>
        <family val="2"/>
        <scheme val="minor"/>
      </rPr>
      <t>1. Holding the RCP scenario constant and contrasting each policy</t>
    </r>
    <r>
      <rPr>
        <sz val="11"/>
        <color theme="1"/>
        <rFont val="Calibri"/>
        <family val="2"/>
        <scheme val="minor"/>
      </rPr>
      <t xml:space="preserve">
A control policy that is liberal , but adapt, is better than one which is conservative but adaptive
</t>
    </r>
    <r>
      <rPr>
        <b/>
        <sz val="11"/>
        <color theme="1"/>
        <rFont val="Calibri"/>
        <family val="2"/>
        <scheme val="minor"/>
      </rPr>
      <t>2. Holding Policy's Constant, Varying RCP</t>
    </r>
    <r>
      <rPr>
        <sz val="11"/>
        <color theme="1"/>
        <rFont val="Calibri"/>
        <family val="2"/>
        <scheme val="minor"/>
      </rPr>
      <t xml:space="preserve">
If policymakers commit were to commit to one of the three climate based policies, then the greatest reductions in costs and damages is attained from the liberal and adaptive policy. 
</t>
    </r>
    <r>
      <rPr>
        <b/>
        <sz val="11"/>
        <color theme="1"/>
        <rFont val="Calibri"/>
        <family val="2"/>
        <scheme val="minor"/>
      </rPr>
      <t xml:space="preserve">3. Relative to the constant control scenarios 
(TBD)
</t>
    </r>
    <r>
      <rPr>
        <sz val="11"/>
        <color theme="1"/>
        <rFont val="Calibri"/>
        <family val="2"/>
        <scheme val="minor"/>
      </rPr>
      <t xml:space="preserve">
</t>
    </r>
  </si>
  <si>
    <t xml:space="preserve">Based on the assumptions of the model, results suggest the current control effort of 80-100% may be economically inefficient. 
If a control program of 80-100% were to remain, then a transition to a relatively low carbon economy may result in greater control costs and damages because the environment will be better suited for MPB development 
</t>
  </si>
  <si>
    <t>alpha</t>
  </si>
  <si>
    <t>y2'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</si>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</sst>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/>
    <xf numFmtId="0" fontId="2" fillId="0" borderId="3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1" fillId="0" borderId="13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/>
    <xf numFmtId="0" fontId="3" fillId="0" borderId="2" xfId="0" applyFont="1" applyBorder="1" applyAlignment="1">
      <alignment vertical="center"/>
    </xf>
    <xf numFmtId="0" fontId="1" fillId="0" borderId="5" xfId="0" applyFont="1" applyBorder="1"/>
    <xf numFmtId="0" fontId="3" fillId="0" borderId="3" xfId="0" applyFont="1" applyBorder="1" applyAlignment="1">
      <alignment horizontal="left" vertical="center"/>
    </xf>
    <xf numFmtId="0" fontId="1" fillId="0" borderId="9" xfId="0" applyFont="1" applyBorder="1"/>
    <xf numFmtId="0" fontId="1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11" fontId="0" fillId="0" borderId="1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RCP 2.6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9B4-4DBE-88D6-EFB8D4C19E09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9B4-4DBE-88D6-EFB8D4C19E09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9B4-4DBE-88D6-EFB8D4C1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64256"/>
        <c:axId val="631665896"/>
      </c:scatterChart>
      <c:valAx>
        <c:axId val="631664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5896"/>
        <c:crosses val="autoZero"/>
        <c:crossBetween val="midCat"/>
      </c:valAx>
      <c:valAx>
        <c:axId val="631665896"/>
        <c:scaling>
          <c:orientation val="minMax"/>
          <c:max val="40"/>
          <c:min val="-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RCP 4.5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9B-4F81-AE32-CB383BB9089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19B-4F81-AE32-CB383BB90895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19B-4F81-AE32-CB383BB9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73808"/>
        <c:axId val="519375448"/>
      </c:scatterChart>
      <c:valAx>
        <c:axId val="519373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5448"/>
        <c:crosses val="autoZero"/>
        <c:crossBetween val="midCat"/>
      </c:valAx>
      <c:valAx>
        <c:axId val="519375448"/>
        <c:scaling>
          <c:orientation val="minMax"/>
          <c:max val="50"/>
          <c:min val="-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RCP 8.5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802-4B0B-A534-A58D32BADCED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802-4B0B-A534-A58D32BADCED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802-4B0B-A534-A58D32BA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7160"/>
        <c:axId val="600910464"/>
      </c:scatterChart>
      <c:valAx>
        <c:axId val="90377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10464"/>
        <c:crosses val="autoZero"/>
        <c:crossBetween val="midCat"/>
      </c:valAx>
      <c:valAx>
        <c:axId val="600910464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Scrap!$B$2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Scrap!$A$3:$A$13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Scrap!$B$3:$B$13</c:f>
              <c:numCache>
                <c:formatCode>General</c:formatCode>
                <c:ptCount val="11"/>
                <c:pt idx="0">
                  <c:v>0</c:v>
                </c:pt>
                <c:pt idx="1">
                  <c:v>9.5000000000000015E-3</c:v>
                </c:pt>
                <c:pt idx="2">
                  <c:v>3.8000000000000006E-2</c:v>
                </c:pt>
                <c:pt idx="3">
                  <c:v>8.550000000000002E-2</c:v>
                </c:pt>
                <c:pt idx="4">
                  <c:v>0.15200000000000002</c:v>
                </c:pt>
                <c:pt idx="5">
                  <c:v>0.23749999999999999</c:v>
                </c:pt>
                <c:pt idx="6">
                  <c:v>0.34199999999999997</c:v>
                </c:pt>
                <c:pt idx="7">
                  <c:v>0.46549999999999991</c:v>
                </c:pt>
                <c:pt idx="8">
                  <c:v>0.60799999999999987</c:v>
                </c:pt>
                <c:pt idx="9">
                  <c:v>0.76949999999999985</c:v>
                </c:pt>
                <c:pt idx="10">
                  <c:v>0.94999999999999973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8-4EF5-83F4-AE787DCB0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42240"/>
        <c:axId val="631041256"/>
      </c:scatterChart>
      <c:valAx>
        <c:axId val="6310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1256"/>
        <c:crosses val="autoZero"/>
        <c:crossBetween val="midCat"/>
      </c:valAx>
      <c:valAx>
        <c:axId val="6310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Scrap!$P$2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Scrap!$O$3:$O$13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Scrap!$P$3:$P$13</c:f>
              <c:numCache>
                <c:formatCode>General</c:formatCode>
                <c:ptCount val="11"/>
                <c:pt idx="0">
                  <c:v>1</c:v>
                </c:pt>
                <c:pt idx="1">
                  <c:v>0.95122942450071402</c:v>
                </c:pt>
                <c:pt idx="2">
                  <c:v>0.90483741803595952</c:v>
                </c:pt>
                <c:pt idx="3">
                  <c:v>0.86070797642505781</c:v>
                </c:pt>
                <c:pt idx="4">
                  <c:v>0.81873075307798182</c:v>
                </c:pt>
                <c:pt idx="5">
                  <c:v>0.77880078307140488</c:v>
                </c:pt>
                <c:pt idx="6">
                  <c:v>0.74081822068171788</c:v>
                </c:pt>
                <c:pt idx="7">
                  <c:v>0.70468808971871344</c:v>
                </c:pt>
                <c:pt idx="8">
                  <c:v>0.67032004603563933</c:v>
                </c:pt>
                <c:pt idx="9">
                  <c:v>0.63762815162177333</c:v>
                </c:pt>
                <c:pt idx="10">
                  <c:v>0.60653065971263342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5-4DD1-A9FE-D7C9D2D6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29328"/>
        <c:axId val="603625392"/>
      </c:scatterChart>
      <c:valAx>
        <c:axId val="6036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5392"/>
        <c:crosses val="autoZero"/>
        <c:crossBetween val="midCat"/>
      </c:valAx>
      <c:valAx>
        <c:axId val="6036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Scrap!$Q$2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Scrap!$O$3:$O$13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Scrap!$Q$3:$Q$13</c:f>
              <c:numCache>
                <c:formatCode>General</c:formatCode>
                <c:ptCount val="11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D-4412-9D78-F8888090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18048"/>
        <c:axId val="633818376"/>
      </c:scatterChart>
      <c:valAx>
        <c:axId val="6338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18376"/>
        <c:crosses val="autoZero"/>
        <c:crossBetween val="midCat"/>
      </c:valAx>
      <c:valAx>
        <c:axId val="6338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Scrap!$C$2</c:f>
              <c:strCache>
                <c:ptCount val="1"/>
                <c:pt idx="0">
                  <c:v>y2'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Scrap!$A$3:$A$13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Scrap!$C$3:$C$13</c:f>
              <c:numCache>
                <c:formatCode>General</c:formatCode>
                <c:ptCount val="11"/>
                <c:pt idx="0">
                  <c:v>1</c:v>
                </c:pt>
                <c:pt idx="1">
                  <c:v>0.99050000000000005</c:v>
                </c:pt>
                <c:pt idx="2">
                  <c:v>0.96199999999999997</c:v>
                </c:pt>
                <c:pt idx="3">
                  <c:v>0.91449999999999998</c:v>
                </c:pt>
                <c:pt idx="4">
                  <c:v>0.84799999999999998</c:v>
                </c:pt>
                <c:pt idx="5">
                  <c:v>0.76249999999999996</c:v>
                </c:pt>
                <c:pt idx="6">
                  <c:v>0.65800000000000003</c:v>
                </c:pt>
                <c:pt idx="7">
                  <c:v>0.53450000000000009</c:v>
                </c:pt>
                <c:pt idx="8">
                  <c:v>0.39200000000000013</c:v>
                </c:pt>
                <c:pt idx="9">
                  <c:v>0.23050000000000015</c:v>
                </c:pt>
                <c:pt idx="10">
                  <c:v>5.0000000000000266E-2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8-44DB-BDD3-FF1F0D09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23968"/>
        <c:axId val="523470200"/>
      </c:scatterChart>
      <c:valAx>
        <c:axId val="5145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70200"/>
        <c:crosses val="autoZero"/>
        <c:crossBetween val="midCat"/>
      </c:valAx>
      <c:valAx>
        <c:axId val="5234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71206</xdr:colOff>
      <xdr:row>0</xdr:row>
      <xdr:rowOff>0</xdr:rowOff>
    </xdr:from>
    <xdr:to>
      <xdr:col>20</xdr:col>
      <xdr:colOff>518659</xdr:colOff>
      <xdr:row>15</xdr:row>
      <xdr:rowOff>60634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E48DA8-6F9B-45AD-A82D-602C51CF0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749" y="0"/>
          <a:ext cx="4722273" cy="28506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43859</xdr:rowOff>
    </xdr:from>
    <xdr:to>
      <xdr:col>6</xdr:col>
      <xdr:colOff>98299</xdr:colOff>
      <xdr:row>33</xdr:row>
      <xdr:rowOff>55517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E9C9AD-E5F4-4B0D-A985-F4C22780B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41488"/>
          <a:ext cx="5500153" cy="3340146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44</xdr:row>
      <xdr:rowOff>177601</xdr:rowOff>
    </xdr:from>
    <xdr:to>
      <xdr:col>6</xdr:col>
      <xdr:colOff>9121</xdr:colOff>
      <xdr:row>60</xdr:row>
      <xdr:rowOff>31205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B75F58-524A-458C-8023-0865BFCA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459427</xdr:colOff>
      <xdr:row>44</xdr:row>
      <xdr:rowOff>186855</xdr:rowOff>
    </xdr:from>
    <xdr:to>
      <xdr:col>13</xdr:col>
      <xdr:colOff>432988</xdr:colOff>
      <xdr:row>60</xdr:row>
      <xdr:rowOff>47040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796796-A703-45D7-A194-606A3BB91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268696</xdr:colOff>
      <xdr:row>45</xdr:row>
      <xdr:rowOff>17846</xdr:rowOff>
    </xdr:from>
    <xdr:to>
      <xdr:col>21</xdr:col>
      <xdr:colOff>573496</xdr:colOff>
      <xdr:row>60</xdr:row>
      <xdr:rowOff>51789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F77CA5-69CE-4605-A7E0-CB07124F1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170905</xdr:colOff>
      <xdr:row>15</xdr:row>
      <xdr:rowOff>40277</xdr:rowOff>
    </xdr:from>
    <xdr:to>
      <xdr:col>14</xdr:col>
      <xdr:colOff>287464</xdr:colOff>
      <xdr:row>33</xdr:row>
      <xdr:rowOff>21631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1F0B25-7463-4CE8-ADD4-FA7C1E821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74276" y="2837906"/>
          <a:ext cx="5399364" cy="3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31302</xdr:colOff>
      <xdr:row>0</xdr:row>
      <xdr:rowOff>160021</xdr:rowOff>
    </xdr:from>
    <xdr:to>
      <xdr:col>11</xdr:col>
      <xdr:colOff>336102</xdr:colOff>
      <xdr:row>16</xdr:row>
      <xdr:rowOff>26895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3122B7-EF0F-46C9-A415-BEF5A0437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607657</xdr:colOff>
      <xdr:row>16</xdr:row>
      <xdr:rowOff>39668</xdr:rowOff>
    </xdr:from>
    <xdr:to>
      <xdr:col>25</xdr:col>
      <xdr:colOff>302857</xdr:colOff>
      <xdr:row>31</xdr:row>
      <xdr:rowOff>89646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714FFFB-076B-4A87-8BA8-3FD7F8EB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7022</xdr:colOff>
      <xdr:row>0</xdr:row>
      <xdr:rowOff>177950</xdr:rowOff>
    </xdr:from>
    <xdr:to>
      <xdr:col>25</xdr:col>
      <xdr:colOff>311822</xdr:colOff>
      <xdr:row>16</xdr:row>
      <xdr:rowOff>47364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003629D-A289-4975-BB8C-2738EDAD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31377</xdr:colOff>
      <xdr:row>16</xdr:row>
      <xdr:rowOff>129316</xdr:rowOff>
    </xdr:from>
    <xdr:to>
      <xdr:col>11</xdr:col>
      <xdr:colOff>336177</xdr:colOff>
      <xdr:row>32</xdr:row>
      <xdr:rowOff>1270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DF249F9-3783-4E47-9986-49F532B7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410542</xdr:colOff>
      <xdr:row>1</xdr:row>
      <xdr:rowOff>48068</xdr:rowOff>
    </xdr:from>
    <xdr:ext cx="130304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E73E39-08FE-4AB9-B303-B62A16F0BFE9}"/>
                </a:ext>
              </a:extLst>
            </xdr:cNvPr>
            <xdr:cNvSpPr txBox="1"/>
          </xdr:nvSpPr>
          <xdr:spPr>
            <a:xfrm>
              <a:off x="1629742" y="227362"/>
              <a:ext cx="130304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0.85</m:t>
                        </m:r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𝐼</m:t>
                    </m:r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E73E39-08FE-4AB9-B303-B62A16F0BFE9}"/>
                </a:ext>
              </a:extLst>
            </xdr:cNvPr>
            <xdr:cNvSpPr txBox="1"/>
          </xdr:nvSpPr>
          <xdr:spPr>
            <a:xfrm>
              <a:off x="1629742" y="227362"/>
              <a:ext cx="130304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ℎ(𝐼,𝐿)=(0.85𝐿^2 )∗𝐼</a:t>
              </a:r>
              <a:endParaRPr lang="en-CA" sz="1100"/>
            </a:p>
          </xdr:txBody>
        </xdr:sp>
      </mc:Fallback>
    </mc:AlternateContent>
    <xdr:clientData/>
  </xdr:oneCellAnchor>
  <xdr:twoCellAnchor editAs="oneCell">
    <xdr:from>
      <xdr:col>0</xdr:col>
      <xdr:colOff>152400</xdr:colOff>
      <xdr:row>2</xdr:row>
      <xdr:rowOff>160704</xdr:rowOff>
    </xdr:from>
    <xdr:to>
      <xdr:col>6</xdr:col>
      <xdr:colOff>515118</xdr:colOff>
      <xdr:row>17</xdr:row>
      <xdr:rowOff>109387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F0190D8-410B-45FB-9A94-4663C36F1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530818"/>
          <a:ext cx="4020318" cy="2724540"/>
        </a:xfrm>
        <a:prstGeom prst="rect">
          <a:avLst/>
        </a:prstGeom>
      </xdr:spPr>
    </xdr:pic>
    <xdr:clientData/>
  </xdr:twoCellAnchor>
  <xdr:twoCellAnchor editAs="oneCell">
    <xdr:from>
      <xdr:col>0</xdr:col>
      <xdr:colOff>435546</xdr:colOff>
      <xdr:row>17</xdr:row>
      <xdr:rowOff>93021</xdr:rowOff>
    </xdr:from>
    <xdr:to>
      <xdr:col>6</xdr:col>
      <xdr:colOff>47153</xdr:colOff>
      <xdr:row>27</xdr:row>
      <xdr:rowOff>168652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00AF655-DB30-4B98-9D98-54DF6F271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5546" y="3238992"/>
          <a:ext cx="3269207" cy="1926203"/>
        </a:xfrm>
        <a:prstGeom prst="rect">
          <a:avLst/>
        </a:prstGeom>
      </xdr:spPr>
    </xdr:pic>
    <xdr:clientData/>
  </xdr:twoCellAnchor>
  <xdr:oneCellAnchor>
    <xdr:from>
      <xdr:col>8</xdr:col>
      <xdr:colOff>499452</xdr:colOff>
      <xdr:row>1</xdr:row>
      <xdr:rowOff>59018</xdr:rowOff>
    </xdr:from>
    <xdr:ext cx="113742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285F7C8-481E-4837-9877-0144203E86CE}"/>
                </a:ext>
              </a:extLst>
            </xdr:cNvPr>
            <xdr:cNvSpPr txBox="1"/>
          </xdr:nvSpPr>
          <xdr:spPr>
            <a:xfrm>
              <a:off x="5376252" y="244075"/>
              <a:ext cx="11374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=0.85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0.80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285F7C8-481E-4837-9877-0144203E86CE}"/>
                </a:ext>
              </a:extLst>
            </xdr:cNvPr>
            <xdr:cNvSpPr txBox="1"/>
          </xdr:nvSpPr>
          <xdr:spPr>
            <a:xfrm>
              <a:off x="5376252" y="244075"/>
              <a:ext cx="11374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ℎ(𝐼,𝐿)=0.85𝐿^0.80</a:t>
              </a:r>
              <a:endParaRPr lang="en-CA" sz="1100"/>
            </a:p>
          </xdr:txBody>
        </xdr:sp>
      </mc:Fallback>
    </mc:AlternateContent>
    <xdr:clientData/>
  </xdr:oneCellAnchor>
  <xdr:twoCellAnchor editAs="oneCell">
    <xdr:from>
      <xdr:col>7</xdr:col>
      <xdr:colOff>17930</xdr:colOff>
      <xdr:row>2</xdr:row>
      <xdr:rowOff>93468</xdr:rowOff>
    </xdr:from>
    <xdr:to>
      <xdr:col>13</xdr:col>
      <xdr:colOff>113981</xdr:colOff>
      <xdr:row>17</xdr:row>
      <xdr:rowOff>108819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5B69912-4FE9-4D0C-921C-62D0C2DCA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5130" y="463582"/>
          <a:ext cx="3753651" cy="2791208"/>
        </a:xfrm>
        <a:prstGeom prst="rect">
          <a:avLst/>
        </a:prstGeom>
      </xdr:spPr>
    </xdr:pic>
    <xdr:clientData/>
  </xdr:twoCellAnchor>
  <xdr:twoCellAnchor editAs="oneCell">
    <xdr:from>
      <xdr:col>7</xdr:col>
      <xdr:colOff>11536</xdr:colOff>
      <xdr:row>17</xdr:row>
      <xdr:rowOff>108206</xdr:rowOff>
    </xdr:from>
    <xdr:to>
      <xdr:col>12</xdr:col>
      <xdr:colOff>347028</xdr:colOff>
      <xdr:row>27</xdr:row>
      <xdr:rowOff>129232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9BCDE66-E1BB-492F-9C92-0234CAD83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8736" y="3254177"/>
          <a:ext cx="3383492" cy="1871598"/>
        </a:xfrm>
        <a:prstGeom prst="rect">
          <a:avLst/>
        </a:prstGeom>
      </xdr:spPr>
    </xdr:pic>
    <xdr:clientData/>
  </xdr:twoCellAnchor>
  <xdr:oneCellAnchor>
    <xdr:from>
      <xdr:col>14</xdr:col>
      <xdr:colOff>447040</xdr:colOff>
      <xdr:row>0</xdr:row>
      <xdr:rowOff>173990</xdr:rowOff>
    </xdr:from>
    <xdr:ext cx="819007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2DC170BA-F9BA-47D6-86B6-9391F9C2C579}"/>
                </a:ext>
              </a:extLst>
            </xdr:cNvPr>
            <xdr:cNvSpPr txBox="1"/>
          </xdr:nvSpPr>
          <xdr:spPr>
            <a:xfrm>
              <a:off x="8981440" y="173990"/>
              <a:ext cx="819007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2DC170BA-F9BA-47D6-86B6-9391F9C2C579}"/>
                </a:ext>
              </a:extLst>
            </xdr:cNvPr>
            <xdr:cNvSpPr txBox="1"/>
          </xdr:nvSpPr>
          <xdr:spPr>
            <a:xfrm>
              <a:off x="8981440" y="173990"/>
              <a:ext cx="819007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ℎ(𝐼,𝐿)=𝑒^(−𝐿)</a:t>
              </a:r>
              <a:endParaRPr lang="en-CA" sz="1100"/>
            </a:p>
          </xdr:txBody>
        </xdr:sp>
      </mc:Fallback>
    </mc:AlternateContent>
    <xdr:clientData/>
  </xdr:oneCellAnchor>
  <xdr:twoCellAnchor editAs="oneCell">
    <xdr:from>
      <xdr:col>13</xdr:col>
      <xdr:colOff>187064</xdr:colOff>
      <xdr:row>17</xdr:row>
      <xdr:rowOff>116317</xdr:rowOff>
    </xdr:from>
    <xdr:to>
      <xdr:col>18</xdr:col>
      <xdr:colOff>472397</xdr:colOff>
      <xdr:row>27</xdr:row>
      <xdr:rowOff>134170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D45DCF5-8E8B-49C9-A769-E2C8C7311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11864" y="3164317"/>
          <a:ext cx="3333333" cy="181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137010</xdr:colOff>
      <xdr:row>3</xdr:row>
      <xdr:rowOff>36393</xdr:rowOff>
    </xdr:from>
    <xdr:to>
      <xdr:col>19</xdr:col>
      <xdr:colOff>214895</xdr:colOff>
      <xdr:row>16</xdr:row>
      <xdr:rowOff>32697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18ADEC5-F65D-4172-BF7D-FE5654E2A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61810" y="574275"/>
          <a:ext cx="3735485" cy="2327128"/>
        </a:xfrm>
        <a:prstGeom prst="rect">
          <a:avLst/>
        </a:prstGeom>
      </xdr:spPr>
    </xdr:pic>
    <xdr:clientData/>
  </xdr:twoCellAnchor>
  <xdr:oneCellAnchor>
    <xdr:from>
      <xdr:col>20</xdr:col>
      <xdr:colOff>248547</xdr:colOff>
      <xdr:row>0</xdr:row>
      <xdr:rowOff>174140</xdr:rowOff>
    </xdr:from>
    <xdr:ext cx="959237" cy="1777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1EF959F-7A20-4DDB-AC4D-B2B7B23DEB28}"/>
                </a:ext>
              </a:extLst>
            </xdr:cNvPr>
            <xdr:cNvSpPr txBox="1"/>
          </xdr:nvSpPr>
          <xdr:spPr>
            <a:xfrm>
              <a:off x="12440547" y="174140"/>
              <a:ext cx="959237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−0.5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1EF959F-7A20-4DDB-AC4D-B2B7B23DEB28}"/>
                </a:ext>
              </a:extLst>
            </xdr:cNvPr>
            <xdr:cNvSpPr txBox="1"/>
          </xdr:nvSpPr>
          <xdr:spPr>
            <a:xfrm>
              <a:off x="12440547" y="174140"/>
              <a:ext cx="959237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ℎ(𝐼,𝐿)=𝑒^(−0.5𝐿)</a:t>
              </a:r>
              <a:endParaRPr lang="en-CA" sz="1100"/>
            </a:p>
          </xdr:txBody>
        </xdr:sp>
      </mc:Fallback>
    </mc:AlternateContent>
    <xdr:clientData/>
  </xdr:oneCellAnchor>
  <xdr:twoCellAnchor editAs="oneCell">
    <xdr:from>
      <xdr:col>19</xdr:col>
      <xdr:colOff>466164</xdr:colOff>
      <xdr:row>17</xdr:row>
      <xdr:rowOff>134471</xdr:rowOff>
    </xdr:from>
    <xdr:to>
      <xdr:col>25</xdr:col>
      <xdr:colOff>209834</xdr:colOff>
      <xdr:row>27</xdr:row>
      <xdr:rowOff>125022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277DFFC-AE48-435C-B377-9EF67A4C4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48564" y="3182471"/>
          <a:ext cx="3401270" cy="1783492"/>
        </a:xfrm>
        <a:prstGeom prst="rect">
          <a:avLst/>
        </a:prstGeom>
      </xdr:spPr>
    </xdr:pic>
    <xdr:clientData/>
  </xdr:twoCellAnchor>
  <xdr:twoCellAnchor editAs="oneCell">
    <xdr:from>
      <xdr:col>19</xdr:col>
      <xdr:colOff>56969</xdr:colOff>
      <xdr:row>3</xdr:row>
      <xdr:rowOff>28237</xdr:rowOff>
    </xdr:from>
    <xdr:to>
      <xdr:col>25</xdr:col>
      <xdr:colOff>318210</xdr:colOff>
      <xdr:row>16</xdr:row>
      <xdr:rowOff>34711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2293294-F57E-4606-8CB1-376928BE6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39369" y="583408"/>
          <a:ext cx="3918841" cy="2412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2A04-6C5F-4F3E-9B87-E7D3A0150689}">
  <dimension ref="A1:AE73"/>
  <sheetViews>
    <sheetView showGridLines="0" topLeftCell="A22" zoomScale="70" zoomScaleNormal="70" workbookViewId="0">
      <selection activeCell="G43" sqref="G43"/>
    </sheetView>
  </sheetViews>
  <sheetFormatPr defaultRowHeight="14.5" x14ac:dyDescent="0.35"/>
  <cols>
    <col min="1" max="1" width="19.7265625" bestFit="1" customWidth="1"/>
    <col min="2" max="2" width="12.1796875" bestFit="1" customWidth="1"/>
    <col min="3" max="3" width="11.7265625" bestFit="1" customWidth="1"/>
    <col min="4" max="4" width="10.26953125" bestFit="1" customWidth="1"/>
    <col min="5" max="5" width="11" bestFit="1" customWidth="1"/>
    <col min="6" max="6" width="12.1796875" bestFit="1" customWidth="1"/>
    <col min="7" max="7" width="11.7265625" bestFit="1" customWidth="1"/>
    <col min="8" max="8" width="10.26953125" bestFit="1" customWidth="1"/>
    <col min="9" max="9" width="11.08984375" bestFit="1" customWidth="1"/>
    <col min="10" max="10" width="12.1796875" bestFit="1" customWidth="1"/>
    <col min="11" max="11" width="11.7265625" bestFit="1" customWidth="1"/>
    <col min="12" max="12" width="10.26953125" bestFit="1" customWidth="1"/>
    <col min="13" max="13" width="11.08984375" bestFit="1" customWidth="1"/>
  </cols>
  <sheetData>
    <row r="1" spans="1:16" x14ac:dyDescent="0.35">
      <c r="A1" s="18"/>
      <c r="B1" s="40" t="s">
        <v>0</v>
      </c>
      <c r="C1" s="21"/>
      <c r="D1" s="21"/>
      <c r="E1" s="41"/>
      <c r="F1" s="40" t="s">
        <v>1</v>
      </c>
      <c r="G1" s="21"/>
      <c r="H1" s="21"/>
      <c r="I1" s="41"/>
      <c r="J1" s="40" t="s">
        <v>2</v>
      </c>
      <c r="K1" s="21"/>
      <c r="L1" s="21"/>
      <c r="M1" s="41"/>
      <c r="P1" s="1"/>
    </row>
    <row r="2" spans="1:16" ht="15" thickBot="1" x14ac:dyDescent="0.4">
      <c r="A2" s="23" t="s">
        <v>6</v>
      </c>
      <c r="B2" s="17" t="s">
        <v>10</v>
      </c>
      <c r="C2" s="17" t="s">
        <v>13</v>
      </c>
      <c r="D2" s="17" t="s">
        <v>11</v>
      </c>
      <c r="E2" s="20" t="s">
        <v>12</v>
      </c>
      <c r="F2" s="19" t="s">
        <v>10</v>
      </c>
      <c r="G2" s="17" t="s">
        <v>13</v>
      </c>
      <c r="H2" s="17" t="s">
        <v>11</v>
      </c>
      <c r="I2" s="20" t="s">
        <v>12</v>
      </c>
      <c r="J2" s="17" t="s">
        <v>10</v>
      </c>
      <c r="K2" s="17" t="s">
        <v>13</v>
      </c>
      <c r="L2" s="17" t="s">
        <v>11</v>
      </c>
      <c r="M2" s="22" t="s">
        <v>12</v>
      </c>
      <c r="P2" s="1"/>
    </row>
    <row r="3" spans="1:16" ht="15" thickTop="1" x14ac:dyDescent="0.35">
      <c r="A3" s="38">
        <v>0</v>
      </c>
      <c r="B3" s="8">
        <v>4262012000</v>
      </c>
      <c r="C3" s="8">
        <v>4262012000</v>
      </c>
      <c r="D3" s="8">
        <v>0</v>
      </c>
      <c r="E3" s="10">
        <v>148751300</v>
      </c>
      <c r="F3" s="8">
        <v>3918994000</v>
      </c>
      <c r="G3" s="8">
        <v>3918994000</v>
      </c>
      <c r="H3" s="8">
        <v>0</v>
      </c>
      <c r="I3" s="10">
        <v>77991940</v>
      </c>
      <c r="J3" s="8">
        <v>15537340000</v>
      </c>
      <c r="K3" s="8">
        <v>15537340000</v>
      </c>
      <c r="L3" s="8">
        <v>0</v>
      </c>
      <c r="M3" s="10">
        <v>172084300</v>
      </c>
      <c r="N3" s="1"/>
      <c r="O3" s="1"/>
      <c r="P3" s="1"/>
    </row>
    <row r="4" spans="1:16" x14ac:dyDescent="0.35">
      <c r="A4" s="12">
        <v>10</v>
      </c>
      <c r="B4" s="8">
        <v>3650113000</v>
      </c>
      <c r="C4" s="8">
        <v>3505632000</v>
      </c>
      <c r="D4" s="8">
        <v>144481000</v>
      </c>
      <c r="E4" s="10">
        <v>122989700</v>
      </c>
      <c r="F4" s="8">
        <v>2731579000</v>
      </c>
      <c r="G4" s="8">
        <v>2644725000</v>
      </c>
      <c r="H4" s="8">
        <v>86853890</v>
      </c>
      <c r="I4" s="10">
        <v>58718110</v>
      </c>
      <c r="J4" s="8">
        <v>11123470000</v>
      </c>
      <c r="K4" s="8">
        <v>10872450000</v>
      </c>
      <c r="L4" s="8">
        <v>251021800</v>
      </c>
      <c r="M4" s="10">
        <v>124653500</v>
      </c>
      <c r="N4" s="1"/>
      <c r="O4" s="1"/>
      <c r="P4" s="1"/>
    </row>
    <row r="5" spans="1:16" x14ac:dyDescent="0.35">
      <c r="A5" s="12">
        <v>20</v>
      </c>
      <c r="B5" s="8">
        <v>3088517000</v>
      </c>
      <c r="C5" s="8">
        <v>2591157000</v>
      </c>
      <c r="D5" s="8">
        <v>497360500</v>
      </c>
      <c r="E5" s="10">
        <v>96748760</v>
      </c>
      <c r="F5" s="8">
        <v>2680769000</v>
      </c>
      <c r="G5" s="8">
        <v>2328459000</v>
      </c>
      <c r="H5" s="8">
        <v>352310600</v>
      </c>
      <c r="I5" s="10">
        <v>53186660</v>
      </c>
      <c r="J5" s="8">
        <v>6774797000</v>
      </c>
      <c r="K5" s="8">
        <v>6141802000</v>
      </c>
      <c r="L5" s="8">
        <v>632995000</v>
      </c>
      <c r="M5" s="10">
        <v>62006770</v>
      </c>
      <c r="N5" s="1"/>
      <c r="O5" s="1"/>
      <c r="P5" s="1"/>
    </row>
    <row r="6" spans="1:16" x14ac:dyDescent="0.35">
      <c r="A6" s="12">
        <v>30</v>
      </c>
      <c r="B6" s="8">
        <v>2576075000</v>
      </c>
      <c r="C6" s="8">
        <v>1719336000</v>
      </c>
      <c r="D6" s="8">
        <v>856739000</v>
      </c>
      <c r="E6" s="10">
        <v>65600710</v>
      </c>
      <c r="F6" s="8">
        <v>2474896000</v>
      </c>
      <c r="G6" s="8">
        <v>1774713000</v>
      </c>
      <c r="H6" s="8">
        <v>700183800</v>
      </c>
      <c r="I6" s="10">
        <v>42078800</v>
      </c>
      <c r="J6" s="8">
        <v>6843823000</v>
      </c>
      <c r="K6" s="8">
        <v>5372181000</v>
      </c>
      <c r="L6" s="8">
        <v>1471641000</v>
      </c>
      <c r="M6" s="10">
        <v>58550320</v>
      </c>
      <c r="N6" s="1"/>
      <c r="P6" s="1"/>
    </row>
    <row r="7" spans="1:16" x14ac:dyDescent="0.35">
      <c r="A7" s="12">
        <v>40</v>
      </c>
      <c r="B7" s="8">
        <v>2448461000</v>
      </c>
      <c r="C7" s="8">
        <v>1222460000</v>
      </c>
      <c r="D7" s="8">
        <v>1226001000</v>
      </c>
      <c r="E7" s="10">
        <v>48304320</v>
      </c>
      <c r="F7" s="8">
        <v>2569856000</v>
      </c>
      <c r="G7" s="8">
        <v>1416020000</v>
      </c>
      <c r="H7" s="8">
        <v>1153836000</v>
      </c>
      <c r="I7" s="10">
        <v>35585050</v>
      </c>
      <c r="J7" s="8">
        <v>6926746000</v>
      </c>
      <c r="K7" s="8">
        <v>4432333000</v>
      </c>
      <c r="L7" s="8">
        <v>2494413000</v>
      </c>
      <c r="M7" s="10">
        <v>49609260</v>
      </c>
      <c r="N7" s="1"/>
      <c r="P7" s="1"/>
    </row>
    <row r="8" spans="1:16" x14ac:dyDescent="0.35">
      <c r="A8" s="12">
        <v>50</v>
      </c>
      <c r="B8" s="8">
        <v>2633304000</v>
      </c>
      <c r="C8" s="8">
        <v>972324900</v>
      </c>
      <c r="D8" s="8">
        <v>1660979000</v>
      </c>
      <c r="E8" s="10">
        <v>39032940</v>
      </c>
      <c r="F8" s="8">
        <v>2622080000</v>
      </c>
      <c r="G8" s="8">
        <v>1080234000</v>
      </c>
      <c r="H8" s="8">
        <v>1541845000</v>
      </c>
      <c r="I8" s="10">
        <v>27044620</v>
      </c>
      <c r="J8" s="8">
        <v>7531588000</v>
      </c>
      <c r="K8" s="8">
        <v>3752892000</v>
      </c>
      <c r="L8" s="8">
        <v>3778696000</v>
      </c>
      <c r="M8" s="10">
        <v>42992890</v>
      </c>
      <c r="N8" s="1"/>
      <c r="P8" s="1"/>
    </row>
    <row r="9" spans="1:16" x14ac:dyDescent="0.35">
      <c r="A9" s="12">
        <v>60</v>
      </c>
      <c r="B9" s="8">
        <v>3140843000</v>
      </c>
      <c r="C9" s="8">
        <v>864825300</v>
      </c>
      <c r="D9" s="8">
        <v>2276017000</v>
      </c>
      <c r="E9" s="10">
        <v>35316360</v>
      </c>
      <c r="F9" s="8">
        <v>2642285000</v>
      </c>
      <c r="G9" s="8">
        <v>806159500</v>
      </c>
      <c r="H9" s="8">
        <v>1836126000</v>
      </c>
      <c r="I9" s="10">
        <v>19743940</v>
      </c>
      <c r="J9" s="8">
        <v>8639499000</v>
      </c>
      <c r="K9" s="8">
        <v>3250411000</v>
      </c>
      <c r="L9" s="8">
        <v>5389087000</v>
      </c>
      <c r="M9" s="10">
        <v>38680240</v>
      </c>
      <c r="N9" s="18"/>
      <c r="O9" s="1"/>
      <c r="P9" s="1"/>
    </row>
    <row r="10" spans="1:16" x14ac:dyDescent="0.35">
      <c r="A10" s="12">
        <v>70</v>
      </c>
      <c r="B10" s="8">
        <v>3821733000</v>
      </c>
      <c r="C10" s="8">
        <v>780415700</v>
      </c>
      <c r="D10" s="8">
        <v>3041317000</v>
      </c>
      <c r="E10" s="10">
        <v>32670500</v>
      </c>
      <c r="F10" s="8">
        <v>2635005000</v>
      </c>
      <c r="G10" s="8">
        <v>591611200</v>
      </c>
      <c r="H10" s="8">
        <v>2043394000</v>
      </c>
      <c r="I10" s="10">
        <v>14371240</v>
      </c>
      <c r="J10" s="8">
        <v>10280710000</v>
      </c>
      <c r="K10" s="8">
        <v>2913167000</v>
      </c>
      <c r="L10" s="8">
        <v>7367545000</v>
      </c>
      <c r="M10" s="10">
        <v>34528640</v>
      </c>
      <c r="N10" s="18"/>
      <c r="O10" s="1"/>
      <c r="P10" s="1"/>
    </row>
    <row r="11" spans="1:16" x14ac:dyDescent="0.35">
      <c r="A11" s="12">
        <v>80</v>
      </c>
      <c r="B11" s="8">
        <v>4698100000</v>
      </c>
      <c r="C11" s="8">
        <v>709078100</v>
      </c>
      <c r="D11" s="8">
        <v>3989022000</v>
      </c>
      <c r="E11" s="10">
        <v>30346980</v>
      </c>
      <c r="F11" s="8">
        <v>2838385000</v>
      </c>
      <c r="G11" s="8">
        <v>470130800</v>
      </c>
      <c r="H11" s="8">
        <v>2368254000</v>
      </c>
      <c r="I11" s="10">
        <v>11459060</v>
      </c>
      <c r="J11" s="8">
        <v>12364210000</v>
      </c>
      <c r="K11" s="8">
        <v>2641196000</v>
      </c>
      <c r="L11" s="8">
        <v>9723011000</v>
      </c>
      <c r="M11" s="10">
        <v>31098070</v>
      </c>
      <c r="N11" s="18"/>
      <c r="O11" s="1"/>
      <c r="P11" s="1"/>
    </row>
    <row r="12" spans="1:16" x14ac:dyDescent="0.35">
      <c r="A12" s="12">
        <v>90</v>
      </c>
      <c r="B12" s="8">
        <v>5954357000</v>
      </c>
      <c r="C12" s="8">
        <v>667910200</v>
      </c>
      <c r="D12" s="8">
        <v>5286447000</v>
      </c>
      <c r="E12" s="10">
        <v>29251140</v>
      </c>
      <c r="F12" s="8">
        <v>3321593000</v>
      </c>
      <c r="G12" s="8">
        <v>410204500</v>
      </c>
      <c r="H12" s="8">
        <v>2911389000</v>
      </c>
      <c r="I12" s="10">
        <v>10044300</v>
      </c>
      <c r="J12" s="8">
        <v>15337100000</v>
      </c>
      <c r="K12" s="8">
        <v>2488396000</v>
      </c>
      <c r="L12" s="8">
        <v>12848700000</v>
      </c>
      <c r="M12" s="10">
        <v>29018610</v>
      </c>
      <c r="N12" s="18"/>
      <c r="O12" s="1"/>
      <c r="P12" s="1"/>
    </row>
    <row r="13" spans="1:16" x14ac:dyDescent="0.35">
      <c r="A13" s="14">
        <v>100</v>
      </c>
      <c r="B13" s="39">
        <v>7781485000</v>
      </c>
      <c r="C13" s="15">
        <v>680613700</v>
      </c>
      <c r="D13" s="15">
        <v>7100871000</v>
      </c>
      <c r="E13" s="16">
        <v>29531290</v>
      </c>
      <c r="F13" s="15">
        <v>4214503000</v>
      </c>
      <c r="G13" s="15">
        <v>393689700</v>
      </c>
      <c r="H13" s="15">
        <v>3820814000</v>
      </c>
      <c r="I13" s="16">
        <v>9652798</v>
      </c>
      <c r="J13" s="15">
        <v>19643670000</v>
      </c>
      <c r="K13" s="15">
        <v>2441185000</v>
      </c>
      <c r="L13" s="15">
        <v>17202490000</v>
      </c>
      <c r="M13" s="16">
        <v>28330130</v>
      </c>
      <c r="N13" s="18"/>
      <c r="O13" s="1"/>
      <c r="P13" s="1"/>
    </row>
    <row r="14" spans="1:16" x14ac:dyDescent="0.35">
      <c r="N14" s="18"/>
      <c r="O14" s="1"/>
    </row>
    <row r="15" spans="1:16" x14ac:dyDescent="0.35">
      <c r="N15" s="18"/>
    </row>
    <row r="18" spans="1:24" x14ac:dyDescent="0.35">
      <c r="Q18" s="42" t="s">
        <v>24</v>
      </c>
      <c r="R18" s="43"/>
      <c r="S18" s="43"/>
      <c r="T18" s="43"/>
      <c r="U18" s="43"/>
      <c r="V18" s="43"/>
      <c r="W18" s="43"/>
      <c r="X18" s="44"/>
    </row>
    <row r="19" spans="1:24" x14ac:dyDescent="0.35">
      <c r="Q19" s="45"/>
      <c r="R19" s="46"/>
      <c r="S19" s="46"/>
      <c r="T19" s="46"/>
      <c r="U19" s="46"/>
      <c r="V19" s="46"/>
      <c r="W19" s="46"/>
      <c r="X19" s="47"/>
    </row>
    <row r="20" spans="1:24" x14ac:dyDescent="0.35">
      <c r="Q20" s="45"/>
      <c r="R20" s="46"/>
      <c r="S20" s="46"/>
      <c r="T20" s="46"/>
      <c r="U20" s="46"/>
      <c r="V20" s="46"/>
      <c r="W20" s="46"/>
      <c r="X20" s="47"/>
    </row>
    <row r="21" spans="1:24" x14ac:dyDescent="0.35">
      <c r="Q21" s="45"/>
      <c r="R21" s="46"/>
      <c r="S21" s="46"/>
      <c r="T21" s="46"/>
      <c r="U21" s="46"/>
      <c r="V21" s="46"/>
      <c r="W21" s="46"/>
      <c r="X21" s="47"/>
    </row>
    <row r="22" spans="1:24" x14ac:dyDescent="0.35">
      <c r="Q22" s="45"/>
      <c r="R22" s="46"/>
      <c r="S22" s="46"/>
      <c r="T22" s="46"/>
      <c r="U22" s="46"/>
      <c r="V22" s="46"/>
      <c r="W22" s="46"/>
      <c r="X22" s="47"/>
    </row>
    <row r="23" spans="1:24" x14ac:dyDescent="0.35">
      <c r="Q23" s="45"/>
      <c r="R23" s="46"/>
      <c r="S23" s="46"/>
      <c r="T23" s="46"/>
      <c r="U23" s="46"/>
      <c r="V23" s="46"/>
      <c r="W23" s="46"/>
      <c r="X23" s="47"/>
    </row>
    <row r="24" spans="1:24" x14ac:dyDescent="0.35">
      <c r="Q24" s="45"/>
      <c r="R24" s="46"/>
      <c r="S24" s="46"/>
      <c r="T24" s="46"/>
      <c r="U24" s="46"/>
      <c r="V24" s="46"/>
      <c r="W24" s="46"/>
      <c r="X24" s="47"/>
    </row>
    <row r="25" spans="1:24" x14ac:dyDescent="0.35">
      <c r="Q25" s="45"/>
      <c r="R25" s="46"/>
      <c r="S25" s="46"/>
      <c r="T25" s="46"/>
      <c r="U25" s="46"/>
      <c r="V25" s="46"/>
      <c r="W25" s="46"/>
      <c r="X25" s="47"/>
    </row>
    <row r="26" spans="1:24" x14ac:dyDescent="0.35">
      <c r="Q26" s="45"/>
      <c r="R26" s="46"/>
      <c r="S26" s="46"/>
      <c r="T26" s="46"/>
      <c r="U26" s="46"/>
      <c r="V26" s="46"/>
      <c r="W26" s="46"/>
      <c r="X26" s="47"/>
    </row>
    <row r="27" spans="1:24" x14ac:dyDescent="0.35">
      <c r="J27" s="4"/>
      <c r="Q27" s="45"/>
      <c r="R27" s="46"/>
      <c r="S27" s="46"/>
      <c r="T27" s="46"/>
      <c r="U27" s="46"/>
      <c r="V27" s="46"/>
      <c r="W27" s="46"/>
      <c r="X27" s="47"/>
    </row>
    <row r="28" spans="1:24" x14ac:dyDescent="0.35">
      <c r="J28" s="4"/>
      <c r="Q28" s="45"/>
      <c r="R28" s="46"/>
      <c r="S28" s="46"/>
      <c r="T28" s="46"/>
      <c r="U28" s="46"/>
      <c r="V28" s="46"/>
      <c r="W28" s="46"/>
      <c r="X28" s="47"/>
    </row>
    <row r="29" spans="1:24" x14ac:dyDescent="0.35">
      <c r="A29" s="4"/>
      <c r="B29" s="4"/>
      <c r="C29" s="4"/>
      <c r="D29" s="4"/>
      <c r="Q29" s="45"/>
      <c r="R29" s="46"/>
      <c r="S29" s="46"/>
      <c r="T29" s="46"/>
      <c r="U29" s="46"/>
      <c r="V29" s="46"/>
      <c r="W29" s="46"/>
      <c r="X29" s="47"/>
    </row>
    <row r="30" spans="1:24" x14ac:dyDescent="0.35">
      <c r="Q30" s="45"/>
      <c r="R30" s="46"/>
      <c r="S30" s="46"/>
      <c r="T30" s="46"/>
      <c r="U30" s="46"/>
      <c r="V30" s="46"/>
      <c r="W30" s="46"/>
      <c r="X30" s="47"/>
    </row>
    <row r="31" spans="1:24" x14ac:dyDescent="0.35">
      <c r="Q31" s="48"/>
      <c r="R31" s="49"/>
      <c r="S31" s="49"/>
      <c r="T31" s="49"/>
      <c r="U31" s="49"/>
      <c r="V31" s="49"/>
      <c r="W31" s="49"/>
      <c r="X31" s="50"/>
    </row>
    <row r="35" spans="1:31" x14ac:dyDescent="0.35">
      <c r="A35" t="s">
        <v>20</v>
      </c>
    </row>
    <row r="36" spans="1:31" x14ac:dyDescent="0.35">
      <c r="A36" t="s">
        <v>8</v>
      </c>
    </row>
    <row r="37" spans="1:31" x14ac:dyDescent="0.35">
      <c r="B37" s="24"/>
      <c r="C37" s="21" t="s">
        <v>0</v>
      </c>
      <c r="D37" s="21"/>
      <c r="E37" s="13"/>
      <c r="F37" s="24"/>
      <c r="G37" s="21" t="s">
        <v>1</v>
      </c>
      <c r="H37" s="21"/>
      <c r="I37" s="13"/>
      <c r="J37" s="24"/>
      <c r="K37" s="21" t="s">
        <v>2</v>
      </c>
      <c r="L37" s="21"/>
      <c r="M37" s="13"/>
      <c r="O37" s="31" t="s">
        <v>21</v>
      </c>
      <c r="P37" s="32"/>
      <c r="Q37" s="33"/>
      <c r="S37" s="31" t="s">
        <v>15</v>
      </c>
      <c r="T37" s="32"/>
      <c r="U37" s="33"/>
      <c r="X37" s="51" t="s">
        <v>23</v>
      </c>
      <c r="Y37" s="52"/>
      <c r="Z37" s="52"/>
      <c r="AA37" s="52"/>
      <c r="AB37" s="52"/>
      <c r="AC37" s="52"/>
      <c r="AD37" s="52"/>
      <c r="AE37" s="53"/>
    </row>
    <row r="38" spans="1:31" ht="15" thickBot="1" x14ac:dyDescent="0.4">
      <c r="A38" s="30"/>
      <c r="B38" s="29" t="s">
        <v>10</v>
      </c>
      <c r="C38" s="9" t="s">
        <v>13</v>
      </c>
      <c r="D38" s="9" t="s">
        <v>11</v>
      </c>
      <c r="E38" s="26" t="s">
        <v>14</v>
      </c>
      <c r="F38" s="9" t="s">
        <v>10</v>
      </c>
      <c r="G38" s="9" t="s">
        <v>13</v>
      </c>
      <c r="H38" s="9" t="s">
        <v>11</v>
      </c>
      <c r="I38" s="26" t="s">
        <v>14</v>
      </c>
      <c r="J38" s="9" t="s">
        <v>10</v>
      </c>
      <c r="K38" s="9" t="s">
        <v>13</v>
      </c>
      <c r="L38" s="9" t="s">
        <v>11</v>
      </c>
      <c r="M38" s="28" t="s">
        <v>14</v>
      </c>
      <c r="O38" s="34"/>
      <c r="P38" s="35"/>
      <c r="Q38" s="36"/>
      <c r="S38" s="34"/>
      <c r="T38" s="35"/>
      <c r="U38" s="36"/>
      <c r="X38" s="54"/>
      <c r="Y38" s="55"/>
      <c r="Z38" s="55"/>
      <c r="AA38" s="55"/>
      <c r="AB38" s="55"/>
      <c r="AC38" s="55"/>
      <c r="AD38" s="55"/>
      <c r="AE38" s="56"/>
    </row>
    <row r="39" spans="1:31" ht="15" thickTop="1" x14ac:dyDescent="0.35">
      <c r="A39" s="11" t="s">
        <v>3</v>
      </c>
      <c r="B39" s="5">
        <v>3220526000</v>
      </c>
      <c r="C39" s="5">
        <v>1018000000</v>
      </c>
      <c r="D39" s="5">
        <v>2202526000</v>
      </c>
      <c r="E39">
        <v>38620382</v>
      </c>
      <c r="F39" s="5">
        <v>3521440000</v>
      </c>
      <c r="G39" s="5">
        <v>1186129000</v>
      </c>
      <c r="H39" s="5">
        <v>2335310000</v>
      </c>
      <c r="I39">
        <v>28229875</v>
      </c>
      <c r="J39" s="5">
        <v>9131446000</v>
      </c>
      <c r="K39" s="5">
        <v>3744195000</v>
      </c>
      <c r="L39" s="5">
        <v>5387251000</v>
      </c>
      <c r="M39">
        <v>41748064</v>
      </c>
      <c r="X39" s="54"/>
      <c r="Y39" s="55"/>
      <c r="Z39" s="55"/>
      <c r="AA39" s="55"/>
      <c r="AB39" s="55"/>
      <c r="AC39" s="55"/>
      <c r="AD39" s="55"/>
      <c r="AE39" s="56"/>
    </row>
    <row r="40" spans="1:31" ht="15" thickBot="1" x14ac:dyDescent="0.4">
      <c r="A40" s="25" t="s">
        <v>4</v>
      </c>
      <c r="B40" s="5">
        <v>2951161000</v>
      </c>
      <c r="C40" s="5">
        <v>823028200</v>
      </c>
      <c r="D40" s="5">
        <v>2128133000</v>
      </c>
      <c r="E40">
        <v>33504003</v>
      </c>
      <c r="F40" s="5">
        <v>2418662000</v>
      </c>
      <c r="G40" s="5">
        <v>695977000</v>
      </c>
      <c r="H40" s="5">
        <v>1722685000</v>
      </c>
      <c r="I40">
        <v>16541632</v>
      </c>
      <c r="J40" s="5">
        <v>8704029000</v>
      </c>
      <c r="K40" s="5">
        <v>3042278000</v>
      </c>
      <c r="L40" s="5">
        <v>5661751000</v>
      </c>
      <c r="M40">
        <v>35302324</v>
      </c>
      <c r="O40" s="37" t="s">
        <v>22</v>
      </c>
      <c r="P40" s="37"/>
      <c r="Q40" s="37"/>
      <c r="S40" s="37" t="s">
        <v>9</v>
      </c>
      <c r="T40" s="37"/>
      <c r="U40" s="37"/>
      <c r="X40" s="54"/>
      <c r="Y40" s="55"/>
      <c r="Z40" s="55"/>
      <c r="AA40" s="55"/>
      <c r="AB40" s="55"/>
      <c r="AC40" s="55"/>
      <c r="AD40" s="55"/>
      <c r="AE40" s="56"/>
    </row>
    <row r="41" spans="1:31" ht="15" thickTop="1" x14ac:dyDescent="0.35">
      <c r="A41" s="27" t="s">
        <v>5</v>
      </c>
      <c r="B41" s="5">
        <v>2927027000</v>
      </c>
      <c r="C41" s="5">
        <v>710389400</v>
      </c>
      <c r="D41" s="5">
        <v>2216638000</v>
      </c>
      <c r="E41">
        <v>30417042</v>
      </c>
      <c r="F41" s="5">
        <v>1777906000</v>
      </c>
      <c r="G41" s="5">
        <v>449581500</v>
      </c>
      <c r="H41" s="5">
        <v>1328324000</v>
      </c>
      <c r="I41">
        <v>10901026</v>
      </c>
      <c r="J41" s="5">
        <v>8127943000</v>
      </c>
      <c r="K41" s="5">
        <v>2556885000</v>
      </c>
      <c r="L41" s="5">
        <v>5571058000</v>
      </c>
      <c r="M41">
        <v>29281655</v>
      </c>
      <c r="O41" s="6">
        <f xml:space="preserve"> 100 * (B39-B41)/ (B41)</f>
        <v>10.027205078736889</v>
      </c>
      <c r="P41" s="6">
        <f xml:space="preserve"> 100 * (F39-F41)/ (F41)</f>
        <v>98.06671443822114</v>
      </c>
      <c r="Q41" s="6">
        <f xml:space="preserve"> 100 * (J39-J41)/ (J41)</f>
        <v>12.346334121683679</v>
      </c>
      <c r="S41" s="7">
        <f xml:space="preserve"> 100 * (B39-J39)/(J39)</f>
        <v>-64.731478453686307</v>
      </c>
      <c r="T41" s="7">
        <f xml:space="preserve"> 100 * (F39-J39)/(J39)</f>
        <v>-61.436118660724709</v>
      </c>
      <c r="U41" s="7" t="s">
        <v>7</v>
      </c>
      <c r="X41" s="54"/>
      <c r="Y41" s="55"/>
      <c r="Z41" s="55"/>
      <c r="AA41" s="55"/>
      <c r="AB41" s="55"/>
      <c r="AC41" s="55"/>
      <c r="AD41" s="55"/>
      <c r="AE41" s="56"/>
    </row>
    <row r="42" spans="1:31" x14ac:dyDescent="0.35">
      <c r="O42" s="6">
        <f xml:space="preserve"> 100 * (B40-B41)/ (B41)</f>
        <v>0.82452262995865766</v>
      </c>
      <c r="P42" s="6">
        <f xml:space="preserve"> 100 * (F40-F$41)/ (F$41)</f>
        <v>36.039925620364635</v>
      </c>
      <c r="Q42" s="6">
        <f xml:space="preserve"> 100 * (J40-J$41)/ (J$41)</f>
        <v>7.0877219488374861</v>
      </c>
      <c r="S42" s="7">
        <f xml:space="preserve"> 100 * (B40-J40)/(J40)</f>
        <v>-66.094311036877286</v>
      </c>
      <c r="T42" s="7">
        <f xml:space="preserve"> 100 * (F40-J40)/(J40)</f>
        <v>-72.212156002697142</v>
      </c>
      <c r="U42" s="7" t="s">
        <v>7</v>
      </c>
      <c r="X42" s="54"/>
      <c r="Y42" s="55"/>
      <c r="Z42" s="55"/>
      <c r="AA42" s="55"/>
      <c r="AB42" s="55"/>
      <c r="AC42" s="55"/>
      <c r="AD42" s="55"/>
      <c r="AE42" s="56"/>
    </row>
    <row r="43" spans="1:31" x14ac:dyDescent="0.35">
      <c r="J43" s="2"/>
      <c r="O43" s="6" t="s">
        <v>7</v>
      </c>
      <c r="P43" s="6" t="s">
        <v>7</v>
      </c>
      <c r="Q43" s="6" t="s">
        <v>7</v>
      </c>
      <c r="S43" s="7">
        <f xml:space="preserve"> 100 * (B41-J41)/(J41)</f>
        <v>-63.988096373215214</v>
      </c>
      <c r="T43" s="7">
        <f xml:space="preserve"> 100 * (F41-J41)/(J41)</f>
        <v>-78.126003098200854</v>
      </c>
      <c r="U43" s="7" t="s">
        <v>7</v>
      </c>
      <c r="X43" s="54"/>
      <c r="Y43" s="55"/>
      <c r="Z43" s="55"/>
      <c r="AA43" s="55"/>
      <c r="AB43" s="55"/>
      <c r="AC43" s="55"/>
      <c r="AD43" s="55"/>
      <c r="AE43" s="56"/>
    </row>
    <row r="44" spans="1:31" x14ac:dyDescent="0.35">
      <c r="X44" s="54"/>
      <c r="Y44" s="55"/>
      <c r="Z44" s="55"/>
      <c r="AA44" s="55"/>
      <c r="AB44" s="55"/>
      <c r="AC44" s="55"/>
      <c r="AD44" s="55"/>
      <c r="AE44" s="56"/>
    </row>
    <row r="45" spans="1:31" x14ac:dyDescent="0.35">
      <c r="X45" s="54"/>
      <c r="Y45" s="55"/>
      <c r="Z45" s="55"/>
      <c r="AA45" s="55"/>
      <c r="AB45" s="55"/>
      <c r="AC45" s="55"/>
      <c r="AD45" s="55"/>
      <c r="AE45" s="56"/>
    </row>
    <row r="46" spans="1:31" x14ac:dyDescent="0.35">
      <c r="X46" s="54"/>
      <c r="Y46" s="55"/>
      <c r="Z46" s="55"/>
      <c r="AA46" s="55"/>
      <c r="AB46" s="55"/>
      <c r="AC46" s="55"/>
      <c r="AD46" s="55"/>
      <c r="AE46" s="56"/>
    </row>
    <row r="47" spans="1:31" x14ac:dyDescent="0.35">
      <c r="X47" s="54"/>
      <c r="Y47" s="55"/>
      <c r="Z47" s="55"/>
      <c r="AA47" s="55"/>
      <c r="AB47" s="55"/>
      <c r="AC47" s="55"/>
      <c r="AD47" s="55"/>
      <c r="AE47" s="56"/>
    </row>
    <row r="48" spans="1:31" x14ac:dyDescent="0.35">
      <c r="X48" s="54"/>
      <c r="Y48" s="55"/>
      <c r="Z48" s="55"/>
      <c r="AA48" s="55"/>
      <c r="AB48" s="55"/>
      <c r="AC48" s="55"/>
      <c r="AD48" s="55"/>
      <c r="AE48" s="56"/>
    </row>
    <row r="49" spans="15:31" x14ac:dyDescent="0.35">
      <c r="X49" s="54"/>
      <c r="Y49" s="55"/>
      <c r="Z49" s="55"/>
      <c r="AA49" s="55"/>
      <c r="AB49" s="55"/>
      <c r="AC49" s="55"/>
      <c r="AD49" s="55"/>
      <c r="AE49" s="56"/>
    </row>
    <row r="50" spans="15:31" x14ac:dyDescent="0.35">
      <c r="X50" s="54"/>
      <c r="Y50" s="55"/>
      <c r="Z50" s="55"/>
      <c r="AA50" s="55"/>
      <c r="AB50" s="55"/>
      <c r="AC50" s="55"/>
      <c r="AD50" s="55"/>
      <c r="AE50" s="56"/>
    </row>
    <row r="51" spans="15:31" x14ac:dyDescent="0.35">
      <c r="X51" s="54"/>
      <c r="Y51" s="55"/>
      <c r="Z51" s="55"/>
      <c r="AA51" s="55"/>
      <c r="AB51" s="55"/>
      <c r="AC51" s="55"/>
      <c r="AD51" s="55"/>
      <c r="AE51" s="56"/>
    </row>
    <row r="52" spans="15:31" x14ac:dyDescent="0.35">
      <c r="X52" s="54"/>
      <c r="Y52" s="55"/>
      <c r="Z52" s="55"/>
      <c r="AA52" s="55"/>
      <c r="AB52" s="55"/>
      <c r="AC52" s="55"/>
      <c r="AD52" s="55"/>
      <c r="AE52" s="56"/>
    </row>
    <row r="53" spans="15:31" x14ac:dyDescent="0.35">
      <c r="X53" s="54"/>
      <c r="Y53" s="55"/>
      <c r="Z53" s="55"/>
      <c r="AA53" s="55"/>
      <c r="AB53" s="55"/>
      <c r="AC53" s="55"/>
      <c r="AD53" s="55"/>
      <c r="AE53" s="56"/>
    </row>
    <row r="54" spans="15:31" x14ac:dyDescent="0.35">
      <c r="X54" s="57"/>
      <c r="Y54" s="58"/>
      <c r="Z54" s="58"/>
      <c r="AA54" s="58"/>
      <c r="AB54" s="58"/>
      <c r="AC54" s="58"/>
      <c r="AD54" s="58"/>
      <c r="AE54" s="59"/>
    </row>
    <row r="55" spans="15:31" x14ac:dyDescent="0.35">
      <c r="O55" s="3"/>
    </row>
    <row r="56" spans="15:31" x14ac:dyDescent="0.35">
      <c r="O56" s="3"/>
    </row>
    <row r="57" spans="15:31" x14ac:dyDescent="0.35"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5:31" x14ac:dyDescent="0.35">
      <c r="O58" s="3"/>
    </row>
    <row r="59" spans="15:31" x14ac:dyDescent="0.35">
      <c r="O59" s="3"/>
    </row>
    <row r="60" spans="15:31" x14ac:dyDescent="0.35">
      <c r="O60" s="3"/>
    </row>
    <row r="61" spans="15:31" x14ac:dyDescent="0.35">
      <c r="O61" s="3"/>
    </row>
    <row r="62" spans="15:31" x14ac:dyDescent="0.35">
      <c r="O62" s="3"/>
      <c r="P62" s="3"/>
    </row>
    <row r="63" spans="15:31" x14ac:dyDescent="0.35">
      <c r="O63" s="3"/>
      <c r="P63" s="3"/>
    </row>
    <row r="64" spans="15:31" x14ac:dyDescent="0.35">
      <c r="O64" s="3"/>
      <c r="P64" s="3"/>
    </row>
    <row r="65" spans="15:16" x14ac:dyDescent="0.35">
      <c r="O65" s="3"/>
      <c r="P65" s="3"/>
    </row>
    <row r="66" spans="15:16" x14ac:dyDescent="0.35">
      <c r="O66" s="3"/>
      <c r="P66" s="3"/>
    </row>
    <row r="67" spans="15:16" x14ac:dyDescent="0.35">
      <c r="P67" s="3"/>
    </row>
    <row r="68" spans="15:16" x14ac:dyDescent="0.35">
      <c r="P68" s="3"/>
    </row>
    <row r="69" spans="15:16" x14ac:dyDescent="0.35">
      <c r="P69" s="3"/>
    </row>
    <row r="70" spans="15:16" x14ac:dyDescent="0.35">
      <c r="P70" s="3"/>
    </row>
    <row r="71" spans="15:16" x14ac:dyDescent="0.35">
      <c r="P71" s="3"/>
    </row>
    <row r="72" spans="15:16" x14ac:dyDescent="0.35">
      <c r="P72" s="3"/>
    </row>
    <row r="73" spans="15:16" x14ac:dyDescent="0.35">
      <c r="P73" s="3"/>
    </row>
  </sheetData>
  <mergeCells count="12">
    <mergeCell ref="F1:I1"/>
    <mergeCell ref="B1:E1"/>
    <mergeCell ref="Q18:X31"/>
    <mergeCell ref="X37:AE54"/>
    <mergeCell ref="O37:Q38"/>
    <mergeCell ref="S37:U38"/>
    <mergeCell ref="O40:Q40"/>
    <mergeCell ref="S40:U40"/>
    <mergeCell ref="J1:M1"/>
    <mergeCell ref="C37:D37"/>
    <mergeCell ref="G37:H37"/>
    <mergeCell ref="K37:L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4C39-8246-4AC6-9027-0B9A9C3FB0BD}">
  <dimension ref="A1:V28"/>
  <sheetViews>
    <sheetView zoomScale="85" zoomScaleNormal="85" workbookViewId="0">
      <selection activeCell="C2" activeCellId="1" sqref="A2:A13 C2:C13"/>
    </sheetView>
  </sheetViews>
  <sheetFormatPr defaultRowHeight="14.5" x14ac:dyDescent="0.35"/>
  <cols>
    <col min="2" max="2" width="12.1796875" bestFit="1" customWidth="1"/>
  </cols>
  <sheetData>
    <row r="1" spans="1:17" x14ac:dyDescent="0.35">
      <c r="A1" t="s">
        <v>19</v>
      </c>
      <c r="B1">
        <v>0.95</v>
      </c>
      <c r="C1" t="s">
        <v>25</v>
      </c>
      <c r="D1">
        <v>2</v>
      </c>
    </row>
    <row r="2" spans="1:17" x14ac:dyDescent="0.35">
      <c r="A2" t="s">
        <v>18</v>
      </c>
      <c r="B2" t="s">
        <v>17</v>
      </c>
      <c r="C2" t="s">
        <v>26</v>
      </c>
      <c r="O2" t="s">
        <v>18</v>
      </c>
      <c r="P2" t="s">
        <v>27</v>
      </c>
      <c r="Q2" t="s">
        <v>16</v>
      </c>
    </row>
    <row r="3" spans="1:17" x14ac:dyDescent="0.35">
      <c r="A3">
        <v>0</v>
      </c>
      <c r="B3">
        <f>$B$1*A3^$D$1</f>
        <v>0</v>
      </c>
      <c r="C3">
        <f>(1 - B3)</f>
        <v>1</v>
      </c>
      <c r="O3">
        <v>0</v>
      </c>
      <c r="P3">
        <f>EXP(-0.5*O3)</f>
        <v>1</v>
      </c>
      <c r="Q3">
        <f>1 - P3</f>
        <v>0</v>
      </c>
    </row>
    <row r="4" spans="1:17" x14ac:dyDescent="0.35">
      <c r="A4">
        <f>0.1</f>
        <v>0.1</v>
      </c>
      <c r="B4">
        <f t="shared" ref="B4:B13" si="0">$B$1*A4^$D$1</f>
        <v>9.5000000000000015E-3</v>
      </c>
      <c r="C4">
        <f t="shared" ref="C4:C13" si="1">(1 - B4)</f>
        <v>0.99050000000000005</v>
      </c>
      <c r="O4">
        <v>0.1</v>
      </c>
      <c r="P4">
        <f t="shared" ref="P4:P13" si="2">EXP(-0.5*O4)</f>
        <v>0.95122942450071402</v>
      </c>
      <c r="Q4">
        <f t="shared" ref="Q4:Q13" si="3">1 - P4</f>
        <v>4.8770575499285984E-2</v>
      </c>
    </row>
    <row r="5" spans="1:17" x14ac:dyDescent="0.35">
      <c r="A5">
        <f>A4+0.1</f>
        <v>0.2</v>
      </c>
      <c r="B5">
        <f t="shared" si="0"/>
        <v>3.8000000000000006E-2</v>
      </c>
      <c r="C5">
        <f t="shared" si="1"/>
        <v>0.96199999999999997</v>
      </c>
      <c r="O5">
        <v>0.2</v>
      </c>
      <c r="P5">
        <f t="shared" si="2"/>
        <v>0.90483741803595952</v>
      </c>
      <c r="Q5">
        <f t="shared" si="3"/>
        <v>9.5162581964040482E-2</v>
      </c>
    </row>
    <row r="6" spans="1:17" x14ac:dyDescent="0.35">
      <c r="A6">
        <f t="shared" ref="A6:A13" si="4">A5+0.1</f>
        <v>0.30000000000000004</v>
      </c>
      <c r="B6">
        <f t="shared" si="0"/>
        <v>8.550000000000002E-2</v>
      </c>
      <c r="C6">
        <f t="shared" si="1"/>
        <v>0.91449999999999998</v>
      </c>
      <c r="O6">
        <v>0.30000000000000004</v>
      </c>
      <c r="P6">
        <f t="shared" si="2"/>
        <v>0.86070797642505781</v>
      </c>
      <c r="Q6">
        <f t="shared" si="3"/>
        <v>0.13929202357494219</v>
      </c>
    </row>
    <row r="7" spans="1:17" x14ac:dyDescent="0.35">
      <c r="A7">
        <f t="shared" si="4"/>
        <v>0.4</v>
      </c>
      <c r="B7">
        <f t="shared" si="0"/>
        <v>0.15200000000000002</v>
      </c>
      <c r="C7">
        <f t="shared" si="1"/>
        <v>0.84799999999999998</v>
      </c>
      <c r="O7">
        <v>0.4</v>
      </c>
      <c r="P7">
        <f t="shared" si="2"/>
        <v>0.81873075307798182</v>
      </c>
      <c r="Q7">
        <f t="shared" si="3"/>
        <v>0.18126924692201818</v>
      </c>
    </row>
    <row r="8" spans="1:17" x14ac:dyDescent="0.35">
      <c r="A8">
        <f t="shared" si="4"/>
        <v>0.5</v>
      </c>
      <c r="B8">
        <f t="shared" si="0"/>
        <v>0.23749999999999999</v>
      </c>
      <c r="C8">
        <f t="shared" si="1"/>
        <v>0.76249999999999996</v>
      </c>
      <c r="O8">
        <v>0.5</v>
      </c>
      <c r="P8">
        <f t="shared" si="2"/>
        <v>0.77880078307140488</v>
      </c>
      <c r="Q8">
        <f t="shared" si="3"/>
        <v>0.22119921692859512</v>
      </c>
    </row>
    <row r="9" spans="1:17" x14ac:dyDescent="0.35">
      <c r="A9">
        <f t="shared" si="4"/>
        <v>0.6</v>
      </c>
      <c r="B9">
        <f t="shared" si="0"/>
        <v>0.34199999999999997</v>
      </c>
      <c r="C9">
        <f t="shared" si="1"/>
        <v>0.65800000000000003</v>
      </c>
      <c r="O9">
        <v>0.6</v>
      </c>
      <c r="P9">
        <f t="shared" si="2"/>
        <v>0.74081822068171788</v>
      </c>
      <c r="Q9">
        <f t="shared" si="3"/>
        <v>0.25918177931828212</v>
      </c>
    </row>
    <row r="10" spans="1:17" x14ac:dyDescent="0.35">
      <c r="A10">
        <f t="shared" si="4"/>
        <v>0.7</v>
      </c>
      <c r="B10">
        <f t="shared" si="0"/>
        <v>0.46549999999999991</v>
      </c>
      <c r="C10">
        <f t="shared" si="1"/>
        <v>0.53450000000000009</v>
      </c>
      <c r="O10">
        <v>0.7</v>
      </c>
      <c r="P10">
        <f t="shared" si="2"/>
        <v>0.70468808971871344</v>
      </c>
      <c r="Q10">
        <f t="shared" si="3"/>
        <v>0.29531191028128656</v>
      </c>
    </row>
    <row r="11" spans="1:17" x14ac:dyDescent="0.35">
      <c r="A11">
        <f t="shared" si="4"/>
        <v>0.79999999999999993</v>
      </c>
      <c r="B11">
        <f t="shared" si="0"/>
        <v>0.60799999999999987</v>
      </c>
      <c r="C11">
        <f t="shared" si="1"/>
        <v>0.39200000000000013</v>
      </c>
      <c r="O11">
        <v>0.79999999999999993</v>
      </c>
      <c r="P11">
        <f t="shared" si="2"/>
        <v>0.67032004603563933</v>
      </c>
      <c r="Q11">
        <f t="shared" si="3"/>
        <v>0.32967995396436067</v>
      </c>
    </row>
    <row r="12" spans="1:17" x14ac:dyDescent="0.35">
      <c r="A12">
        <f t="shared" si="4"/>
        <v>0.89999999999999991</v>
      </c>
      <c r="B12">
        <f t="shared" si="0"/>
        <v>0.76949999999999985</v>
      </c>
      <c r="C12">
        <f t="shared" si="1"/>
        <v>0.23050000000000015</v>
      </c>
      <c r="O12">
        <v>0.89999999999999991</v>
      </c>
      <c r="P12">
        <f t="shared" si="2"/>
        <v>0.63762815162177333</v>
      </c>
      <c r="Q12">
        <f t="shared" si="3"/>
        <v>0.36237184837822667</v>
      </c>
    </row>
    <row r="13" spans="1:17" x14ac:dyDescent="0.35">
      <c r="A13">
        <f t="shared" si="4"/>
        <v>0.99999999999999989</v>
      </c>
      <c r="B13">
        <f t="shared" si="0"/>
        <v>0.94999999999999973</v>
      </c>
      <c r="C13">
        <f t="shared" si="1"/>
        <v>5.0000000000000266E-2</v>
      </c>
      <c r="O13">
        <v>0.99999999999999989</v>
      </c>
      <c r="P13">
        <f t="shared" si="2"/>
        <v>0.60653065971263342</v>
      </c>
      <c r="Q13">
        <f t="shared" si="3"/>
        <v>0.39346934028736658</v>
      </c>
    </row>
    <row r="16" spans="1:17" x14ac:dyDescent="0.35">
      <c r="N16" t="s">
        <v>18</v>
      </c>
      <c r="O16" t="s">
        <v>28</v>
      </c>
    </row>
    <row r="17" spans="14:22" x14ac:dyDescent="0.35">
      <c r="N17">
        <v>0</v>
      </c>
      <c r="O17" t="e">
        <f>0.85*N17^(-1)</f>
        <v>#DIV/0!</v>
      </c>
      <c r="U17" t="s">
        <v>18</v>
      </c>
      <c r="V17" t="s">
        <v>27</v>
      </c>
    </row>
    <row r="18" spans="14:22" x14ac:dyDescent="0.35">
      <c r="N18">
        <v>0.1</v>
      </c>
      <c r="O18">
        <f t="shared" ref="O18:O27" si="5">0.85*N18^(-1)</f>
        <v>8.5</v>
      </c>
      <c r="U18">
        <v>0</v>
      </c>
      <c r="V18">
        <f>-EXP(-U18)</f>
        <v>-1</v>
      </c>
    </row>
    <row r="19" spans="14:22" x14ac:dyDescent="0.35">
      <c r="N19">
        <v>0.2</v>
      </c>
      <c r="O19">
        <f t="shared" si="5"/>
        <v>4.25</v>
      </c>
      <c r="U19">
        <v>0.1</v>
      </c>
      <c r="V19">
        <f t="shared" ref="V19:V29" si="6">-EXP(-U19)</f>
        <v>-0.90483741803595952</v>
      </c>
    </row>
    <row r="20" spans="14:22" x14ac:dyDescent="0.35">
      <c r="N20">
        <v>0.30000000000000004</v>
      </c>
      <c r="O20">
        <f t="shared" si="5"/>
        <v>2.833333333333333</v>
      </c>
      <c r="U20">
        <v>0.2</v>
      </c>
      <c r="V20">
        <f t="shared" si="6"/>
        <v>-0.81873075307798182</v>
      </c>
    </row>
    <row r="21" spans="14:22" x14ac:dyDescent="0.35">
      <c r="N21">
        <v>0.4</v>
      </c>
      <c r="O21">
        <f t="shared" si="5"/>
        <v>2.125</v>
      </c>
      <c r="U21">
        <v>0.30000000000000004</v>
      </c>
      <c r="V21">
        <f t="shared" si="6"/>
        <v>-0.74081822068171788</v>
      </c>
    </row>
    <row r="22" spans="14:22" x14ac:dyDescent="0.35">
      <c r="N22">
        <v>0.5</v>
      </c>
      <c r="O22">
        <f t="shared" si="5"/>
        <v>1.7</v>
      </c>
      <c r="U22">
        <v>0.4</v>
      </c>
      <c r="V22">
        <f t="shared" si="6"/>
        <v>-0.67032004603563933</v>
      </c>
    </row>
    <row r="23" spans="14:22" x14ac:dyDescent="0.35">
      <c r="N23">
        <v>0.6</v>
      </c>
      <c r="O23">
        <f t="shared" si="5"/>
        <v>1.4166666666666667</v>
      </c>
      <c r="U23">
        <v>0.5</v>
      </c>
      <c r="V23">
        <f t="shared" si="6"/>
        <v>-0.60653065971263342</v>
      </c>
    </row>
    <row r="24" spans="14:22" x14ac:dyDescent="0.35">
      <c r="N24">
        <v>0.7</v>
      </c>
      <c r="O24">
        <f t="shared" si="5"/>
        <v>1.2142857142857142</v>
      </c>
      <c r="U24">
        <v>0.6</v>
      </c>
      <c r="V24">
        <f t="shared" si="6"/>
        <v>-0.54881163609402639</v>
      </c>
    </row>
    <row r="25" spans="14:22" x14ac:dyDescent="0.35">
      <c r="N25">
        <v>0.79999999999999993</v>
      </c>
      <c r="O25">
        <f t="shared" si="5"/>
        <v>1.0625</v>
      </c>
      <c r="U25">
        <v>0.7</v>
      </c>
      <c r="V25">
        <f t="shared" si="6"/>
        <v>-0.49658530379140953</v>
      </c>
    </row>
    <row r="26" spans="14:22" x14ac:dyDescent="0.35">
      <c r="N26">
        <v>0.89999999999999991</v>
      </c>
      <c r="O26">
        <f t="shared" si="5"/>
        <v>0.94444444444444442</v>
      </c>
      <c r="U26">
        <v>0.79999999999999993</v>
      </c>
      <c r="V26">
        <f t="shared" si="6"/>
        <v>-0.44932896411722162</v>
      </c>
    </row>
    <row r="27" spans="14:22" x14ac:dyDescent="0.35">
      <c r="N27">
        <v>0.99999999999999989</v>
      </c>
      <c r="O27">
        <f t="shared" si="5"/>
        <v>0.85</v>
      </c>
      <c r="U27">
        <v>0.89999999999999991</v>
      </c>
      <c r="V27">
        <f t="shared" si="6"/>
        <v>-0.40656965974059917</v>
      </c>
    </row>
    <row r="28" spans="14:22" x14ac:dyDescent="0.35">
      <c r="U28">
        <v>0.99999999999999989</v>
      </c>
      <c r="V28">
        <f t="shared" si="6"/>
        <v>-0.36787944117144239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C311-5CFC-4FC6-AB23-89DFFFA446A8}">
  <dimension ref="A1"/>
  <sheetViews>
    <sheetView tabSelected="1" zoomScale="85" zoomScaleNormal="85" workbookViewId="0">
      <selection activeCell="Q37" sqref="Q3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mu=1.0</vt:lpstr>
      <vt:lpstr>Scrap</vt:lpstr>
      <vt:lpstr>FunctionalForms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djgra</dc:creator>
  <cp:lastModifiedBy>djgra</cp:lastModifiedBy>
  <dcterms:created xsi:type="dcterms:W3CDTF">2020-09-14T19:46:31Z</dcterms:created>
  <dcterms:modified xsi:type="dcterms:W3CDTF">2020-10-15T04:59:05Z</dcterms:modified>
</cp:coreProperties>
</file>