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060" yWindow="0" windowWidth="25600" windowHeight="15480" tabRatio="500"/>
  </bookViews>
  <sheets>
    <sheet name="expertelictation" sheetId="1" r:id="rId1"/>
    <sheet name="plots" sheetId="2" r:id="rId2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expertelictation!$F$14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1" l="1"/>
  <c r="H42" i="1"/>
  <c r="G42" i="1"/>
  <c r="F42" i="1"/>
  <c r="J39" i="1"/>
  <c r="J40" i="1"/>
  <c r="J41" i="1"/>
  <c r="E42" i="1"/>
  <c r="H38" i="1"/>
  <c r="G38" i="1"/>
  <c r="F38" i="1"/>
  <c r="J35" i="1"/>
  <c r="J36" i="1"/>
  <c r="J37" i="1"/>
  <c r="E38" i="1"/>
  <c r="H34" i="1"/>
  <c r="G34" i="1"/>
  <c r="F34" i="1"/>
  <c r="J31" i="1"/>
  <c r="J32" i="1"/>
  <c r="J33" i="1"/>
  <c r="E34" i="1"/>
  <c r="H30" i="1"/>
  <c r="G30" i="1"/>
  <c r="F30" i="1"/>
  <c r="J27" i="1"/>
  <c r="J28" i="1"/>
  <c r="J29" i="1"/>
  <c r="E30" i="1"/>
  <c r="E26" i="1"/>
  <c r="G26" i="1"/>
  <c r="H26" i="1"/>
  <c r="F26" i="1"/>
  <c r="J23" i="1"/>
  <c r="J24" i="1"/>
  <c r="J25" i="1"/>
  <c r="H22" i="1"/>
  <c r="G22" i="1"/>
  <c r="F22" i="1"/>
  <c r="J19" i="1"/>
  <c r="J20" i="1"/>
  <c r="J21" i="1"/>
  <c r="E22" i="1"/>
  <c r="F18" i="1"/>
  <c r="E18" i="1"/>
  <c r="H18" i="1"/>
  <c r="G18" i="1"/>
  <c r="J15" i="1"/>
  <c r="J16" i="1"/>
  <c r="J17" i="1"/>
  <c r="E14" i="1"/>
  <c r="H14" i="1"/>
  <c r="G14" i="1"/>
  <c r="F14" i="1"/>
  <c r="J12" i="1"/>
  <c r="J11" i="1"/>
  <c r="J13" i="1"/>
</calcChain>
</file>

<file path=xl/sharedStrings.xml><?xml version="1.0" encoding="utf-8"?>
<sst xmlns="http://schemas.openxmlformats.org/spreadsheetml/2006/main" count="150" uniqueCount="55">
  <si>
    <t>Variable</t>
  </si>
  <si>
    <t>Description</t>
  </si>
  <si>
    <t>How confident are you that the interval you gave will capture the true value?</t>
  </si>
  <si>
    <t>Realistically, what is the most likely value?</t>
  </si>
  <si>
    <t>Realistically, what do you think the lowest value could be?</t>
  </si>
  <si>
    <t>Realistically, what do you think the highest value could be?</t>
  </si>
  <si>
    <t>Q1</t>
  </si>
  <si>
    <t>Q2</t>
  </si>
  <si>
    <t>Q3</t>
  </si>
  <si>
    <t>Q4</t>
  </si>
  <si>
    <t>Predictor</t>
  </si>
  <si>
    <t>piedmont catchment</t>
  </si>
  <si>
    <t>valley and ridge catchment</t>
  </si>
  <si>
    <t>new england catchment</t>
  </si>
  <si>
    <t>appalachian catchment</t>
  </si>
  <si>
    <t>blue ridge catchment</t>
  </si>
  <si>
    <t>adirondack catchment</t>
  </si>
  <si>
    <t>interier lowland catchment</t>
  </si>
  <si>
    <t>coastalplain catchment</t>
  </si>
  <si>
    <t>forest cover</t>
  </si>
  <si>
    <t>regional hyperparameter</t>
  </si>
  <si>
    <t>100% of the stream buffer is forested within the catchment</t>
  </si>
  <si>
    <t>50% of the stream buffer is forested within the catchment</t>
  </si>
  <si>
    <t>0% of the stream buffer is forested within the catchment</t>
  </si>
  <si>
    <t xml:space="preserve">100% of the total catchment area is forested </t>
  </si>
  <si>
    <t xml:space="preserve">50% of the total catchment area is forested </t>
  </si>
  <si>
    <t xml:space="preserve">0% of the total catchment area is forested </t>
  </si>
  <si>
    <t>change in occupancy per 1 percent change in forest cover within the catchment</t>
  </si>
  <si>
    <t>change in occupancy per 1 percent change in stream buffer forest cover  within the catchment</t>
  </si>
  <si>
    <t>between 0 and 1</t>
  </si>
  <si>
    <t>Units</t>
  </si>
  <si>
    <t>probability (0 to 1)</t>
  </si>
  <si>
    <t>weight the beta by the confidence?</t>
  </si>
  <si>
    <t>Value</t>
  </si>
  <si>
    <t>DERIVED</t>
  </si>
  <si>
    <t>forest buffer</t>
  </si>
  <si>
    <t>upstream forest cover</t>
  </si>
  <si>
    <t>upstream forest buffer</t>
  </si>
  <si>
    <t xml:space="preserve">100% of the total catchment area upstream is forested </t>
  </si>
  <si>
    <t xml:space="preserve">50% of the total catchment areaupstream is forested </t>
  </si>
  <si>
    <t xml:space="preserve">0% of the total catchment area upstream is forested </t>
  </si>
  <si>
    <t>100% of the stream buffer is forested upstream within the catchment</t>
  </si>
  <si>
    <t>50% of the stream buffer is forested upstream within the catchment</t>
  </si>
  <si>
    <t>0% of the stream buffer is forested upstream within the catchment</t>
  </si>
  <si>
    <t>assume forest cover in upstream catchment (0%)</t>
  </si>
  <si>
    <t>assume forest cover in upstream catchment (50%)</t>
  </si>
  <si>
    <t>assume forest cover in upstream catchment (100%)</t>
  </si>
  <si>
    <t>assume forest cover in the catchment (100%)</t>
  </si>
  <si>
    <t>assume forest cover in the catchment (50%)</t>
  </si>
  <si>
    <t>assume forest cover in the catchment (0%)</t>
  </si>
  <si>
    <t>how important is forest cover in the catchment?</t>
  </si>
  <si>
    <t>how important is upstream forest cover?</t>
  </si>
  <si>
    <t>how important is buffer forest cover in the catchment?</t>
  </si>
  <si>
    <t>how important is buffer forest cover in the upstream catchment?</t>
  </si>
  <si>
    <t>forest cover model belief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</si>
</sst>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0.0000"/>
    <numFmt numFmtId="169" formatCode="0.000"/>
    <numFmt numFmtId="170" formatCode="0.0"/>
  </numFmts>
  <fonts count="6" x14ac:knownFonts="1">
    <font>
      <sz val="12"/>
      <color theme="1"/>
      <name val="Calibri"/>
      <family val="2"/>
      <charset val="128"/>
      <scheme val="minor"/>
    </font>
    <font>
      <sz val="12"/>
      <color rgb="FF9C0006"/>
      <name val="Calibri"/>
      <family val="2"/>
      <charset val="128"/>
      <scheme val="minor"/>
    </font>
    <font>
      <sz val="12"/>
      <color rgb="FF3F3F76"/>
      <name val="Calibri"/>
      <family val="2"/>
      <charset val="128"/>
      <scheme val="minor"/>
    </font>
    <font>
      <b/>
      <sz val="12"/>
      <color rgb="FFFA7D00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auto="1"/>
      </top>
      <bottom style="thin">
        <color rgb="FF7F7F7F"/>
      </bottom>
      <diagonal/>
    </border>
  </borders>
  <cellStyleXfs count="110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1"/>
    <xf numFmtId="0" fontId="2" fillId="3" borderId="1" xfId="2"/>
    <xf numFmtId="0" fontId="3" fillId="4" borderId="1" xfId="3"/>
    <xf numFmtId="0" fontId="0" fillId="0" borderId="0" xfId="0" applyBorder="1"/>
    <xf numFmtId="0" fontId="0" fillId="0" borderId="2" xfId="0" applyBorder="1"/>
    <xf numFmtId="168" fontId="3" fillId="4" borderId="3" xfId="3" applyNumberFormat="1" applyBorder="1"/>
    <xf numFmtId="168" fontId="3" fillId="4" borderId="1" xfId="3" applyNumberFormat="1" applyBorder="1"/>
    <xf numFmtId="170" fontId="2" fillId="3" borderId="3" xfId="2" applyNumberFormat="1" applyBorder="1"/>
    <xf numFmtId="170" fontId="2" fillId="3" borderId="1" xfId="2" applyNumberFormat="1" applyBorder="1"/>
    <xf numFmtId="169" fontId="3" fillId="4" borderId="1" xfId="3" applyNumberFormat="1"/>
    <xf numFmtId="168" fontId="3" fillId="4" borderId="1" xfId="3" applyNumberFormat="1"/>
    <xf numFmtId="170" fontId="2" fillId="3" borderId="1" xfId="2" applyNumberFormat="1"/>
  </cellXfs>
  <cellStyles count="110">
    <cellStyle name="Bad" xfId="1" builtinId="27"/>
    <cellStyle name="Calculation" xfId="3" builtinId="22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Input" xfId="2" builtinId="20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1"/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652928305014505"/>
                  <c:y val="0.139591717701954"/>
                </c:manualLayout>
              </c:layout>
              <c:numFmt formatCode="General" sourceLinked="0"/>
            </c:trendlineLbl>
          </c:trendline>
          <c:xVal>
            <c:numRef>
              <c:f>expertelictation!$E$11:$E$13</c:f>
              <c:numCache>
                <c:formatCode>General</c:formatCode>
                <c:ptCount val="3"/>
                <c:pt idx="0">
                  <c:v>100.0</c:v>
                </c:pt>
                <c:pt idx="1">
                  <c:v>50.0</c:v>
                </c:pt>
                <c:pt idx="2">
                  <c:v>0.0</c:v>
                </c:pt>
              </c:numCache>
            </c:numRef>
          </c:xVal>
          <c:yVal>
            <c:numRef>
              <c:f>expertelictation!$F$11:$F$13</c:f>
              <c:numCache>
                <c:formatCode>0.0</c:formatCode>
                <c:ptCount val="3"/>
                <c:pt idx="0">
                  <c:v>0.9</c:v>
                </c:pt>
                <c:pt idx="1">
                  <c:v>0.5</c:v>
                </c:pt>
                <c:pt idx="2">
                  <c:v>0.3</c:v>
                </c:pt>
              </c:numCache>
            </c:numRef>
          </c:yVal>
          <c:smooth val="0"/>
        </c:ser>
        <c:ser>
          <c:idx val="3"/>
          <c:order val="2"/>
          <c:spPr>
            <a:ln w="4762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81082304185661"/>
                  <c:y val="0.089769976669583"/>
                </c:manualLayout>
              </c:layout>
              <c:numFmt formatCode="General" sourceLinked="0"/>
            </c:trendlineLbl>
          </c:trendline>
          <c:xVal>
            <c:numRef>
              <c:f>expertelictation!$E$11:$E$13</c:f>
              <c:numCache>
                <c:formatCode>General</c:formatCode>
                <c:ptCount val="3"/>
                <c:pt idx="0">
                  <c:v>100.0</c:v>
                </c:pt>
                <c:pt idx="1">
                  <c:v>50.0</c:v>
                </c:pt>
                <c:pt idx="2">
                  <c:v>0.0</c:v>
                </c:pt>
              </c:numCache>
            </c:numRef>
          </c:xVal>
          <c:yVal>
            <c:numRef>
              <c:f>expertelictation!$G$11:$G$13</c:f>
              <c:numCache>
                <c:formatCode>0.0</c:formatCode>
                <c:ptCount val="3"/>
                <c:pt idx="0">
                  <c:v>0.2</c:v>
                </c:pt>
                <c:pt idx="1">
                  <c:v>0.2</c:v>
                </c:pt>
                <c:pt idx="2">
                  <c:v>0.0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05114629092416"/>
                  <c:y val="-0.0101254009915427"/>
                </c:manualLayout>
              </c:layout>
              <c:numFmt formatCode="General" sourceLinked="0"/>
            </c:trendlineLbl>
          </c:trendline>
          <c:xVal>
            <c:numRef>
              <c:f>expertelictation!$E$11:$E$13</c:f>
              <c:numCache>
                <c:formatCode>General</c:formatCode>
                <c:ptCount val="3"/>
                <c:pt idx="0">
                  <c:v>100.0</c:v>
                </c:pt>
                <c:pt idx="1">
                  <c:v>50.0</c:v>
                </c:pt>
                <c:pt idx="2">
                  <c:v>0.0</c:v>
                </c:pt>
              </c:numCache>
            </c:numRef>
          </c:xVal>
          <c:yVal>
            <c:numRef>
              <c:f>expertelictation!$H$11:$H$13</c:f>
              <c:numCache>
                <c:formatCode>0.0</c:formatCode>
                <c:ptCount val="3"/>
                <c:pt idx="0">
                  <c:v>0.95</c:v>
                </c:pt>
                <c:pt idx="1">
                  <c:v>0.8</c:v>
                </c:pt>
                <c:pt idx="2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85128"/>
        <c:axId val="2134050680"/>
      </c:scatterChart>
      <c:valAx>
        <c:axId val="213448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local forest cover (catchment-level)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050680"/>
        <c:crosses val="autoZero"/>
        <c:crossBetween val="midCat"/>
      </c:valAx>
      <c:valAx>
        <c:axId val="21340506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pr(occpuancy)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134485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50800</xdr:rowOff>
    </xdr:from>
    <xdr:to>
      <xdr:col>7</xdr:col>
      <xdr:colOff>482600</xdr:colOff>
      <xdr:row>17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17" workbookViewId="0">
      <selection activeCell="B43" sqref="B43"/>
    </sheetView>
  </sheetViews>
  <sheetFormatPr baseColWidth="10" defaultColWidth="19.1640625" defaultRowHeight="15" x14ac:dyDescent="0"/>
  <cols>
    <col min="1" max="1" width="29" customWidth="1"/>
    <col min="2" max="2" width="78" bestFit="1" customWidth="1"/>
    <col min="3" max="3" width="47.5" bestFit="1" customWidth="1"/>
    <col min="4" max="4" width="16.33203125" bestFit="1" customWidth="1"/>
  </cols>
  <sheetData>
    <row r="1" spans="1:10">
      <c r="F1" t="s">
        <v>6</v>
      </c>
      <c r="G1" t="s">
        <v>7</v>
      </c>
      <c r="H1" t="s">
        <v>8</v>
      </c>
      <c r="I1" t="s">
        <v>9</v>
      </c>
    </row>
    <row r="2" spans="1:10">
      <c r="A2" t="s">
        <v>0</v>
      </c>
      <c r="B2" t="s">
        <v>10</v>
      </c>
      <c r="C2" t="s">
        <v>1</v>
      </c>
      <c r="D2" t="s">
        <v>30</v>
      </c>
      <c r="E2" t="s">
        <v>33</v>
      </c>
      <c r="F2" t="s">
        <v>3</v>
      </c>
      <c r="G2" t="s">
        <v>4</v>
      </c>
      <c r="H2" t="s">
        <v>5</v>
      </c>
      <c r="I2" t="s">
        <v>2</v>
      </c>
      <c r="J2" s="1" t="s">
        <v>32</v>
      </c>
    </row>
    <row r="3" spans="1:10" s="5" customFormat="1">
      <c r="A3" s="5" t="s">
        <v>20</v>
      </c>
      <c r="B3" s="5" t="s">
        <v>18</v>
      </c>
      <c r="C3" s="5" t="s">
        <v>29</v>
      </c>
      <c r="D3" s="5" t="s">
        <v>31</v>
      </c>
    </row>
    <row r="4" spans="1:10">
      <c r="A4" t="s">
        <v>20</v>
      </c>
      <c r="B4" t="s">
        <v>11</v>
      </c>
      <c r="D4" t="s">
        <v>31</v>
      </c>
    </row>
    <row r="5" spans="1:10">
      <c r="A5" t="s">
        <v>20</v>
      </c>
      <c r="B5" t="s">
        <v>12</v>
      </c>
      <c r="D5" t="s">
        <v>31</v>
      </c>
    </row>
    <row r="6" spans="1:10">
      <c r="A6" t="s">
        <v>20</v>
      </c>
      <c r="B6" t="s">
        <v>13</v>
      </c>
      <c r="D6" t="s">
        <v>31</v>
      </c>
    </row>
    <row r="7" spans="1:10">
      <c r="A7" t="s">
        <v>20</v>
      </c>
      <c r="B7" t="s">
        <v>14</v>
      </c>
      <c r="D7" t="s">
        <v>31</v>
      </c>
    </row>
    <row r="8" spans="1:10">
      <c r="A8" t="s">
        <v>20</v>
      </c>
      <c r="B8" t="s">
        <v>15</v>
      </c>
      <c r="D8" t="s">
        <v>31</v>
      </c>
    </row>
    <row r="9" spans="1:10">
      <c r="A9" t="s">
        <v>20</v>
      </c>
      <c r="B9" t="s">
        <v>16</v>
      </c>
      <c r="D9" t="s">
        <v>31</v>
      </c>
    </row>
    <row r="10" spans="1:10">
      <c r="A10" t="s">
        <v>20</v>
      </c>
      <c r="B10" t="s">
        <v>17</v>
      </c>
      <c r="D10" t="s">
        <v>31</v>
      </c>
    </row>
    <row r="11" spans="1:10" s="5" customFormat="1">
      <c r="A11" s="5" t="s">
        <v>19</v>
      </c>
      <c r="B11" s="5" t="s">
        <v>24</v>
      </c>
      <c r="D11" s="5" t="s">
        <v>31</v>
      </c>
      <c r="E11" s="5">
        <v>100</v>
      </c>
      <c r="F11" s="8">
        <v>0.9</v>
      </c>
      <c r="G11" s="8">
        <v>0.2</v>
      </c>
      <c r="H11" s="8">
        <v>0.95</v>
      </c>
      <c r="I11" s="8">
        <v>0.8</v>
      </c>
      <c r="J11" s="6">
        <f>I11/SUM($I11:$I13)</f>
        <v>0.36363636363636365</v>
      </c>
    </row>
    <row r="12" spans="1:10" s="4" customFormat="1">
      <c r="A12" s="4" t="s">
        <v>19</v>
      </c>
      <c r="B12" s="4" t="s">
        <v>25</v>
      </c>
      <c r="D12" s="4" t="s">
        <v>31</v>
      </c>
      <c r="E12" s="4">
        <v>50</v>
      </c>
      <c r="F12" s="9">
        <v>0.5</v>
      </c>
      <c r="G12" s="9">
        <v>0.2</v>
      </c>
      <c r="H12" s="9">
        <v>0.8</v>
      </c>
      <c r="I12" s="9">
        <v>0.8</v>
      </c>
      <c r="J12" s="7">
        <f>I12/SUM($I11:$I13)</f>
        <v>0.36363636363636365</v>
      </c>
    </row>
    <row r="13" spans="1:10" s="4" customFormat="1">
      <c r="A13" s="4" t="s">
        <v>19</v>
      </c>
      <c r="B13" s="4" t="s">
        <v>26</v>
      </c>
      <c r="D13" s="4" t="s">
        <v>31</v>
      </c>
      <c r="E13" s="4">
        <v>0</v>
      </c>
      <c r="F13" s="9">
        <v>0.3</v>
      </c>
      <c r="G13" s="9">
        <v>0</v>
      </c>
      <c r="H13" s="9">
        <v>0.5</v>
      </c>
      <c r="I13" s="9">
        <v>0.6</v>
      </c>
      <c r="J13" s="7">
        <f>I13/SUM($I11:$I13)</f>
        <v>0.27272727272727271</v>
      </c>
    </row>
    <row r="14" spans="1:10" s="3" customFormat="1">
      <c r="A14" s="3" t="s">
        <v>34</v>
      </c>
      <c r="B14" s="3" t="s">
        <v>27</v>
      </c>
      <c r="E14" s="10">
        <f>F14*J11+G14*J12+H14*J13</f>
        <v>4.1363636363636359E-3</v>
      </c>
      <c r="F14" s="3">
        <f>AVERAGE((F11-F12)/($E11-$E12),(F12-F13)/($E12-$E13))</f>
        <v>6.0000000000000001E-3</v>
      </c>
      <c r="G14" s="3">
        <f>AVERAGE((G11-G12)/($E11-$E12),(G12-G13)/($E12-$E13))</f>
        <v>2E-3</v>
      </c>
      <c r="H14" s="3">
        <f>AVERAGE((H11-H12)/($E11-$E12),(H12-H13)/($E12-$E13))</f>
        <v>4.4999999999999997E-3</v>
      </c>
      <c r="J14" s="11"/>
    </row>
    <row r="15" spans="1:10">
      <c r="A15" t="s">
        <v>35</v>
      </c>
      <c r="B15" t="s">
        <v>21</v>
      </c>
      <c r="C15" t="s">
        <v>47</v>
      </c>
      <c r="D15" t="s">
        <v>31</v>
      </c>
      <c r="E15">
        <v>100</v>
      </c>
      <c r="F15" s="8">
        <v>0.9</v>
      </c>
      <c r="G15" s="8">
        <v>0.2</v>
      </c>
      <c r="H15" s="8">
        <v>0.95</v>
      </c>
      <c r="I15" s="8">
        <v>0.7</v>
      </c>
      <c r="J15" s="6">
        <f>I15/SUM($I15:$I17)</f>
        <v>0.5</v>
      </c>
    </row>
    <row r="16" spans="1:10">
      <c r="A16" t="s">
        <v>35</v>
      </c>
      <c r="B16" t="s">
        <v>22</v>
      </c>
      <c r="C16" t="s">
        <v>47</v>
      </c>
      <c r="D16" t="s">
        <v>31</v>
      </c>
      <c r="E16">
        <v>50</v>
      </c>
      <c r="F16" s="9">
        <v>0.5</v>
      </c>
      <c r="G16" s="9">
        <v>0.2</v>
      </c>
      <c r="H16" s="9">
        <v>0.8</v>
      </c>
      <c r="I16" s="9">
        <v>0.5</v>
      </c>
      <c r="J16" s="7">
        <f>I16/SUM($I15:$I17)</f>
        <v>0.35714285714285715</v>
      </c>
    </row>
    <row r="17" spans="1:10">
      <c r="A17" t="s">
        <v>35</v>
      </c>
      <c r="B17" t="s">
        <v>23</v>
      </c>
      <c r="C17" t="s">
        <v>47</v>
      </c>
      <c r="D17" t="s">
        <v>31</v>
      </c>
      <c r="E17">
        <v>0</v>
      </c>
      <c r="F17" s="9">
        <v>0.3</v>
      </c>
      <c r="G17" s="9">
        <v>0</v>
      </c>
      <c r="H17" s="9">
        <v>0.5</v>
      </c>
      <c r="I17" s="9">
        <v>0.2</v>
      </c>
      <c r="J17" s="7">
        <f>I17/SUM($I15:$I17)</f>
        <v>0.14285714285714288</v>
      </c>
    </row>
    <row r="18" spans="1:10" s="3" customFormat="1">
      <c r="A18" s="3" t="s">
        <v>34</v>
      </c>
      <c r="B18" s="3" t="s">
        <v>28</v>
      </c>
      <c r="E18" s="10">
        <f>F18*J15+G18*J16+H18*J17</f>
        <v>4.3571428571428572E-3</v>
      </c>
      <c r="F18" s="3">
        <f>AVERAGE((F15-F16)/($E15-$E16),(F16-F17)/($E16-$E17))</f>
        <v>6.0000000000000001E-3</v>
      </c>
      <c r="G18" s="3">
        <f>AVERAGE((G15-G16)/($E15-$E16),(G16-G17)/($E16-$E17))</f>
        <v>2E-3</v>
      </c>
      <c r="H18" s="3">
        <f>AVERAGE((H15-H16)/($E15-$E16),(H16-H17)/($E16-$E17))</f>
        <v>4.4999999999999997E-3</v>
      </c>
    </row>
    <row r="19" spans="1:10">
      <c r="A19" t="s">
        <v>35</v>
      </c>
      <c r="B19" t="s">
        <v>21</v>
      </c>
      <c r="C19" t="s">
        <v>48</v>
      </c>
      <c r="D19" t="s">
        <v>31</v>
      </c>
      <c r="E19">
        <v>100</v>
      </c>
      <c r="F19" s="8">
        <v>0.5</v>
      </c>
      <c r="G19" s="8">
        <v>0.2</v>
      </c>
      <c r="H19" s="8">
        <v>0.7</v>
      </c>
      <c r="I19" s="8">
        <v>0.7</v>
      </c>
      <c r="J19" s="6">
        <f>I19/SUM($I19:$I21)</f>
        <v>0.5</v>
      </c>
    </row>
    <row r="20" spans="1:10">
      <c r="A20" t="s">
        <v>35</v>
      </c>
      <c r="B20" t="s">
        <v>22</v>
      </c>
      <c r="C20" t="s">
        <v>48</v>
      </c>
      <c r="D20" t="s">
        <v>31</v>
      </c>
      <c r="E20">
        <v>50</v>
      </c>
      <c r="F20" s="9">
        <v>0.4</v>
      </c>
      <c r="G20" s="9">
        <v>0.1</v>
      </c>
      <c r="H20" s="9">
        <v>0.5</v>
      </c>
      <c r="I20" s="9">
        <v>0.5</v>
      </c>
      <c r="J20" s="7">
        <f>I20/SUM($I19:$I21)</f>
        <v>0.35714285714285715</v>
      </c>
    </row>
    <row r="21" spans="1:10">
      <c r="A21" t="s">
        <v>35</v>
      </c>
      <c r="B21" t="s">
        <v>23</v>
      </c>
      <c r="C21" t="s">
        <v>48</v>
      </c>
      <c r="D21" t="s">
        <v>31</v>
      </c>
      <c r="E21">
        <v>0</v>
      </c>
      <c r="F21" s="9">
        <v>0.1</v>
      </c>
      <c r="G21" s="9">
        <v>0</v>
      </c>
      <c r="H21" s="9">
        <v>0.2</v>
      </c>
      <c r="I21" s="9">
        <v>0.2</v>
      </c>
      <c r="J21" s="7">
        <f>I21/SUM($I19:$I21)</f>
        <v>0.14285714285714288</v>
      </c>
    </row>
    <row r="22" spans="1:10" s="3" customFormat="1">
      <c r="A22" s="3" t="s">
        <v>34</v>
      </c>
      <c r="B22" s="3" t="s">
        <v>28</v>
      </c>
      <c r="E22" s="10">
        <f>F22*J19+G22*J20+H22*J21</f>
        <v>3.4285714285714284E-3</v>
      </c>
      <c r="F22" s="3">
        <f>AVERAGE((F19-F20)/($E19-$E20),(F20-F21)/($E20-$E21))</f>
        <v>4.0000000000000001E-3</v>
      </c>
      <c r="G22" s="3">
        <f>AVERAGE((G19-G20)/($E19-$E20),(G20-G21)/($E20-$E21))</f>
        <v>2E-3</v>
      </c>
      <c r="H22" s="3">
        <f>AVERAGE((H19-H20)/($E19-$E20),(H20-H21)/($E20-$E21))</f>
        <v>4.9999999999999992E-3</v>
      </c>
    </row>
    <row r="23" spans="1:10">
      <c r="A23" t="s">
        <v>35</v>
      </c>
      <c r="B23" t="s">
        <v>21</v>
      </c>
      <c r="C23" t="s">
        <v>49</v>
      </c>
      <c r="D23" t="s">
        <v>31</v>
      </c>
      <c r="E23">
        <v>100</v>
      </c>
      <c r="F23" s="8">
        <v>0.3</v>
      </c>
      <c r="G23" s="8">
        <v>0</v>
      </c>
      <c r="H23" s="8">
        <v>0.4</v>
      </c>
      <c r="I23" s="8">
        <v>0.7</v>
      </c>
      <c r="J23" s="6">
        <f>I23/SUM($I23:$I25)</f>
        <v>0.5</v>
      </c>
    </row>
    <row r="24" spans="1:10">
      <c r="A24" t="s">
        <v>35</v>
      </c>
      <c r="B24" t="s">
        <v>22</v>
      </c>
      <c r="C24" t="s">
        <v>49</v>
      </c>
      <c r="D24" t="s">
        <v>31</v>
      </c>
      <c r="E24">
        <v>50</v>
      </c>
      <c r="F24" s="9">
        <v>0.2</v>
      </c>
      <c r="G24" s="9">
        <v>0</v>
      </c>
      <c r="H24" s="9">
        <v>0.3</v>
      </c>
      <c r="I24" s="9">
        <v>0.5</v>
      </c>
      <c r="J24" s="7">
        <f>I24/SUM($I23:$I25)</f>
        <v>0.35714285714285715</v>
      </c>
    </row>
    <row r="25" spans="1:10">
      <c r="A25" t="s">
        <v>35</v>
      </c>
      <c r="B25" t="s">
        <v>23</v>
      </c>
      <c r="C25" t="s">
        <v>49</v>
      </c>
      <c r="D25" t="s">
        <v>31</v>
      </c>
      <c r="E25">
        <v>0</v>
      </c>
      <c r="F25" s="9">
        <v>0.05</v>
      </c>
      <c r="G25" s="9">
        <v>0</v>
      </c>
      <c r="H25" s="9">
        <v>0.1</v>
      </c>
      <c r="I25" s="9">
        <v>0.2</v>
      </c>
      <c r="J25" s="7">
        <f>I25/SUM($I23:$I25)</f>
        <v>0.14285714285714288</v>
      </c>
    </row>
    <row r="26" spans="1:10" s="3" customFormat="1">
      <c r="A26" s="3" t="s">
        <v>34</v>
      </c>
      <c r="B26" s="3" t="s">
        <v>28</v>
      </c>
      <c r="E26" s="10">
        <f>F26*J23+G26*J24+H26*J25</f>
        <v>1.6785714285714286E-3</v>
      </c>
      <c r="F26" s="3">
        <f>AVERAGE((F23-F24)/($E23-$E24),(F24-F25)/($E24-$E25))</f>
        <v>2.5000000000000001E-3</v>
      </c>
      <c r="G26" s="3">
        <f>AVERAGE((G23-G24)/($E23-$E24),(G24-G25)/($E24-$E25))</f>
        <v>0</v>
      </c>
      <c r="H26" s="3">
        <f>AVERAGE((H23-H24)/($E23-$E24),(H24-H25)/($E24-$E25))</f>
        <v>3.0000000000000001E-3</v>
      </c>
    </row>
    <row r="27" spans="1:10" s="5" customFormat="1">
      <c r="A27" s="5" t="s">
        <v>36</v>
      </c>
      <c r="B27" s="5" t="s">
        <v>38</v>
      </c>
      <c r="D27" s="5" t="s">
        <v>31</v>
      </c>
      <c r="E27" s="5">
        <v>100</v>
      </c>
      <c r="F27" s="8">
        <v>0.9</v>
      </c>
      <c r="G27" s="8">
        <v>0.2</v>
      </c>
      <c r="H27" s="8">
        <v>0.95</v>
      </c>
      <c r="I27" s="8">
        <v>0.8</v>
      </c>
      <c r="J27" s="6">
        <f>I27/SUM($I27:$I29)</f>
        <v>0.36363636363636365</v>
      </c>
    </row>
    <row r="28" spans="1:10" s="4" customFormat="1">
      <c r="A28" s="5" t="s">
        <v>36</v>
      </c>
      <c r="B28" s="4" t="s">
        <v>39</v>
      </c>
      <c r="D28" s="4" t="s">
        <v>31</v>
      </c>
      <c r="E28" s="4">
        <v>50</v>
      </c>
      <c r="F28" s="9">
        <v>0.5</v>
      </c>
      <c r="G28" s="9">
        <v>0.2</v>
      </c>
      <c r="H28" s="9">
        <v>0.8</v>
      </c>
      <c r="I28" s="9">
        <v>0.8</v>
      </c>
      <c r="J28" s="7">
        <f>I28/SUM($I27:$I29)</f>
        <v>0.36363636363636365</v>
      </c>
    </row>
    <row r="29" spans="1:10" s="4" customFormat="1">
      <c r="A29" s="5" t="s">
        <v>36</v>
      </c>
      <c r="B29" s="4" t="s">
        <v>40</v>
      </c>
      <c r="D29" s="4" t="s">
        <v>31</v>
      </c>
      <c r="E29" s="4">
        <v>0</v>
      </c>
      <c r="F29" s="9">
        <v>0.3</v>
      </c>
      <c r="G29" s="9">
        <v>0</v>
      </c>
      <c r="H29" s="9">
        <v>0.5</v>
      </c>
      <c r="I29" s="9">
        <v>0.6</v>
      </c>
      <c r="J29" s="7">
        <f>I29/SUM($I27:$I29)</f>
        <v>0.27272727272727271</v>
      </c>
    </row>
    <row r="30" spans="1:10" s="3" customFormat="1">
      <c r="A30" s="3" t="s">
        <v>34</v>
      </c>
      <c r="B30" s="3" t="s">
        <v>27</v>
      </c>
      <c r="E30" s="10">
        <f>F30*J27+G30*J28+H30*J29</f>
        <v>4.1363636363636359E-3</v>
      </c>
      <c r="F30" s="3">
        <f>AVERAGE((F27-F28)/($E27-$E28),(F28-F29)/($E28-$E29))</f>
        <v>6.0000000000000001E-3</v>
      </c>
      <c r="G30" s="3">
        <f>AVERAGE((G27-G28)/($E27-$E28),(G28-G29)/($E28-$E29))</f>
        <v>2E-3</v>
      </c>
      <c r="H30" s="3">
        <f>AVERAGE((H27-H28)/($E27-$E28),(H28-H29)/($E28-$E29))</f>
        <v>4.4999999999999997E-3</v>
      </c>
      <c r="J30" s="11"/>
    </row>
    <row r="31" spans="1:10">
      <c r="A31" t="s">
        <v>37</v>
      </c>
      <c r="B31" t="s">
        <v>41</v>
      </c>
      <c r="C31" t="s">
        <v>46</v>
      </c>
      <c r="D31" t="s">
        <v>31</v>
      </c>
      <c r="E31">
        <v>100</v>
      </c>
      <c r="F31" s="8">
        <v>0.9</v>
      </c>
      <c r="G31" s="8">
        <v>0.2</v>
      </c>
      <c r="H31" s="8">
        <v>0.95</v>
      </c>
      <c r="I31" s="8">
        <v>0.7</v>
      </c>
      <c r="J31" s="6">
        <f>I31/SUM($I31:$I33)</f>
        <v>0.5</v>
      </c>
    </row>
    <row r="32" spans="1:10">
      <c r="A32" t="s">
        <v>37</v>
      </c>
      <c r="B32" t="s">
        <v>42</v>
      </c>
      <c r="C32" t="s">
        <v>46</v>
      </c>
      <c r="D32" t="s">
        <v>31</v>
      </c>
      <c r="E32">
        <v>50</v>
      </c>
      <c r="F32" s="9">
        <v>0.5</v>
      </c>
      <c r="G32" s="9">
        <v>0.2</v>
      </c>
      <c r="H32" s="9">
        <v>0.8</v>
      </c>
      <c r="I32" s="9">
        <v>0.5</v>
      </c>
      <c r="J32" s="7">
        <f>I32/SUM($I31:$I33)</f>
        <v>0.35714285714285715</v>
      </c>
    </row>
    <row r="33" spans="1:10">
      <c r="A33" t="s">
        <v>37</v>
      </c>
      <c r="B33" t="s">
        <v>43</v>
      </c>
      <c r="C33" t="s">
        <v>46</v>
      </c>
      <c r="D33" t="s">
        <v>31</v>
      </c>
      <c r="E33">
        <v>0</v>
      </c>
      <c r="F33" s="9">
        <v>0.3</v>
      </c>
      <c r="G33" s="9">
        <v>0</v>
      </c>
      <c r="H33" s="9">
        <v>0.5</v>
      </c>
      <c r="I33" s="9">
        <v>0.2</v>
      </c>
      <c r="J33" s="7">
        <f>I33/SUM($I31:$I33)</f>
        <v>0.14285714285714288</v>
      </c>
    </row>
    <row r="34" spans="1:10" s="3" customFormat="1">
      <c r="A34" s="3" t="s">
        <v>34</v>
      </c>
      <c r="B34" s="3" t="s">
        <v>28</v>
      </c>
      <c r="E34" s="10">
        <f>F34*J31+G34*J32+H34*J33</f>
        <v>4.3571428571428572E-3</v>
      </c>
      <c r="F34" s="3">
        <f>AVERAGE((F31-F32)/($E31-$E32),(F32-F33)/($E32-$E33))</f>
        <v>6.0000000000000001E-3</v>
      </c>
      <c r="G34" s="3">
        <f>AVERAGE((G31-G32)/($E31-$E32),(G32-G33)/($E32-$E33))</f>
        <v>2E-3</v>
      </c>
      <c r="H34" s="3">
        <f>AVERAGE((H31-H32)/($E31-$E32),(H32-H33)/($E32-$E33))</f>
        <v>4.4999999999999997E-3</v>
      </c>
    </row>
    <row r="35" spans="1:10">
      <c r="A35" t="s">
        <v>37</v>
      </c>
      <c r="B35" t="s">
        <v>41</v>
      </c>
      <c r="C35" t="s">
        <v>45</v>
      </c>
      <c r="D35" t="s">
        <v>31</v>
      </c>
      <c r="E35">
        <v>100</v>
      </c>
      <c r="F35" s="8">
        <v>0.5</v>
      </c>
      <c r="G35" s="8">
        <v>0.2</v>
      </c>
      <c r="H35" s="8">
        <v>0.7</v>
      </c>
      <c r="I35" s="8">
        <v>0.7</v>
      </c>
      <c r="J35" s="6">
        <f>I35/SUM($I35:$I37)</f>
        <v>0.5</v>
      </c>
    </row>
    <row r="36" spans="1:10">
      <c r="A36" t="s">
        <v>37</v>
      </c>
      <c r="B36" t="s">
        <v>42</v>
      </c>
      <c r="C36" t="s">
        <v>45</v>
      </c>
      <c r="D36" t="s">
        <v>31</v>
      </c>
      <c r="E36">
        <v>50</v>
      </c>
      <c r="F36" s="9">
        <v>0.4</v>
      </c>
      <c r="G36" s="9">
        <v>0.1</v>
      </c>
      <c r="H36" s="9">
        <v>0.5</v>
      </c>
      <c r="I36" s="9">
        <v>0.5</v>
      </c>
      <c r="J36" s="7">
        <f>I36/SUM($I35:$I37)</f>
        <v>0.35714285714285715</v>
      </c>
    </row>
    <row r="37" spans="1:10">
      <c r="A37" t="s">
        <v>37</v>
      </c>
      <c r="B37" t="s">
        <v>43</v>
      </c>
      <c r="C37" t="s">
        <v>45</v>
      </c>
      <c r="D37" t="s">
        <v>31</v>
      </c>
      <c r="E37">
        <v>0</v>
      </c>
      <c r="F37" s="9">
        <v>0.1</v>
      </c>
      <c r="G37" s="9">
        <v>0</v>
      </c>
      <c r="H37" s="9">
        <v>0.2</v>
      </c>
      <c r="I37" s="9">
        <v>0.2</v>
      </c>
      <c r="J37" s="7">
        <f>I37/SUM($I35:$I37)</f>
        <v>0.14285714285714288</v>
      </c>
    </row>
    <row r="38" spans="1:10" s="3" customFormat="1">
      <c r="A38" s="3" t="s">
        <v>34</v>
      </c>
      <c r="B38" s="3" t="s">
        <v>28</v>
      </c>
      <c r="E38" s="10">
        <f>F38*J35+G38*J36+H38*J37</f>
        <v>3.4285714285714284E-3</v>
      </c>
      <c r="F38" s="3">
        <f>AVERAGE((F35-F36)/($E35-$E36),(F36-F37)/($E36-$E37))</f>
        <v>4.0000000000000001E-3</v>
      </c>
      <c r="G38" s="3">
        <f>AVERAGE((G35-G36)/($E35-$E36),(G36-G37)/($E36-$E37))</f>
        <v>2E-3</v>
      </c>
      <c r="H38" s="3">
        <f>AVERAGE((H35-H36)/($E35-$E36),(H36-H37)/($E36-$E37))</f>
        <v>4.9999999999999992E-3</v>
      </c>
    </row>
    <row r="39" spans="1:10">
      <c r="A39" t="s">
        <v>37</v>
      </c>
      <c r="B39" t="s">
        <v>41</v>
      </c>
      <c r="C39" t="s">
        <v>44</v>
      </c>
      <c r="D39" t="s">
        <v>31</v>
      </c>
      <c r="E39">
        <v>100</v>
      </c>
      <c r="F39" s="8">
        <v>0.3</v>
      </c>
      <c r="G39" s="8">
        <v>0</v>
      </c>
      <c r="H39" s="8">
        <v>0.4</v>
      </c>
      <c r="I39" s="8">
        <v>0.7</v>
      </c>
      <c r="J39" s="6">
        <f>I39/SUM($I39:$I41)</f>
        <v>0.5</v>
      </c>
    </row>
    <row r="40" spans="1:10">
      <c r="A40" t="s">
        <v>37</v>
      </c>
      <c r="B40" t="s">
        <v>42</v>
      </c>
      <c r="C40" t="s">
        <v>44</v>
      </c>
      <c r="D40" t="s">
        <v>31</v>
      </c>
      <c r="E40">
        <v>50</v>
      </c>
      <c r="F40" s="9">
        <v>0.2</v>
      </c>
      <c r="G40" s="9">
        <v>0</v>
      </c>
      <c r="H40" s="9">
        <v>0.3</v>
      </c>
      <c r="I40" s="9">
        <v>0.5</v>
      </c>
      <c r="J40" s="7">
        <f>I40/SUM($I39:$I41)</f>
        <v>0.35714285714285715</v>
      </c>
    </row>
    <row r="41" spans="1:10">
      <c r="A41" t="s">
        <v>37</v>
      </c>
      <c r="B41" t="s">
        <v>43</v>
      </c>
      <c r="C41" t="s">
        <v>44</v>
      </c>
      <c r="D41" t="s">
        <v>31</v>
      </c>
      <c r="E41">
        <v>0</v>
      </c>
      <c r="F41" s="9">
        <v>0.05</v>
      </c>
      <c r="G41" s="9">
        <v>0</v>
      </c>
      <c r="H41" s="9">
        <v>0.1</v>
      </c>
      <c r="I41" s="9">
        <v>0.2</v>
      </c>
      <c r="J41" s="7">
        <f>I41/SUM($I39:$I41)</f>
        <v>0.14285714285714288</v>
      </c>
    </row>
    <row r="42" spans="1:10" s="3" customFormat="1">
      <c r="A42" s="3" t="s">
        <v>34</v>
      </c>
      <c r="B42" s="3" t="s">
        <v>28</v>
      </c>
      <c r="E42" s="10">
        <f>F42*J39+G42*J40+H42*J41</f>
        <v>1.6785714285714286E-3</v>
      </c>
      <c r="F42" s="3">
        <f>AVERAGE((F39-F40)/($E39-$E40),(F40-F41)/($E40-$E41))</f>
        <v>2.5000000000000001E-3</v>
      </c>
      <c r="G42" s="3">
        <f>AVERAGE((G39-G40)/($E39-$E40),(G40-G41)/($E40-$E41))</f>
        <v>0</v>
      </c>
      <c r="H42" s="3">
        <f>AVERAGE((H39-H40)/($E39-$E40),(H40-H41)/($E40-$E41))</f>
        <v>3.0000000000000001E-3</v>
      </c>
    </row>
    <row r="43" spans="1:10">
      <c r="A43" t="s">
        <v>54</v>
      </c>
      <c r="B43" t="s">
        <v>50</v>
      </c>
      <c r="F43" s="2">
        <v>0.2</v>
      </c>
    </row>
    <row r="44" spans="1:10">
      <c r="B44" t="s">
        <v>51</v>
      </c>
      <c r="F44" s="12">
        <v>0.2</v>
      </c>
    </row>
    <row r="45" spans="1:10">
      <c r="B45" t="s">
        <v>52</v>
      </c>
      <c r="F45" s="12">
        <v>0.3</v>
      </c>
    </row>
    <row r="46" spans="1:10">
      <c r="B46" t="s">
        <v>53</v>
      </c>
      <c r="F46" s="3">
        <f>1-(SUM(F43:F45))</f>
        <v>0.30000000000000004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expertelictation</vt:lpstr>
      <vt:lpstr>plots</vt:lpstr>
    </vt:vector>
  </TitlesOfParts>
  <Company>University of Massachusetts-Amherst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Katz</dc:creator>
  <cp:lastModifiedBy>Rachel Katz</cp:lastModifiedBy>
  <dcterms:created xsi:type="dcterms:W3CDTF">2016-01-29T18:52:24Z</dcterms:created>
  <dcterms:modified xsi:type="dcterms:W3CDTF">2016-01-29T20:34:31Z</dcterms:modified>
</cp:coreProperties>
</file>