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xr:revisionPtr revIDLastSave="0" documentId="13_ncr:1_{238E170B-0AE7-47D7-A878-0CE8F8B2DDBF}" xr6:coauthVersionLast="41" xr6:coauthVersionMax="41" xr10:uidLastSave="{00000000-0000-0000-0000-000000000000}"/>
  <bookViews>
    <workbookView xWindow="-120" yWindow="-120" windowWidth="20730" windowHeight="11160" xr2:uid="{83E43DC8-C7A0-4A4D-AAF4-DA46DABAE971}"/>
  </bookViews>
  <sheets>
    <sheet name="Project Follow" sheetId="4" r:id="rId1"/>
    <sheet name="Gantt Diagram" sheetId="5" r:id="rId2"/>
    <sheet name="Datos de gráf. dinám. (ocultos)" sheetId="2" state="hidden" r:id="rId3"/>
  </sheets>
  <definedNames>
    <definedName name="Duración">Hitos[Duración de la tarea]</definedName>
    <definedName name="Fecha_de_finalización">'Project Follow'!$D$3</definedName>
    <definedName name="Fecha_de_inicio">'Project Follow'!$D$2</definedName>
    <definedName name="Hito">Hitos[Millestone or Activity]</definedName>
    <definedName name="IncrementoDeDesplazamiento">Hitos[Position]</definedName>
    <definedName name="InicioElDía">Hitos[Inicio el día]</definedName>
    <definedName name="TablaFechaDeInicio">Hitos[Start Date]</definedName>
    <definedName name="_xlnm.Print_Titles" localSheetId="0">'Project Follow'!$4:$5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4" l="1"/>
  <c r="C20" i="4"/>
  <c r="D19" i="4"/>
  <c r="C19" i="4"/>
  <c r="C18" i="4"/>
  <c r="C16" i="4"/>
  <c r="D15" i="4"/>
  <c r="C15" i="4"/>
  <c r="D14" i="4"/>
  <c r="C14" i="4"/>
  <c r="C12" i="4"/>
  <c r="C13" i="4" s="1"/>
  <c r="E20" i="4"/>
  <c r="E19" i="4"/>
  <c r="E18" i="4"/>
  <c r="E17" i="4"/>
  <c r="E16" i="4"/>
  <c r="E15" i="4"/>
  <c r="E14" i="4"/>
  <c r="E13" i="4"/>
  <c r="D13" i="4" l="1"/>
  <c r="E11" i="4"/>
  <c r="E9" i="4"/>
  <c r="E10" i="4" l="1"/>
  <c r="F22" i="4"/>
  <c r="G22" i="4" s="1"/>
  <c r="E8" i="4"/>
  <c r="E7" i="4"/>
  <c r="E12" i="4"/>
  <c r="C7" i="4"/>
  <c r="C10" i="4" s="1"/>
  <c r="C17" i="4" l="1"/>
  <c r="D16" i="4"/>
  <c r="D10" i="4"/>
  <c r="C11" i="4"/>
  <c r="C8" i="4"/>
  <c r="C9" i="4" s="1"/>
  <c r="D9" i="4" s="1"/>
  <c r="D8" i="4"/>
  <c r="D7" i="4"/>
  <c r="D6" i="4"/>
  <c r="D17" i="4" l="1"/>
  <c r="D12" i="4"/>
  <c r="D11" i="4"/>
  <c r="B6" i="2"/>
  <c r="F21" i="4" l="1"/>
  <c r="G21" i="4" s="1"/>
  <c r="C6" i="2" l="1"/>
  <c r="B10" i="2"/>
  <c r="B9" i="2"/>
  <c r="B8" i="2"/>
  <c r="F8" i="4" l="1"/>
  <c r="G8" i="4" l="1"/>
  <c r="F6" i="4"/>
  <c r="F15" i="4"/>
  <c r="G15" i="4" s="1"/>
  <c r="F9" i="4"/>
  <c r="B7" i="2"/>
  <c r="G9" i="4" l="1"/>
  <c r="F16" i="4"/>
  <c r="G16" i="4" s="1"/>
  <c r="F10" i="4"/>
  <c r="G10" i="4" l="1"/>
  <c r="F14" i="4"/>
  <c r="G14" i="4" s="1"/>
  <c r="G6" i="4"/>
  <c r="F11" i="4" l="1"/>
  <c r="G11" i="4" s="1"/>
  <c r="F12" i="4"/>
  <c r="G12" i="4" s="1"/>
  <c r="F7" i="4"/>
  <c r="G7" i="4" l="1"/>
  <c r="F13" i="4" l="1"/>
  <c r="G13" i="4" s="1"/>
  <c r="F17" i="4"/>
  <c r="G17" i="4" l="1"/>
  <c r="F20" i="4" l="1"/>
  <c r="G20" i="4" s="1"/>
  <c r="D18" i="4"/>
  <c r="F18" i="4" l="1"/>
  <c r="G18" i="4" s="1"/>
  <c r="D2" i="4"/>
  <c r="D3" i="4"/>
  <c r="C10" i="2" l="1"/>
  <c r="C7" i="2"/>
  <c r="C9" i="2"/>
  <c r="C8" i="2"/>
  <c r="F19" i="4"/>
  <c r="D10" i="2" s="1"/>
  <c r="D6" i="2" l="1"/>
  <c r="D9" i="2"/>
  <c r="D8" i="2"/>
  <c r="D7" i="2"/>
  <c r="G19" i="4"/>
  <c r="E10" i="2" l="1"/>
  <c r="E6" i="2"/>
  <c r="E9" i="2"/>
  <c r="E8" i="2"/>
  <c r="E7" i="2"/>
</calcChain>
</file>

<file path=xl/sharedStrings.xml><?xml version="1.0" encoding="utf-8"?>
<sst xmlns="http://schemas.openxmlformats.org/spreadsheetml/2006/main" count="32" uniqueCount="31">
  <si>
    <t>Cree un seguimiento de proyecto en esta hoja de cálculo.
El título de esta hoja de cálculo se encuentra en la celda B1. 
Para obtener información sobre cómo usar esta hoja de cálculo, incluidas las instrucciones para lectores de pantalla, vea la hoja de cálculo Información.</t>
  </si>
  <si>
    <t>La fecha de inicio se puede especificar de forma manual en la celda D2, o bien puede usar la fórmula de ejemplo de la plantilla para encontrar la fecha anterior en la columna Hito de la tabla Hito siguiente.</t>
  </si>
  <si>
    <t>La fecha de finalización se puede especificar de forma manual en la celda D3, o bien puede usar la fórmula de ejemplo de la plantilla para encontrar la fecha posterior en la columna Hito de la tabla Hito siguiente.</t>
  </si>
  <si>
    <t>La información sobre las columnas de la tabla Hito se encuentra en las celdas B4 a G4.</t>
  </si>
  <si>
    <t>Los encabezados de la tabla se encuentran en las celdas de B5 a G5. 
Hay dos columnas ocultas: Las columnas “Inicio el día” y “Duración de la tarea” en las celdas F5 y G5 se calculan automáticamente y se usan para crear el diagrama de Gantt en la hoja de cálculo Diagrama de Gantt. 
Los datos de ejemplo se encuentran en las celdas B6 a E21. 
La siguiente instrucción se encuentra en la celda A22.</t>
  </si>
  <si>
    <t>Calculado automáticamente. Los datos siguientes, debajo de esta columna, se usan para representar en los gráficos los hitos y las actividades.</t>
  </si>
  <si>
    <t>Inicio el día</t>
  </si>
  <si>
    <t xml:space="preserve">Calculado automáticamente. Duración de cada tarea </t>
  </si>
  <si>
    <t>Duración de la tarea</t>
  </si>
  <si>
    <t>El diagrama de Gantt con una barra de desplazamiento se encuentra en esta hoja de cálculo. 
La barra de desplazamiento empieza en la celda B29.
Esta es la última instrucción de esta hoja de cálculo.</t>
  </si>
  <si>
    <t>El título de esta hoja de cálculo se encuentra en la celda B1.</t>
  </si>
  <si>
    <t>El encabezado del incremento de desplazamiento horizontal se encuentra en la celda B2.
Para incrementar los datos de forma manual, escriba un nuevo valor en la celda B3.
La página de desplazamiento se actualiza automáticamente cuando la barra de desplazamiento avanza o retrocede una página en la hoja de cálculo Diagrama de Gantt.</t>
  </si>
  <si>
    <t>El valor de desplazamiento del diagrama de Gantt que se actualiza automáticamente se encuentra en la celda B3.</t>
  </si>
  <si>
    <t>El título de la tabla se encuentra en la celda B4.</t>
  </si>
  <si>
    <t>Los encabezados de la tabla se encuentran en las celdas de B5 a E5. 
Hay una nota en la celda F5.
En esta tabla, se representarán hasta 5 hitos a la vez. 
No modifique ni elimine esta hoja de cálculo ni sus contenidos.</t>
  </si>
  <si>
    <t>Datos de gráfico dinámicos</t>
  </si>
  <si>
    <t>incremento de desplazamiento horizontal</t>
  </si>
  <si>
    <t>Tabla de datos dinámicos</t>
  </si>
  <si>
    <t>hito</t>
  </si>
  <si>
    <t>fecha</t>
  </si>
  <si>
    <t>duración</t>
  </si>
  <si>
    <t>&lt;-- Se representarán hasta 5 hitos a la vez.</t>
  </si>
  <si>
    <t>Project Presentation</t>
  </si>
  <si>
    <t>Project Follow</t>
  </si>
  <si>
    <t>Position</t>
  </si>
  <si>
    <t>Start Date</t>
  </si>
  <si>
    <t>End Date</t>
  </si>
  <si>
    <t>Millestone or Activity</t>
  </si>
  <si>
    <t>To add new millestones or activities, insert new lines up this.</t>
  </si>
  <si>
    <t>Start Date:</t>
  </si>
  <si>
    <t>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</si>
</sst>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_);_(* \(#,##0\);_(* &quot;-&quot;_);_(@_)"/>
    <numFmt numFmtId="165" formatCode="#,##0_ ;\-#,##0\ "/>
  </numFmts>
  <fonts count="1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s>
  <fills count="36">
    <fill>
      <patternFill patternType="none"/>
    </fill>
    <fill>
      <patternFill patternType="gray125"/>
    </fill>
    <fill>
      <patternFill patternType="solid">
        <fgColor theme="8" tint="0.79998168889431442"/>
        <bgColor indexed="65"/>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3"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5"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164"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xf numFmtId="0" fontId="12" fillId="9" borderId="9" applyNumberFormat="0" applyAlignment="0" applyProtection="0"/>
    <xf numFmtId="0" fontId="13" fillId="10" borderId="10" applyNumberFormat="0" applyAlignment="0" applyProtection="0"/>
    <xf numFmtId="0" fontId="14" fillId="10" borderId="9" applyNumberFormat="0" applyAlignment="0" applyProtection="0"/>
    <xf numFmtId="0" fontId="15" fillId="0" borderId="11" applyNumberFormat="0" applyFill="0" applyAlignment="0" applyProtection="0"/>
    <xf numFmtId="0" fontId="2" fillId="11" borderId="12" applyNumberFormat="0" applyAlignment="0" applyProtection="0"/>
    <xf numFmtId="0" fontId="16" fillId="0" borderId="0" applyNumberFormat="0" applyFill="0" applyBorder="0" applyAlignment="0" applyProtection="0"/>
    <xf numFmtId="0" fontId="1" fillId="12" borderId="13" applyNumberFormat="0" applyFont="0" applyAlignment="0" applyProtection="0"/>
    <xf numFmtId="0" fontId="17" fillId="0" borderId="14" applyNumberFormat="0" applyFill="0" applyAlignment="0" applyProtection="0"/>
    <xf numFmtId="0" fontId="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24">
    <xf numFmtId="0" fontId="0" fillId="0" borderId="0" xfId="0"/>
    <xf numFmtId="0" fontId="4" fillId="0" borderId="0" xfId="1">
      <alignment vertical="center"/>
    </xf>
    <xf numFmtId="0" fontId="5" fillId="0" borderId="0" xfId="2">
      <alignment horizontal="right" vertical="center" indent="1"/>
    </xf>
    <xf numFmtId="0" fontId="2" fillId="3" borderId="0" xfId="3">
      <alignment horizontal="center" vertical="center"/>
    </xf>
    <xf numFmtId="14" fontId="0" fillId="0" borderId="0" xfId="0" applyNumberFormat="1"/>
    <xf numFmtId="0" fontId="0" fillId="0" borderId="3" xfId="0" applyBorder="1"/>
    <xf numFmtId="14" fontId="0" fillId="0" borderId="4" xfId="0" applyNumberFormat="1" applyBorder="1"/>
    <xf numFmtId="0" fontId="0" fillId="0" borderId="4" xfId="0" applyBorder="1"/>
    <xf numFmtId="0" fontId="0" fillId="0" borderId="5" xfId="0" applyBorder="1"/>
    <xf numFmtId="0" fontId="0" fillId="0" borderId="6" xfId="0" applyBorder="1"/>
    <xf numFmtId="0" fontId="0" fillId="0" borderId="7" xfId="0"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3" fillId="0" borderId="0" xfId="0" applyFo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Alignment="1">
      <alignment horizontal="center"/>
    </xf>
    <xf numFmtId="165" fontId="0" fillId="4" borderId="0" xfId="6" applyFont="1" applyFill="1">
      <alignment horizontal="center"/>
    </xf>
    <xf numFmtId="0" fontId="7" fillId="5" borderId="0" xfId="8" applyFill="1">
      <alignment wrapText="1"/>
    </xf>
    <xf numFmtId="14" fontId="1" fillId="0" borderId="0" xfId="4">
      <alignment horizontal="center" vertical="center"/>
    </xf>
    <xf numFmtId="0" fontId="0" fillId="4" borderId="0" xfId="0" applyFill="1"/>
    <xf numFmtId="14" fontId="0" fillId="0" borderId="0" xfId="4" applyFont="1">
      <alignment horizontal="center" vertical="center"/>
    </xf>
  </cellXfs>
  <cellStyles count="48">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7" builtinId="46" customBuiltin="1"/>
    <cellStyle name="20% - Énfasis6" xfId="45"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2" builtinId="47" customBuiltin="1"/>
    <cellStyle name="40% - Énfasis6" xfId="46"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3" builtinId="48" customBuiltin="1"/>
    <cellStyle name="60% - Énfasis6" xfId="47"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Date" xfId="4" xr:uid="{A5654282-6065-4D12-BA7A-82AAEC707206}"/>
    <cellStyle name="Encabezado 1" xfId="1" builtinId="16" customBuiltin="1"/>
    <cellStyle name="Encabezado 4" xfId="5"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4" builtinId="49" customBuiltin="1"/>
    <cellStyle name="Entrada" xfId="17" builtinId="20" customBuiltin="1"/>
    <cellStyle name="Incorrecto" xfId="15" builtinId="27" customBuiltin="1"/>
    <cellStyle name="Millares" xfId="6" builtinId="3" customBuiltin="1"/>
    <cellStyle name="Millares [0]" xfId="9" builtinId="6" customBuiltin="1"/>
    <cellStyle name="Moneda" xfId="10" builtinId="4" customBuiltin="1"/>
    <cellStyle name="Moneda [0]" xfId="11" builtinId="7" customBuiltin="1"/>
    <cellStyle name="Neutral" xfId="16" builtinId="28" customBuiltin="1"/>
    <cellStyle name="Normal" xfId="0" builtinId="0" customBuiltin="1"/>
    <cellStyle name="Notas" xfId="23" builtinId="10" customBuiltin="1"/>
    <cellStyle name="Porcentaje" xfId="12" builtinId="5" customBuiltin="1"/>
    <cellStyle name="Salida" xfId="18" builtinId="21" customBuiltin="1"/>
    <cellStyle name="Texto de advertencia" xfId="22" builtinId="11" customBuiltin="1"/>
    <cellStyle name="Texto explicativo" xfId="8" builtinId="53" customBuiltin="1"/>
    <cellStyle name="Título" xfId="13" builtinId="15" customBuiltin="1"/>
    <cellStyle name="Título 2" xfId="2" builtinId="17" customBuiltin="1"/>
    <cellStyle name="Título 3" xfId="3" builtinId="18" customBuiltin="1"/>
    <cellStyle name="Total" xfId="24" builtinId="25" customBuiltin="1"/>
  </cellStyles>
  <dxfs count="16">
    <dxf>
      <numFmt numFmtId="0" formatCode="General"/>
      <border diagonalUp="0" diagonalDown="0">
        <left/>
        <right style="medium">
          <color theme="5" tint="-0.249977111117893"/>
        </right>
        <top/>
        <bottom/>
      </border>
    </dxf>
    <dxf>
      <numFmt numFmtId="0" formatCode="General"/>
    </dxf>
    <dxf>
      <numFmt numFmtId="166"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5"/>
      <tableStyleElement type="headerRow" dxfId="14"/>
      <tableStyleElement type="first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'Datos de gráf. dinám. (ocultos)'!$C$5</c:f>
              <c:strCache>
                <c:ptCount val="1"/>
                <c:pt idx="0">
                  <c:v>fecha</c:v>
                </c:pt>
              </c:strCache>
            </c:strRef>
          </c:tx>
          <c:spPr>
            <a:noFill/>
            <a:ln>
              <a:noFill/>
            </a:ln>
            <a:effectLst/>
            <a:sp3d/>
          </c:spPr>
          <c:invertIfNegative val="0"/>
          <c:cat>
            <c:strRef>
              <c:f>'Datos de gráf. dinám. (ocultos)'!$B$6:$B$10</c:f>
              <c:strCache>
                <c:ptCount val="5"/>
                <c:pt idx="0">
                  <c:v>Holidays (No activities)</c:v>
                </c:pt>
                <c:pt idx="1">
                  <c:v>Spring 04</c:v>
                </c:pt>
                <c:pt idx="2">
                  <c:v>Spring 05</c:v>
                </c:pt>
                <c:pt idx="3">
                  <c:v>Spring 06</c:v>
                </c:pt>
                <c:pt idx="4">
                  <c:v>Final Testing and Release</c:v>
                </c:pt>
              </c:strCache>
            </c:strRef>
          </c:cat>
          <c:val>
            <c:numRef>
              <c:f>'Datos de gráf. dinám. (ocultos)'!$C$6:$C$10</c:f>
              <c:numCache>
                <c:formatCode>m/d/yyyy</c:formatCode>
                <c:ptCount val="5"/>
                <c:pt idx="0">
                  <c:v>43450</c:v>
                </c:pt>
                <c:pt idx="1">
                  <c:v>43484</c:v>
                </c:pt>
                <c:pt idx="2">
                  <c:v>43499</c:v>
                </c:pt>
                <c:pt idx="3">
                  <c:v>43514</c:v>
                </c:pt>
                <c:pt idx="4">
                  <c:v>43529</c:v>
                </c:pt>
              </c:numCache>
            </c:numRef>
          </c:val>
          <c:extLst>
            <c:ext xmlns:c16="http://schemas.microsoft.com/office/drawing/2014/chart" uri="{C3380CC4-5D6E-409C-BE32-E72D297353CC}">
              <c16:uniqueId val="{00000000-5066-4237-8C26-8D976BA022B1}"/>
            </c:ext>
          </c:extLst>
        </c:ser>
        <c:ser>
          <c:idx val="1"/>
          <c:order val="1"/>
          <c:tx>
            <c:strRef>
              <c:f>'Datos de gráf. dinám. (ocultos)'!$E$5</c:f>
              <c:strCache>
                <c:ptCount val="1"/>
                <c:pt idx="0">
                  <c:v>duración</c:v>
                </c:pt>
              </c:strCache>
            </c:strRef>
          </c:tx>
          <c:spPr>
            <a:solidFill>
              <a:schemeClr val="accent1">
                <a:lumMod val="75000"/>
              </a:schemeClr>
            </a:solidFill>
            <a:ln>
              <a:noFill/>
            </a:ln>
            <a:effectLst/>
            <a:sp3d/>
          </c:spPr>
          <c:invertIfNegative val="0"/>
          <c:dLbls>
            <c:dLbl>
              <c:idx val="0"/>
              <c:tx>
                <c:rich>
                  <a:bodyPr/>
                  <a:lstStyle/>
                  <a:p>
                    <a:fld id="{FFD5AEDD-AA17-4ABA-AFDD-907ED2890FB8}"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B77F1F5A-30BE-4539-A99D-BF952DDE998A}"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4B0584D7-3CC5-4C47-A856-AC9C54BE6F33}"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fld id="{349D0A32-F4D0-40E0-9D2E-19F4D0D8F7FD}" type="CELLRANGE">
                      <a:rPr lang="es-ES"/>
                      <a:pPr>
                        <a:defRPr sz="1100" b="0" i="0" u="none" strike="noStrike" kern="1200" baseline="0">
                          <a:solidFill>
                            <a:schemeClr val="bg1"/>
                          </a:solidFill>
                          <a:latin typeface="+mn-lt"/>
                          <a:ea typeface="+mn-ea"/>
                          <a:cs typeface="+mn-cs"/>
                        </a:defRPr>
                      </a:pPr>
                      <a:t>[CELLRANGE]</a:t>
                    </a:fld>
                    <a:endParaRPr lang="es-ES"/>
                  </a:p>
                </c:rich>
              </c:tx>
              <c:spPr>
                <a:solidFill>
                  <a:schemeClr val="accent1">
                    <a:lumMod val="75000"/>
                  </a:schemeClr>
                </a:solidFill>
                <a:ln>
                  <a:noFill/>
                </a:ln>
                <a:effectLst>
                  <a:outerShdw blurRad="50800" dist="38100" algn="l" rotWithShape="0">
                    <a:prstClr val="black">
                      <a:alpha val="40000"/>
                    </a:prstClr>
                  </a:outerShdw>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E848335F-5D5E-4350-B3D2-8B041A74FD24}"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s-E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'Datos de gráf. dinám. (ocultos)'!$B$6:$B$10</c:f>
              <c:strCache>
                <c:ptCount val="5"/>
                <c:pt idx="0">
                  <c:v>Holidays (No activities)</c:v>
                </c:pt>
                <c:pt idx="1">
                  <c:v>Spring 04</c:v>
                </c:pt>
                <c:pt idx="2">
                  <c:v>Spring 05</c:v>
                </c:pt>
                <c:pt idx="3">
                  <c:v>Spring 06</c:v>
                </c:pt>
                <c:pt idx="4">
                  <c:v>Final Testing and Release</c:v>
                </c:pt>
              </c:strCache>
            </c:strRef>
          </c:cat>
          <c:val>
            <c:numRef>
              <c:f>'Datos de gráf. dinám. (ocultos)'!$E$6:$E$10</c:f>
              <c:numCache>
                <c:formatCode>General</c:formatCode>
                <c:ptCount val="5"/>
                <c:pt idx="0">
                  <c:v>34</c:v>
                </c:pt>
                <c:pt idx="1">
                  <c:v>15</c:v>
                </c:pt>
                <c:pt idx="2">
                  <c:v>15</c:v>
                </c:pt>
                <c:pt idx="3">
                  <c:v>15</c:v>
                </c:pt>
                <c:pt idx="4">
                  <c:v>11</c:v>
                </c:pt>
              </c:numCache>
            </c:numRef>
          </c:val>
          <c:extLst>
            <c:ext xmlns:c15="http://schemas.microsoft.com/office/drawing/2012/chart" uri="{02D57815-91ED-43cb-92C2-25804820EDAC}">
              <c15:datalabelsRange>
                <c15:f>'Datos de gráf. dinám. (ocultos)'!$B$6:$B$10</c15:f>
                <c15:dlblRangeCache>
                  <c:ptCount val="5"/>
                  <c:pt idx="0">
                    <c:v>Holidays (No activities)</c:v>
                  </c:pt>
                  <c:pt idx="1">
                    <c:v>Spring 04</c:v>
                  </c:pt>
                  <c:pt idx="2">
                    <c:v>Spring 05</c:v>
                  </c:pt>
                  <c:pt idx="3">
                    <c:v>Spring 06</c:v>
                  </c:pt>
                  <c:pt idx="4">
                    <c:v>Final Testing and Release</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s-E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C0A]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s-E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landscape"/>
  </c:printSettings>
</c:chartSpace>
</file>

<file path=xl/ctrlProps/ctrlProp1.xml><?xml version="1.0" encoding="utf-8"?>
<formControlPr xmlns="http://schemas.microsoft.com/office/spreadsheetml/2009/9/main" objectType="Scroll" dx="22" fmlaLink="'Datos de gráf. dinám. (ocultos)'!$B$3" horiz="1" max="100" page="2" val="1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171449</xdr:colOff>
      <xdr:row>0</xdr:row>
      <xdr:rowOff>180973</xdr:rowOff>
    </xdr:from>
    <xdr:to>
      <xdr:col>16</xdr:col>
      <xdr:colOff>161924</xdr:colOff>
      <xdr:row>26</xdr:row>
      <xdr:rowOff>161925</xdr:rowOff>
    </xdr:to>
    <xdr:graphicFrame macro="">
      <xdr:nvGraphicFramePr>
        <xdr:cNvPr id="2" name="Diagrama de Gant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171450</xdr:colOff>
          <xdr:row>28</xdr:row>
          <xdr:rowOff>28575</xdr:rowOff>
        </xdr:from>
        <xdr:to>
          <xdr:col>13</xdr:col>
          <xdr:colOff>438150</xdr:colOff>
          <xdr:row>29</xdr:row>
          <xdr:rowOff>76200</xdr:rowOff>
        </xdr:to>
        <xdr:sp macro="" textlink="">
          <xdr:nvSpPr>
            <xdr:cNvPr id="4098" name="Barra de desplazamiento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Hitos" displayName="Hitos" ref="B5:G22">
  <autoFilter ref="B5:G22" xr:uid="{951635E4-FCFF-47B1-A6C6-5C24ECDE9A5A}"/>
  <sortState xmlns:xlrd2="http://schemas.microsoft.com/office/spreadsheetml/2017/richdata2" ref="B6:G21">
    <sortCondition ref="C6:C21"/>
    <sortCondition ref="D6:D21"/>
  </sortState>
  <tableColumns count="6">
    <tableColumn id="12" xr3:uid="{417148D6-7A28-40C6-80F2-B6C648F24A03}" name="Position" totalsRowLabel="Total" dataDxfId="12" totalsRowDxfId="11"/>
    <tableColumn id="2" xr3:uid="{0B09DBBE-2FBF-46E2-8C69-E2CFCC08C5F9}" name="Start Date" totalsRowDxfId="10" dataCellStyle="Date"/>
    <tableColumn id="3" xr3:uid="{5169FF04-1487-4814-B98C-C577FE120139}" name="End Date" totalsRowDxfId="9" dataCellStyle="Date"/>
    <tableColumn id="10" xr3:uid="{DBA6C66F-3413-4788-966C-44D320586126}" name="Millestone or Activity">
      <calculatedColumnFormula>"Actividad"&amp;" "&amp;ROW($A1)</calculatedColumnFormula>
    </tableColumn>
    <tableColumn id="11" xr3:uid="{31798575-BD57-466D-AC99-9EF7707B63C7}" name="Inicio el día" dataDxfId="8" totalsRowDxfId="7">
      <calculatedColumnFormula>IFERROR(IF(OR(LEN(Hitos[[#This Row],[Start Date]])=0,LEN(Hitos[[#This Row],[End Date]])=0),"",INT(C6)-INT($C$6)),"")</calculatedColumnFormula>
    </tableColumn>
    <tableColumn id="8" xr3:uid="{A36515AD-389B-4321-BB8D-89BAC7740995}" name="Duración de la tarea" totalsRowFunction="count" dataDxfId="6" totalsRowDxfId="5">
      <calculatedColumnFormula>IFERROR(IF(Hitos[[#This Row],[Inicio el día]]=0,DATEDIF(Hitos[[#This Row],[Start Date]],Hitos[[#This Row],[End Date]],"d")+1,IF(LEN(Hitos[[#This Row],[Inicio el día]])=0,"",DATEDIF(Hitos[[#This Row],[Start Date]],Hitos[[#This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atosDinámicos" displayName="DatosDinámicos" ref="B5:E10" totalsRowShown="0" tableBorderDxfId="4">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hito" dataDxfId="3">
      <calculatedColumnFormula>IFERROR(IF(LEN(OFFSET('Project Follow'!$E6,$B$3,0,1,1))=0,"",INDEX(Hitos[],'Project Follow'!$B6+$B$3,4)),"")</calculatedColumnFormula>
    </tableColumn>
    <tableColumn id="2" xr3:uid="{24BD43CB-1C65-4F2C-BE9D-D5C601681B07}" name="fecha" dataDxfId="2">
      <calculatedColumnFormula>IFERROR(IF(LEN(OFFSET('Project Follow'!$C6,$B$3,0,1,1))=0,End_Date,INDEX(Hitos[],'Project Follow'!$B6+$B$3,2)),"")</calculatedColumnFormula>
    </tableColumn>
    <tableColumn id="3" xr3:uid="{1391FB0D-B504-4322-B211-D2B787F64A2D}" name="Inicio el día" dataDxfId="1">
      <calculatedColumnFormula>IFERROR(IF(LEN(OFFSET('Project Follow'!$F6,$B$3,0,1,1))=0,"",INDEX(Hitos[],'Project Follow'!$B6+$B$3,5)),"")</calculatedColumnFormula>
    </tableColumn>
    <tableColumn id="4" xr3:uid="{21D31F93-1DE3-4841-8614-466E50A648E8}" name="duración" dataDxfId="0">
      <calculatedColumnFormula>IFERROR(IF(LEN(OFFSET('Project Follow'!$G6,$B$3,0,1,1))=0,"",INDEX(Hitos[],'Project Follow'!$B6+$B$3,6)),"")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2"/>
  <sheetViews>
    <sheetView showGridLines="0" tabSelected="1" topLeftCell="A3" zoomScaleNormal="100" workbookViewId="0">
      <selection activeCell="L18" sqref="L18"/>
    </sheetView>
  </sheetViews>
  <sheetFormatPr baseColWidth="10" defaultColWidth="9.140625" defaultRowHeight="15" x14ac:dyDescent="0.25"/>
  <cols>
    <col min="1" max="1" width="2.7109375" style="14" customWidth="1"/>
    <col min="2" max="2" width="14.5703125" customWidth="1"/>
    <col min="3" max="3" width="24.140625" customWidth="1"/>
    <col min="4" max="4" width="23.42578125" customWidth="1"/>
    <col min="5" max="5" width="32.28515625" bestFit="1" customWidth="1"/>
    <col min="6" max="6" width="20.28515625" hidden="1" customWidth="1"/>
    <col min="7" max="7" width="22.28515625" hidden="1" customWidth="1"/>
    <col min="8" max="8" width="2.5703125" customWidth="1"/>
  </cols>
  <sheetData>
    <row r="1" spans="1:7" ht="50.1" customHeight="1" x14ac:dyDescent="0.25">
      <c r="A1" s="17" t="s">
        <v>0</v>
      </c>
      <c r="B1" s="1" t="s">
        <v>23</v>
      </c>
    </row>
    <row r="2" spans="1:7" ht="30" customHeight="1" thickBot="1" x14ac:dyDescent="0.3">
      <c r="A2" s="14" t="s">
        <v>1</v>
      </c>
      <c r="C2" s="2" t="s">
        <v>29</v>
      </c>
      <c r="D2" s="11">
        <f ca="1">IFERROR(IF(MIN(Hitos[Start Date])=0,TODAY(),MIN(Hitos[Start Date])),TODAY())</f>
        <v>43336</v>
      </c>
    </row>
    <row r="3" spans="1:7" ht="30" customHeight="1" thickBot="1" x14ac:dyDescent="0.3">
      <c r="A3" s="14" t="s">
        <v>2</v>
      </c>
      <c r="C3" s="12" t="s">
        <v>30</v>
      </c>
      <c r="D3" s="11">
        <f ca="1">IFERROR(IF(MAX(Hitos[End Date])=0,TODAY(),MAX(Hitos[End Date])),TODAY())</f>
        <v>43539</v>
      </c>
      <c r="E3" s="13"/>
    </row>
    <row r="4" spans="1:7" ht="19.5" customHeight="1" x14ac:dyDescent="0.25">
      <c r="A4" s="14" t="s">
        <v>3</v>
      </c>
      <c r="B4" s="16"/>
      <c r="C4" s="16"/>
      <c r="D4" s="16"/>
      <c r="E4" s="16"/>
      <c r="F4" s="20" t="s">
        <v>5</v>
      </c>
      <c r="G4" s="20" t="s">
        <v>7</v>
      </c>
    </row>
    <row r="5" spans="1:7" ht="15" customHeight="1" x14ac:dyDescent="0.25">
      <c r="A5" s="15" t="s">
        <v>4</v>
      </c>
      <c r="B5" t="s">
        <v>24</v>
      </c>
      <c r="C5" t="s">
        <v>25</v>
      </c>
      <c r="D5" t="s">
        <v>26</v>
      </c>
      <c r="E5" t="s">
        <v>27</v>
      </c>
      <c r="F5" t="s">
        <v>6</v>
      </c>
      <c r="G5" t="s">
        <v>8</v>
      </c>
    </row>
    <row r="6" spans="1:7" x14ac:dyDescent="0.25">
      <c r="B6" s="18">
        <v>1</v>
      </c>
      <c r="C6" s="21">
        <v>43336</v>
      </c>
      <c r="D6" s="21">
        <f>Hitos[[#This Row],[Start Date]]+1</f>
        <v>43337</v>
      </c>
      <c r="E6" t="s">
        <v>22</v>
      </c>
      <c r="F6" s="19">
        <f>IFERROR(IF(OR(LEN(Hitos[[#This Row],[Start Date]])=0,LEN(Hitos[[#This Row],[End Date]])=0),"",INT(C6)-INT($C$6)),"")</f>
        <v>0</v>
      </c>
      <c r="G6" s="19">
        <f>IFERROR(IF(Hitos[[#This Row],[Inicio el día]]=0,DATEDIF(Hitos[[#This Row],[Start Date]],Hitos[[#This Row],[End Date]],"d")+1,IF(LEN(Hitos[[#This Row],[Inicio el día]])=0,"",DATEDIF(Hitos[[#This Row],[Start Date]],Hitos[[#This Row],[End Date]],"d")+1)),0)</f>
        <v>2</v>
      </c>
    </row>
    <row r="7" spans="1:7" x14ac:dyDescent="0.25">
      <c r="B7" s="18">
        <v>2</v>
      </c>
      <c r="C7" s="21">
        <f>C6+7</f>
        <v>43343</v>
      </c>
      <c r="D7" s="21">
        <f>Hitos[[#This Row],[Start Date]]+1</f>
        <v>43344</v>
      </c>
      <c r="E7" t="str">
        <f>"Negotiation with customer"</f>
        <v>Negotiation with customer</v>
      </c>
      <c r="F7" s="19">
        <f>IFERROR(IF(OR(LEN(Hitos[[#This Row],[Start Date]])=0,LEN(Hitos[[#This Row],[End Date]])=0),"",INT(C7)-INT($C$6)),"")</f>
        <v>7</v>
      </c>
      <c r="G7" s="19">
        <f>IFERROR(IF(Hitos[[#This Row],[Inicio el día]]=0,DATEDIF(Hitos[[#This Row],[Start Date]],Hitos[[#This Row],[End Date]],"d")+1,IF(LEN(Hitos[[#This Row],[Inicio el día]])=0,"",DATEDIF(Hitos[[#This Row],[Start Date]],Hitos[[#This Row],[End Date]],"d")+1)),0)</f>
        <v>2</v>
      </c>
    </row>
    <row r="8" spans="1:7" x14ac:dyDescent="0.25">
      <c r="B8" s="18">
        <v>3</v>
      </c>
      <c r="C8" s="21">
        <f>C7+7</f>
        <v>43350</v>
      </c>
      <c r="D8" s="21">
        <f>Hitos[[#This Row],[Start Date]]+1</f>
        <v>43351</v>
      </c>
      <c r="E8" t="str">
        <f>"Stablish Teamwork"</f>
        <v>Stablish Teamwork</v>
      </c>
      <c r="F8" s="19">
        <f>IFERROR(IF(OR(LEN(Hitos[[#This Row],[Start Date]])=0,LEN(Hitos[[#This Row],[End Date]])=0),"",INT(C8)-INT($C$6)),"")</f>
        <v>14</v>
      </c>
      <c r="G8" s="19">
        <f>IFERROR(IF(Hitos[[#This Row],[Inicio el día]]=0,DATEDIF(Hitos[[#This Row],[Start Date]],Hitos[[#This Row],[End Date]],"d")+1,IF(LEN(Hitos[[#This Row],[Inicio el día]])=0,"",DATEDIF(Hitos[[#This Row],[Start Date]],Hitos[[#This Row],[End Date]],"d")+1)),0)</f>
        <v>2</v>
      </c>
    </row>
    <row r="9" spans="1:7" x14ac:dyDescent="0.25">
      <c r="B9" s="18">
        <v>4</v>
      </c>
      <c r="C9" s="21">
        <f>C8+7</f>
        <v>43357</v>
      </c>
      <c r="D9" s="21">
        <f>Hitos[[#This Row],[Start Date]]+16</f>
        <v>43373</v>
      </c>
      <c r="E9" t="str">
        <f>"Requirement Analysis"</f>
        <v>Requirement Analysis</v>
      </c>
      <c r="F9" s="19">
        <f>IFERROR(IF(OR(LEN(Hitos[[#This Row],[Start Date]])=0,LEN(Hitos[[#This Row],[End Date]])=0),"",INT(C9)-INT($C$6)),"")</f>
        <v>21</v>
      </c>
      <c r="G9" s="19">
        <f>IFERROR(IF(Hitos[[#This Row],[Inicio el día]]=0,DATEDIF(Hitos[[#This Row],[Start Date]],Hitos[[#This Row],[End Date]],"d")+1,IF(LEN(Hitos[[#This Row],[Inicio el día]])=0,"",DATEDIF(Hitos[[#This Row],[Start Date]],Hitos[[#This Row],[End Date]],"d")+1)),0)</f>
        <v>17</v>
      </c>
    </row>
    <row r="10" spans="1:7" x14ac:dyDescent="0.25">
      <c r="B10" s="18">
        <v>5</v>
      </c>
      <c r="C10" s="21">
        <f>C7+14</f>
        <v>43357</v>
      </c>
      <c r="D10" s="21">
        <f>Hitos[[#This Row],[Start Date]]+21</f>
        <v>43378</v>
      </c>
      <c r="E10" t="str">
        <f>"Project Planning and Control"</f>
        <v>Project Planning and Control</v>
      </c>
      <c r="F10" s="19">
        <f>IFERROR(IF(OR(LEN(Hitos[[#This Row],[Start Date]])=0,LEN(Hitos[[#This Row],[End Date]])=0),"",INT(C10)-INT($C$6)),"")</f>
        <v>21</v>
      </c>
      <c r="G10" s="19">
        <f>IFERROR(IF(Hitos[[#This Row],[Inicio el día]]=0,DATEDIF(Hitos[[#This Row],[Start Date]],Hitos[[#This Row],[End Date]],"d")+1,IF(LEN(Hitos[[#This Row],[Inicio el día]])=0,"",DATEDIF(Hitos[[#This Row],[Start Date]],Hitos[[#This Row],[End Date]],"d")+1)),0)</f>
        <v>22</v>
      </c>
    </row>
    <row r="11" spans="1:7" x14ac:dyDescent="0.25">
      <c r="B11" s="18">
        <v>6</v>
      </c>
      <c r="C11" s="21">
        <f>C10+7</f>
        <v>43364</v>
      </c>
      <c r="D11" s="21">
        <f>Hitos[[#This Row],[Start Date]]+14</f>
        <v>43378</v>
      </c>
      <c r="E11" t="str">
        <f>"Spring Plan Analysis"</f>
        <v>Spring Plan Analysis</v>
      </c>
      <c r="F11" s="19">
        <f>IFERROR(IF(OR(LEN(Hitos[[#This Row],[Start Date]])=0,LEN(Hitos[[#This Row],[End Date]])=0),"",INT(C11)-INT($C$6)),"")</f>
        <v>28</v>
      </c>
      <c r="G11" s="19">
        <f>IFERROR(IF(Hitos[[#This Row],[Inicio el día]]=0,DATEDIF(Hitos[[#This Row],[Start Date]],Hitos[[#This Row],[End Date]],"d")+1,IF(LEN(Hitos[[#This Row],[Inicio el día]])=0,"",DATEDIF(Hitos[[#This Row],[Start Date]],Hitos[[#This Row],[End Date]],"d")+1)),0)</f>
        <v>15</v>
      </c>
    </row>
    <row r="12" spans="1:7" x14ac:dyDescent="0.25">
      <c r="B12" s="18">
        <v>7</v>
      </c>
      <c r="C12" s="21">
        <f>C11+15</f>
        <v>43379</v>
      </c>
      <c r="D12" s="21">
        <f>Hitos[[#This Row],[Start Date]]+14</f>
        <v>43393</v>
      </c>
      <c r="E12" t="str">
        <f>"Spring 01"</f>
        <v>Spring 01</v>
      </c>
      <c r="F12" s="19">
        <f>IFERROR(IF(OR(LEN(Hitos[[#This Row],[Start Date]])=0,LEN(Hitos[[#This Row],[End Date]])=0),"",INT(C12)-INT($C$6)),"")</f>
        <v>43</v>
      </c>
      <c r="G12" s="19">
        <f>IFERROR(IF(Hitos[[#This Row],[Inicio el día]]=0,DATEDIF(Hitos[[#This Row],[Start Date]],Hitos[[#This Row],[End Date]],"d")+1,IF(LEN(Hitos[[#This Row],[Inicio el día]])=0,"",DATEDIF(Hitos[[#This Row],[Start Date]],Hitos[[#This Row],[End Date]],"d")+1)),0)</f>
        <v>15</v>
      </c>
    </row>
    <row r="13" spans="1:7" x14ac:dyDescent="0.25">
      <c r="B13" s="18">
        <v>8</v>
      </c>
      <c r="C13" s="21">
        <f>C12+15</f>
        <v>43394</v>
      </c>
      <c r="D13" s="21">
        <f>Hitos[[#This Row],[Start Date]]+14</f>
        <v>43408</v>
      </c>
      <c r="E13" t="str">
        <f>"Spring 02"</f>
        <v>Spring 02</v>
      </c>
      <c r="F13" s="19">
        <f>IFERROR(IF(OR(LEN(Hitos[[#This Row],[Start Date]])=0,LEN(Hitos[[#This Row],[End Date]])=0),"",INT(C13)-INT($C$6)),"")</f>
        <v>58</v>
      </c>
      <c r="G13" s="19">
        <f>IFERROR(IF(Hitos[[#This Row],[Inicio el día]]=0,DATEDIF(Hitos[[#This Row],[Start Date]],Hitos[[#This Row],[End Date]],"d")+1,IF(LEN(Hitos[[#This Row],[Inicio el día]])=0,"",DATEDIF(Hitos[[#This Row],[Start Date]],Hitos[[#This Row],[End Date]],"d")+1)),0)</f>
        <v>15</v>
      </c>
    </row>
    <row r="14" spans="1:7" x14ac:dyDescent="0.25">
      <c r="B14" s="18">
        <v>9</v>
      </c>
      <c r="C14" s="21">
        <f>C13+15</f>
        <v>43409</v>
      </c>
      <c r="D14" s="21">
        <f>Hitos[[#This Row],[Start Date]]+19</f>
        <v>43428</v>
      </c>
      <c r="E14" t="str">
        <f>"Spring 03"</f>
        <v>Spring 03</v>
      </c>
      <c r="F14" s="19">
        <f>IFERROR(IF(OR(LEN(Hitos[[#This Row],[Start Date]])=0,LEN(Hitos[[#This Row],[End Date]])=0),"",INT(C14)-INT($C$6)),"")</f>
        <v>73</v>
      </c>
      <c r="G14" s="19">
        <f>IFERROR(IF(Hitos[[#This Row],[Inicio el día]]=0,DATEDIF(Hitos[[#This Row],[Start Date]],Hitos[[#This Row],[End Date]],"d")+1,IF(LEN(Hitos[[#This Row],[Inicio el día]])=0,"",DATEDIF(Hitos[[#This Row],[Start Date]],Hitos[[#This Row],[End Date]],"d")+1)),0)</f>
        <v>20</v>
      </c>
    </row>
    <row r="15" spans="1:7" x14ac:dyDescent="0.25">
      <c r="B15" s="18">
        <v>10</v>
      </c>
      <c r="C15" s="21">
        <f>C14+20</f>
        <v>43429</v>
      </c>
      <c r="D15" s="21">
        <f>Hitos[[#This Row],[Start Date]]+20</f>
        <v>43449</v>
      </c>
      <c r="E15" t="str">
        <f>"Delaying activities"</f>
        <v>Delaying activities</v>
      </c>
      <c r="F15" s="19">
        <f>IFERROR(IF(OR(LEN(Hitos[[#This Row],[Start Date]])=0,LEN(Hitos[[#This Row],[End Date]])=0),"",INT(C15)-INT($C$6)),"")</f>
        <v>93</v>
      </c>
      <c r="G15" s="19">
        <f>IFERROR(IF(Hitos[[#This Row],[Inicio el día]]=0,DATEDIF(Hitos[[#This Row],[Start Date]],Hitos[[#This Row],[End Date]],"d")+1,IF(LEN(Hitos[[#This Row],[Inicio el día]])=0,"",DATEDIF(Hitos[[#This Row],[Start Date]],Hitos[[#This Row],[End Date]],"d")+1)),0)</f>
        <v>21</v>
      </c>
    </row>
    <row r="16" spans="1:7" x14ac:dyDescent="0.25">
      <c r="B16" s="18">
        <v>11</v>
      </c>
      <c r="C16" s="21">
        <f>C15+21</f>
        <v>43450</v>
      </c>
      <c r="D16" s="21">
        <f>Hitos[[#This Row],[Start Date]]+33</f>
        <v>43483</v>
      </c>
      <c r="E16" t="str">
        <f>"Holidays (No activities)"</f>
        <v>Holidays (No activities)</v>
      </c>
      <c r="F16" s="19">
        <f>IFERROR(IF(OR(LEN(Hitos[[#This Row],[Start Date]])=0,LEN(Hitos[[#This Row],[End Date]])=0),"",INT(C16)-INT($C$6)),"")</f>
        <v>114</v>
      </c>
      <c r="G16" s="19">
        <f>IFERROR(IF(Hitos[[#This Row],[Inicio el día]]=0,DATEDIF(Hitos[[#This Row],[Start Date]],Hitos[[#This Row],[End Date]],"d")+1,IF(LEN(Hitos[[#This Row],[Inicio el día]])=0,"",DATEDIF(Hitos[[#This Row],[Start Date]],Hitos[[#This Row],[End Date]],"d")+1)),0)</f>
        <v>34</v>
      </c>
    </row>
    <row r="17" spans="2:7" x14ac:dyDescent="0.25">
      <c r="B17" s="18">
        <v>12</v>
      </c>
      <c r="C17" s="21">
        <f>C16+34</f>
        <v>43484</v>
      </c>
      <c r="D17" s="21">
        <f>Hitos[[#This Row],[Start Date]]+14</f>
        <v>43498</v>
      </c>
      <c r="E17" t="str">
        <f>"Spring 04"</f>
        <v>Spring 04</v>
      </c>
      <c r="F17" s="19">
        <f>IFERROR(IF(OR(LEN(Hitos[[#This Row],[Start Date]])=0,LEN(Hitos[[#This Row],[End Date]])=0),"",INT(C17)-INT($C$6)),"")</f>
        <v>148</v>
      </c>
      <c r="G17" s="19">
        <f>IFERROR(IF(Hitos[[#This Row],[Inicio el día]]=0,DATEDIF(Hitos[[#This Row],[Start Date]],Hitos[[#This Row],[End Date]],"d")+1,IF(LEN(Hitos[[#This Row],[Inicio el día]])=0,"",DATEDIF(Hitos[[#This Row],[Start Date]],Hitos[[#This Row],[End Date]],"d")+1)),0)</f>
        <v>15</v>
      </c>
    </row>
    <row r="18" spans="2:7" x14ac:dyDescent="0.25">
      <c r="B18" s="18">
        <v>13</v>
      </c>
      <c r="C18" s="21">
        <f>C17+15</f>
        <v>43499</v>
      </c>
      <c r="D18" s="21">
        <f>Hitos[[#This Row],[Start Date]]+14</f>
        <v>43513</v>
      </c>
      <c r="E18" t="str">
        <f>"Spring 05"</f>
        <v>Spring 05</v>
      </c>
      <c r="F18" s="19">
        <f>IFERROR(IF(OR(LEN(Hitos[[#This Row],[Start Date]])=0,LEN(Hitos[[#This Row],[End Date]])=0),"",INT(C18)-INT($C$6)),"")</f>
        <v>163</v>
      </c>
      <c r="G18" s="19">
        <f>IFERROR(IF(Hitos[[#This Row],[Inicio el día]]=0,DATEDIF(Hitos[[#This Row],[Start Date]],Hitos[[#This Row],[End Date]],"d")+1,IF(LEN(Hitos[[#This Row],[Inicio el día]])=0,"",DATEDIF(Hitos[[#This Row],[Start Date]],Hitos[[#This Row],[End Date]],"d")+1)),0)</f>
        <v>15</v>
      </c>
    </row>
    <row r="19" spans="2:7" x14ac:dyDescent="0.25">
      <c r="B19" s="18">
        <v>14</v>
      </c>
      <c r="C19" s="21">
        <f>C18+15</f>
        <v>43514</v>
      </c>
      <c r="D19" s="21">
        <f>Hitos[[#This Row],[Start Date]]+14</f>
        <v>43528</v>
      </c>
      <c r="E19" t="str">
        <f>"Spring 06"</f>
        <v>Spring 06</v>
      </c>
      <c r="F19" s="19">
        <f>IFERROR(IF(OR(LEN(Hitos[[#This Row],[Start Date]])=0,LEN(Hitos[[#This Row],[End Date]])=0),"",INT(C19)-INT($C$6)),"")</f>
        <v>178</v>
      </c>
      <c r="G19" s="19">
        <f>IFERROR(IF(Hitos[[#This Row],[Inicio el día]]=0,DATEDIF(Hitos[[#This Row],[Start Date]],Hitos[[#This Row],[End Date]],"d")+1,IF(LEN(Hitos[[#This Row],[Inicio el día]])=0,"",DATEDIF(Hitos[[#This Row],[Start Date]],Hitos[[#This Row],[End Date]],"d")+1)),0)</f>
        <v>15</v>
      </c>
    </row>
    <row r="20" spans="2:7" x14ac:dyDescent="0.25">
      <c r="B20" s="18">
        <v>15</v>
      </c>
      <c r="C20" s="21">
        <f>C19+15</f>
        <v>43529</v>
      </c>
      <c r="D20" s="21">
        <f>Hitos[[#This Row],[Start Date]]+10</f>
        <v>43539</v>
      </c>
      <c r="E20" t="str">
        <f>"Final Testing and Release"</f>
        <v>Final Testing and Release</v>
      </c>
      <c r="F20" s="19">
        <f>IFERROR(IF(OR(LEN(Hitos[[#This Row],[Start Date]])=0,LEN(Hitos[[#This Row],[End Date]])=0),"",INT(C20)-INT($C$6)),"")</f>
        <v>193</v>
      </c>
      <c r="G20" s="19">
        <f>IFERROR(IF(Hitos[[#This Row],[Inicio el día]]=0,DATEDIF(Hitos[[#This Row],[Start Date]],Hitos[[#This Row],[End Date]],"d")+1,IF(LEN(Hitos[[#This Row],[Inicio el día]])=0,"",DATEDIF(Hitos[[#This Row],[Start Date]],Hitos[[#This Row],[End Date]],"d")+1)),0)</f>
        <v>11</v>
      </c>
    </row>
    <row r="21" spans="2:7" x14ac:dyDescent="0.25">
      <c r="B21" s="18"/>
      <c r="C21" s="21"/>
      <c r="D21" s="21"/>
      <c r="F21" s="19" t="str">
        <f>IFERROR(IF(OR(LEN(Hitos[[#This Row],[Start Date]])=0,LEN(Hitos[[#This Row],[End Date]])=0),"",INT(C21)-INT($C$6)),"")</f>
        <v/>
      </c>
      <c r="G21" s="19" t="str">
        <f>IFERROR(IF(Hitos[[#This Row],[Inicio el día]]=0,DATEDIF(Hitos[[#This Row],[Start Date]],Hitos[[#This Row],[End Date]],"d")+1,IF(LEN(Hitos[[#This Row],[Inicio el día]])=0,"",DATEDIF(Hitos[[#This Row],[Start Date]],Hitos[[#This Row],[End Date]],"d")+1)),0)</f>
        <v/>
      </c>
    </row>
    <row r="22" spans="2:7" x14ac:dyDescent="0.25">
      <c r="B22" s="18"/>
      <c r="C22" s="21"/>
      <c r="D22" s="23" t="s">
        <v>28</v>
      </c>
      <c r="E22" s="22"/>
      <c r="F22" s="22" t="str">
        <f>IFERROR(IF(OR(LEN(Hitos[[#This Row],[Start Date]])=0,LEN(Hitos[[#This Row],[End Date]])=0),"",INT(C22)-INT($C$6)),"")</f>
        <v/>
      </c>
      <c r="G22" s="22" t="str">
        <f>IFERROR(IF(Hitos[[#This Row],[Inicio el día]]=0,DATEDIF(Hitos[[#This Row],[Start Date]],Hitos[[#This Row],[End Date]],"d")+1,IF(LEN(Hitos[[#This Row],[Inicio el día]])=0,"",DATEDIF(Hitos[[#This Row],[Start Date]],Hitos[[#This Row],[End Date]],"d")+1)),0)</f>
        <v/>
      </c>
    </row>
  </sheetData>
  <printOptions horizontalCentered="1"/>
  <pageMargins left="0.7" right="0.7" top="0.75" bottom="0.75" header="0.3" footer="0.3"/>
  <pageSetup paperSize="9" scale="97"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topLeftCell="A9" workbookViewId="0">
      <selection activeCell="T16" sqref="T16"/>
    </sheetView>
  </sheetViews>
  <sheetFormatPr baseColWidth="10" defaultColWidth="9.140625" defaultRowHeight="15" x14ac:dyDescent="0.25"/>
  <cols>
    <col min="1" max="1" width="2.5703125" customWidth="1"/>
  </cols>
  <sheetData>
    <row r="1" spans="1:1" ht="14.45" customHeight="1" x14ac:dyDescent="0.25">
      <c r="A1" s="15" t="s">
        <v>9</v>
      </c>
    </row>
    <row r="2" spans="1:1" ht="14.45" customHeight="1" x14ac:dyDescent="0.25"/>
    <row r="3" spans="1:1" ht="14.45" customHeight="1" x14ac:dyDescent="0.25"/>
  </sheetData>
  <printOptions horizontalCentered="1"/>
  <pageMargins left="0.7" right="0.7" top="0.75" bottom="0.75" header="0.3" footer="0.3"/>
  <pageSetup paperSize="9" scale="72" fitToHeight="0" orientation="portrait"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Barra de desplazamiento 2">
              <controlPr defaultSize="0" autoPict="0" altText="Scrollbar to increment Gantt Chart and scroll through the timeline">
                <anchor>
                  <from>
                    <xdr:col>0</xdr:col>
                    <xdr:colOff>171450</xdr:colOff>
                    <xdr:row>28</xdr:row>
                    <xdr:rowOff>28575</xdr:rowOff>
                  </from>
                  <to>
                    <xdr:col>13</xdr:col>
                    <xdr:colOff>438150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baseColWidth="10" defaultColWidth="9.140625" defaultRowHeight="15" x14ac:dyDescent="0.25"/>
  <cols>
    <col min="1" max="1" width="2.5703125" style="14" customWidth="1"/>
    <col min="2" max="2" width="20.5703125" customWidth="1"/>
    <col min="3" max="3" width="15.7109375" customWidth="1"/>
    <col min="4" max="4" width="23.140625" customWidth="1"/>
    <col min="5" max="5" width="15.7109375" customWidth="1"/>
  </cols>
  <sheetData>
    <row r="1" spans="1:6" ht="50.1" customHeight="1" x14ac:dyDescent="0.25">
      <c r="A1" s="14" t="s">
        <v>10</v>
      </c>
      <c r="B1" s="1" t="s">
        <v>15</v>
      </c>
    </row>
    <row r="2" spans="1:6" x14ac:dyDescent="0.25">
      <c r="A2" s="14" t="s">
        <v>11</v>
      </c>
      <c r="B2" t="s">
        <v>16</v>
      </c>
    </row>
    <row r="3" spans="1:6" x14ac:dyDescent="0.25">
      <c r="A3" s="14" t="s">
        <v>12</v>
      </c>
      <c r="B3">
        <v>10</v>
      </c>
    </row>
    <row r="4" spans="1:6" x14ac:dyDescent="0.25">
      <c r="A4" s="14" t="s">
        <v>13</v>
      </c>
      <c r="B4" t="s">
        <v>17</v>
      </c>
    </row>
    <row r="5" spans="1:6" ht="15.75" thickBot="1" x14ac:dyDescent="0.3">
      <c r="A5" s="14" t="s">
        <v>14</v>
      </c>
      <c r="B5" s="3" t="s">
        <v>18</v>
      </c>
      <c r="C5" s="3" t="s">
        <v>19</v>
      </c>
      <c r="D5" s="3" t="s">
        <v>6</v>
      </c>
      <c r="E5" s="3" t="s">
        <v>20</v>
      </c>
      <c r="F5" t="s">
        <v>21</v>
      </c>
    </row>
    <row r="6" spans="1:6" x14ac:dyDescent="0.25">
      <c r="B6" s="5" t="str">
        <f ca="1">IFERROR(IF(LEN(OFFSET('Project Follow'!$E6,$B$3,0,1,1))=0,"",INDEX(Hitos[],'Project Follow'!$B6+$B$3,4)),"")</f>
        <v>Holidays (No activities)</v>
      </c>
      <c r="C6" s="6">
        <f ca="1">IFERROR(IF(LEN(OFFSET('Project Follow'!$C6,$B$3,0,1,1))=0,End_Date,INDEX(Hitos[],'Project Follow'!$B6+$B$3,2)),"")</f>
        <v>43450</v>
      </c>
      <c r="D6" s="7">
        <f ca="1">IFERROR(IF(LEN(OFFSET('Project Follow'!$F6,$B$3,0,1,1))=0,"",INDEX(Hitos[],'Project Follow'!$B6+$B$3,5)),"")</f>
        <v>114</v>
      </c>
      <c r="E6" s="8">
        <f ca="1">IFERROR(IF(LEN(OFFSET('Project Follow'!$G6,$B$3,0,1,1))=0,"",INDEX(Hitos[],'Project Follow'!$B6+$B$3,6)),"")</f>
        <v>34</v>
      </c>
    </row>
    <row r="7" spans="1:6" x14ac:dyDescent="0.25">
      <c r="B7" s="9" t="str">
        <f ca="1">IFERROR(IF(LEN(OFFSET('Project Follow'!$E7,$B$3,0,1,1))=0,"",INDEX(Hitos[],'Project Follow'!$B7+$B$3,4)),"")</f>
        <v>Spring 04</v>
      </c>
      <c r="C7" s="4">
        <f ca="1">IFERROR(IF(LEN(OFFSET('Project Follow'!$C7,$B$3,0,1,1))=0,End_Date,INDEX(Hitos[],'Project Follow'!$B7+$B$3,2)),"")</f>
        <v>43484</v>
      </c>
      <c r="D7">
        <f ca="1">IFERROR(IF(LEN(OFFSET('Project Follow'!$F7,$B$3,0,1,1))=0,"",INDEX(Hitos[],'Project Follow'!$B7+$B$3,5)),"")</f>
        <v>148</v>
      </c>
      <c r="E7" s="10">
        <f ca="1">IFERROR(IF(LEN(OFFSET('Project Follow'!$G7,$B$3,0,1,1))=0,"",INDEX(Hitos[],'Project Follow'!$B7+$B$3,6)),"")</f>
        <v>15</v>
      </c>
    </row>
    <row r="8" spans="1:6" x14ac:dyDescent="0.25">
      <c r="B8" s="9" t="str">
        <f ca="1">IFERROR(IF(LEN(OFFSET('Project Follow'!$E8,$B$3,0,1,1))=0,"",INDEX(Hitos[],'Project Follow'!$B8+$B$3,4)),"")</f>
        <v>Spring 05</v>
      </c>
      <c r="C8" s="4">
        <f ca="1">IFERROR(IF(LEN(OFFSET('Project Follow'!$C8,$B$3,0,1,1))=0,End_Date,INDEX(Hitos[],'Project Follow'!$B8+$B$3,2)),"")</f>
        <v>43499</v>
      </c>
      <c r="D8">
        <f ca="1">IFERROR(IF(LEN(OFFSET('Project Follow'!$F8,$B$3,0,1,1))=0,"",INDEX(Hitos[],'Project Follow'!$B8+$B$3,5)),"")</f>
        <v>163</v>
      </c>
      <c r="E8" s="10">
        <f ca="1">IFERROR(IF(LEN(OFFSET('Project Follow'!$G8,$B$3,0,1,1))=0,"",INDEX(Hitos[],'Project Follow'!$B8+$B$3,6)),"")</f>
        <v>15</v>
      </c>
    </row>
    <row r="9" spans="1:6" x14ac:dyDescent="0.25">
      <c r="B9" s="9" t="str">
        <f ca="1">IFERROR(IF(LEN(OFFSET('Project Follow'!$E9,$B$3,0,1,1))=0,"",INDEX(Hitos[],'Project Follow'!$B9+$B$3,4)),"")</f>
        <v>Spring 06</v>
      </c>
      <c r="C9" s="4">
        <f ca="1">IFERROR(IF(LEN(OFFSET('Project Follow'!$C9,$B$3,0,1,1))=0,End_Date,INDEX(Hitos[],'Project Follow'!$B9+$B$3,2)),"")</f>
        <v>43514</v>
      </c>
      <c r="D9">
        <f ca="1">IFERROR(IF(LEN(OFFSET('Project Follow'!$F9,$B$3,0,1,1))=0,"",INDEX(Hitos[],'Project Follow'!$B9+$B$3,5)),"")</f>
        <v>178</v>
      </c>
      <c r="E9" s="10">
        <f ca="1">IFERROR(IF(LEN(OFFSET('Project Follow'!$G9,$B$3,0,1,1))=0,"",INDEX(Hitos[],'Project Follow'!$B9+$B$3,6)),"")</f>
        <v>15</v>
      </c>
    </row>
    <row r="10" spans="1:6" x14ac:dyDescent="0.25">
      <c r="B10" s="9" t="str">
        <f ca="1">IFERROR(IF(LEN(OFFSET('Project Follow'!$E10,$B$3,0,1,1))=0,"",INDEX(Hitos[],'Project Follow'!$B10+$B$3,4)),"")</f>
        <v>Final Testing and Release</v>
      </c>
      <c r="C10" s="4">
        <f ca="1">IFERROR(IF(LEN(OFFSET('Project Follow'!$C10,$B$3,0,1,1))=0,End_Date,INDEX(Hitos[],'Project Follow'!$B10+$B$3,2)),"")</f>
        <v>43529</v>
      </c>
      <c r="D10">
        <f ca="1">IFERROR(IF(LEN(OFFSET('Project Follow'!$F10,$B$3,0,1,1))=0,"",INDEX(Hitos[],'Project Follow'!$B10+$B$3,5)),"")</f>
        <v>193</v>
      </c>
      <c r="E10" s="10">
        <f ca="1">IFERROR(IF(LEN(OFFSET('Project Follow'!$G10,$B$3,0,1,1))=0,"",INDEX(Hitos[],'Project Follow'!$B10+$B$3,6)),"")</f>
        <v>11</v>
      </c>
    </row>
  </sheetData>
  <printOptions horizontalCentered="1"/>
  <pageMargins left="0.7" right="0.7" top="0.75" bottom="0.75" header="0.3" footer="0.3"/>
  <pageSetup paperSize="9" scale="77"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8</vt:i4>
      </vt:variant>
    </vt:vector>
  </HeadingPairs>
  <TitlesOfParts>
    <vt:vector size="11" baseType="lpstr">
      <vt:lpstr>Project Follow</vt:lpstr>
      <vt:lpstr>Gantt Diagram</vt:lpstr>
      <vt:lpstr>Datos de gráf. dinám. (ocultos)</vt:lpstr>
      <vt:lpstr>Duración</vt:lpstr>
      <vt:lpstr>Fecha_de_finalización</vt:lpstr>
      <vt:lpstr>Fecha_de_inicio</vt:lpstr>
      <vt:lpstr>Hito</vt:lpstr>
      <vt:lpstr>IncrementoDeDesplazamiento</vt:lpstr>
      <vt:lpstr>InicioElDía</vt:lpstr>
      <vt:lpstr>TablaFechaDeInicio</vt:lpstr>
      <vt:lpstr>'Project Follow'!Títulos_a_imprimir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2018-08-16T07:55:21Z</dcterms:created>
  <dcterms:modified xsi:type="dcterms:W3CDTF">2019-03-12T07:29:59Z</dcterms:modified>
</cp:coreProperties>
</file>