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lesh/Desktop/OPIM3803/Assignments/"/>
    </mc:Choice>
  </mc:AlternateContent>
  <xr:revisionPtr revIDLastSave="0" documentId="13_ncr:1_{EB0B0BB8-99F9-3847-8244-909A148ED5E6}" xr6:coauthVersionLast="46" xr6:coauthVersionMax="46" xr10:uidLastSave="{00000000-0000-0000-0000-000000000000}"/>
  <bookViews>
    <workbookView xWindow="-160" yWindow="900" windowWidth="28800" windowHeight="16640" xr2:uid="{8E5BA5CD-FD9A-41B3-A41F-8E331A740D57}"/>
  </bookViews>
  <sheets>
    <sheet name="Solver Analysis for Max Profit" sheetId="1" r:id="rId1"/>
    <sheet name="Maximize CS4 @ 1,100 Barrels" sheetId="17" r:id="rId2"/>
    <sheet name="Max Profit @ $5,000 (1)" sheetId="21" r:id="rId3"/>
    <sheet name="Max Profit @ $5,000 (2)" sheetId="20" r:id="rId4"/>
    <sheet name="Max Profit @ $5,000 (3)" sheetId="19" r:id="rId5"/>
    <sheet name="Python Analysis Findings" sheetId="22" r:id="rId6"/>
    <sheet name="Excel Analysis Findings" sheetId="25" r:id="rId7"/>
    <sheet name="Project Contributors" sheetId="28" r:id="rId8"/>
  </sheets>
  <definedNames>
    <definedName name="solver_adj" localSheetId="2" hidden="1">'Max Profit @ $5,000 (1)'!$E$17:$H$19</definedName>
    <definedName name="solver_adj" localSheetId="3" hidden="1">'Max Profit @ $5,000 (2)'!$E$17:$H$19</definedName>
    <definedName name="solver_adj" localSheetId="4" hidden="1">'Max Profit @ $5,000 (3)'!$E$17:$H$19</definedName>
    <definedName name="solver_adj" localSheetId="1" hidden="1">'Maximize CS4 @ 1,100 Barrels'!$E$17:$H$19</definedName>
    <definedName name="solver_adj" localSheetId="0" hidden="1">'Solver Analysis for Max Profit'!$E$17:$H$19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1" hidden="1">1</definedName>
    <definedName name="solver_drv" localSheetId="0" hidden="1">1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1" hidden="1">2</definedName>
    <definedName name="solver_eng" localSheetId="0" hidden="1">2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1" hidden="1">2147483647</definedName>
    <definedName name="solver_itr" localSheetId="0" hidden="1">2147483647</definedName>
    <definedName name="solver_lhs1" localSheetId="2" hidden="1">'Max Profit @ $5,000 (1)'!$E$20:$H$20</definedName>
    <definedName name="solver_lhs1" localSheetId="3" hidden="1">'Max Profit @ $5,000 (2)'!$E$20:$H$20</definedName>
    <definedName name="solver_lhs1" localSheetId="4" hidden="1">'Max Profit @ $5,000 (3)'!$E$20:$H$20</definedName>
    <definedName name="solver_lhs1" localSheetId="1" hidden="1">'Maximize CS4 @ 1,100 Barrels'!$E$20:$H$20</definedName>
    <definedName name="solver_lhs1" localSheetId="0" hidden="1">'Solver Analysis for Max Profit'!$E$20:$H$20</definedName>
    <definedName name="solver_lhs2" localSheetId="2" hidden="1">'Max Profit @ $5,000 (1)'!$I$17:$I$19</definedName>
    <definedName name="solver_lhs2" localSheetId="3" hidden="1">'Max Profit @ $5,000 (2)'!$I$17:$I$19</definedName>
    <definedName name="solver_lhs2" localSheetId="4" hidden="1">'Max Profit @ $5,000 (3)'!$I$17:$I$19</definedName>
    <definedName name="solver_lhs2" localSheetId="1" hidden="1">'Maximize CS4 @ 1,100 Barrels'!$I$17:$I$19</definedName>
    <definedName name="solver_lhs2" localSheetId="0" hidden="1">'Solver Analysis for Max Profit'!$I$17:$I$19</definedName>
    <definedName name="solver_lhs3" localSheetId="2" hidden="1">'Max Profit @ $5,000 (1)'!$J$17:$J$19</definedName>
    <definedName name="solver_lhs3" localSheetId="3" hidden="1">'Max Profit @ $5,000 (2)'!$J$17:$J$19</definedName>
    <definedName name="solver_lhs3" localSheetId="4" hidden="1">'Max Profit @ $5,000 (3)'!$J$17:$J$19</definedName>
    <definedName name="solver_lhs3" localSheetId="1" hidden="1">'Maximize CS4 @ 1,100 Barrels'!$J$17:$J$19</definedName>
    <definedName name="solver_lhs3" localSheetId="0" hidden="1">'Solver Analysis for Max Profit'!$J$17:$J$19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1" hidden="1">1</definedName>
    <definedName name="solver_lin" localSheetId="0" hidden="1">1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1" hidden="1">2147483647</definedName>
    <definedName name="solver_nod" localSheetId="0" hidden="1">2147483647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um" localSheetId="1" hidden="1">3</definedName>
    <definedName name="solver_num" localSheetId="0" hidden="1">3</definedName>
    <definedName name="solver_opt" localSheetId="2" hidden="1">'Max Profit @ $5,000 (1)'!$H$2</definedName>
    <definedName name="solver_opt" localSheetId="3" hidden="1">'Max Profit @ $5,000 (2)'!$H$2</definedName>
    <definedName name="solver_opt" localSheetId="4" hidden="1">'Max Profit @ $5,000 (3)'!$H$2</definedName>
    <definedName name="solver_opt" localSheetId="1" hidden="1">'Maximize CS4 @ 1,100 Barrels'!$H$2</definedName>
    <definedName name="solver_opt" localSheetId="0" hidden="1">'Solver Analysis for Max Profit'!$H$2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1" hidden="1">1</definedName>
    <definedName name="solver_rbv" localSheetId="0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1" hidden="1">1</definedName>
    <definedName name="solver_rel1" localSheetId="0" hidden="1">1</definedName>
    <definedName name="solver_rel2" localSheetId="2" hidden="1">2</definedName>
    <definedName name="solver_rel2" localSheetId="3" hidden="1">2</definedName>
    <definedName name="solver_rel2" localSheetId="4" hidden="1">2</definedName>
    <definedName name="solver_rel2" localSheetId="1" hidden="1">2</definedName>
    <definedName name="solver_rel2" localSheetId="0" hidden="1">2</definedName>
    <definedName name="solver_rel3" localSheetId="2" hidden="1">3</definedName>
    <definedName name="solver_rel3" localSheetId="3" hidden="1">3</definedName>
    <definedName name="solver_rel3" localSheetId="4" hidden="1">3</definedName>
    <definedName name="solver_rel3" localSheetId="1" hidden="1">3</definedName>
    <definedName name="solver_rel3" localSheetId="0" hidden="1">3</definedName>
    <definedName name="solver_rhs1" localSheetId="2" hidden="1">'Max Profit @ $5,000 (1)'!$B$5:$E$5</definedName>
    <definedName name="solver_rhs1" localSheetId="3" hidden="1">'Max Profit @ $5,000 (2)'!$B$5:$E$5</definedName>
    <definedName name="solver_rhs1" localSheetId="4" hidden="1">'Max Profit @ $5,000 (3)'!$B$5:$E$5</definedName>
    <definedName name="solver_rhs1" localSheetId="1" hidden="1">'Maximize CS4 @ 1,100 Barrels'!$B$5:$E$5</definedName>
    <definedName name="solver_rhs1" localSheetId="0" hidden="1">'Solver Analysis for Max Profit'!$B$5:$E$5</definedName>
    <definedName name="solver_rhs2" localSheetId="2" hidden="1">'Max Profit @ $5,000 (1)'!$D$17:$D$19</definedName>
    <definedName name="solver_rhs2" localSheetId="3" hidden="1">'Max Profit @ $5,000 (2)'!$D$17:$D$19</definedName>
    <definedName name="solver_rhs2" localSheetId="4" hidden="1">'Max Profit @ $5,000 (3)'!$D$17:$D$19</definedName>
    <definedName name="solver_rhs2" localSheetId="1" hidden="1">'Maximize CS4 @ 1,100 Barrels'!$D$17:$D$19</definedName>
    <definedName name="solver_rhs2" localSheetId="0" hidden="1">'Solver Analysis for Max Profit'!$D$17:$D$19</definedName>
    <definedName name="solver_rhs3" localSheetId="2" hidden="1">'Max Profit @ $5,000 (1)'!$K$17:$K$19</definedName>
    <definedName name="solver_rhs3" localSheetId="3" hidden="1">'Max Profit @ $5,000 (2)'!$K$17:$K$19</definedName>
    <definedName name="solver_rhs3" localSheetId="4" hidden="1">'Max Profit @ $5,000 (3)'!$K$17:$K$19</definedName>
    <definedName name="solver_rhs3" localSheetId="1" hidden="1">'Maximize CS4 @ 1,100 Barrels'!$K$17:$K$19</definedName>
    <definedName name="solver_rhs3" localSheetId="0" hidden="1">'Solver Analysis for Max Profit'!$K$17:$K$19</definedName>
    <definedName name="solver_rlx" localSheetId="2" hidden="1">1</definedName>
    <definedName name="solver_rlx" localSheetId="3" hidden="1">1</definedName>
    <definedName name="solver_rlx" localSheetId="4" hidden="1">1</definedName>
    <definedName name="solver_rlx" localSheetId="1" hidden="1">1</definedName>
    <definedName name="solver_rlx" localSheetId="0" hidden="1">1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1" hidden="1">0</definedName>
    <definedName name="solver_rsd" localSheetId="0" hidden="1">0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1" hidden="1">2</definedName>
    <definedName name="solver_scl" localSheetId="0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1" hidden="1">0.01</definedName>
    <definedName name="solver_tol" localSheetId="0" hidden="1">0.01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1" hidden="1">1</definedName>
    <definedName name="solver_typ" localSheetId="0" hidden="1">1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1" hidden="1">0</definedName>
    <definedName name="solver_val" localSheetId="0" hidden="1">0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1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21" l="1"/>
  <c r="G20" i="21"/>
  <c r="F20" i="21"/>
  <c r="E20" i="21"/>
  <c r="J19" i="21"/>
  <c r="I19" i="21"/>
  <c r="K19" i="21" s="1"/>
  <c r="K18" i="21"/>
  <c r="J18" i="21"/>
  <c r="I18" i="21"/>
  <c r="J17" i="21"/>
  <c r="I17" i="21"/>
  <c r="K17" i="21" s="1"/>
  <c r="H2" i="21"/>
  <c r="H20" i="20"/>
  <c r="G20" i="20"/>
  <c r="F20" i="20"/>
  <c r="E20" i="20"/>
  <c r="J19" i="20"/>
  <c r="I19" i="20"/>
  <c r="K19" i="20" s="1"/>
  <c r="J18" i="20"/>
  <c r="I18" i="20"/>
  <c r="K18" i="20" s="1"/>
  <c r="J17" i="20"/>
  <c r="I17" i="20"/>
  <c r="K17" i="20" s="1"/>
  <c r="H2" i="20"/>
  <c r="H20" i="19"/>
  <c r="G20" i="19"/>
  <c r="F20" i="19"/>
  <c r="E20" i="19"/>
  <c r="J19" i="19"/>
  <c r="I19" i="19"/>
  <c r="K19" i="19" s="1"/>
  <c r="K18" i="19"/>
  <c r="J18" i="19"/>
  <c r="I18" i="19"/>
  <c r="J17" i="19"/>
  <c r="I17" i="19"/>
  <c r="K17" i="19" s="1"/>
  <c r="H2" i="19"/>
  <c r="H20" i="17"/>
  <c r="G20" i="17"/>
  <c r="F20" i="17"/>
  <c r="E20" i="17"/>
  <c r="J19" i="17"/>
  <c r="I19" i="17"/>
  <c r="J18" i="17"/>
  <c r="I18" i="17"/>
  <c r="K18" i="17" s="1"/>
  <c r="J17" i="17"/>
  <c r="I17" i="17"/>
  <c r="K17" i="17" s="1"/>
  <c r="H2" i="17" l="1"/>
  <c r="K19" i="17"/>
  <c r="J18" i="1"/>
  <c r="J17" i="1"/>
  <c r="I18" i="1"/>
  <c r="K18" i="1" s="1"/>
  <c r="I17" i="1"/>
  <c r="K17" i="1" s="1"/>
  <c r="E20" i="1"/>
  <c r="J19" i="1" l="1"/>
  <c r="I19" i="1"/>
  <c r="K19" i="1" s="1"/>
  <c r="F20" i="1"/>
  <c r="G20" i="1"/>
  <c r="H20" i="1"/>
  <c r="H2" i="1" l="1"/>
</calcChain>
</file>

<file path=xl/sharedStrings.xml><?xml version="1.0" encoding="utf-8"?>
<sst xmlns="http://schemas.openxmlformats.org/spreadsheetml/2006/main" count="192" uniqueCount="56">
  <si>
    <t>Crude</t>
  </si>
  <si>
    <t>Viscosity Index</t>
  </si>
  <si>
    <t>Cost per Barrel</t>
  </si>
  <si>
    <t>Input Data</t>
  </si>
  <si>
    <t>Oil Type Data</t>
  </si>
  <si>
    <t>Regular</t>
  </si>
  <si>
    <t>Multigrade</t>
  </si>
  <si>
    <t>Supreme</t>
  </si>
  <si>
    <t>Min. Viscosity Index</t>
  </si>
  <si>
    <t>Demand</t>
  </si>
  <si>
    <t>Crude Stock Data</t>
  </si>
  <si>
    <t>Brand</t>
  </si>
  <si>
    <t>Total</t>
  </si>
  <si>
    <t>Crude Stock</t>
  </si>
  <si>
    <t>Max Profits</t>
  </si>
  <si>
    <t>Calculations</t>
  </si>
  <si>
    <t>Solution</t>
  </si>
  <si>
    <t>Barrels</t>
  </si>
  <si>
    <t xml:space="preserve">Total Viscosity </t>
  </si>
  <si>
    <t>Min. Viscosity</t>
  </si>
  <si>
    <t>Sum =</t>
  </si>
  <si>
    <t>Selling Price Per Barrel</t>
  </si>
  <si>
    <t>Assumptions</t>
  </si>
  <si>
    <r>
      <rPr>
        <b/>
        <sz val="11"/>
        <color theme="1"/>
        <rFont val="Calibri"/>
        <family val="2"/>
        <scheme val="minor"/>
      </rPr>
      <t>Assumption #1:</t>
    </r>
    <r>
      <rPr>
        <sz val="11"/>
        <color theme="1"/>
        <rFont val="Calibri"/>
        <family val="2"/>
        <scheme val="minor"/>
      </rPr>
      <t xml:space="preserve"> All given data is accurate and representative of
the true real world costs the model wants us to solve. 
</t>
    </r>
    <r>
      <rPr>
        <b/>
        <sz val="11"/>
        <color theme="1"/>
        <rFont val="Calibri"/>
        <family val="2"/>
        <scheme val="minor"/>
      </rPr>
      <t>Assumption #2:</t>
    </r>
    <r>
      <rPr>
        <sz val="11"/>
        <color theme="1"/>
        <rFont val="Calibri"/>
        <family val="2"/>
        <scheme val="minor"/>
      </rPr>
      <t xml:space="preserve"> Excel Solver is properly optimizing the model for us to analyze and provide a correct answer.
</t>
    </r>
    <r>
      <rPr>
        <b/>
        <sz val="11"/>
        <color theme="1"/>
        <rFont val="Calibri"/>
        <family val="2"/>
        <scheme val="minor"/>
      </rPr>
      <t>Assumption #3:</t>
    </r>
    <r>
      <rPr>
        <sz val="11"/>
        <color theme="1"/>
        <rFont val="Calibri"/>
        <family val="2"/>
        <scheme val="minor"/>
      </rPr>
      <t xml:space="preserve"> This data is not variable (i.e. the model is set at these fixed set prices when evaluating for maximum profit by subtracting costs from revenue. 
 </t>
    </r>
  </si>
  <si>
    <t>Scenario Manager Analysis</t>
  </si>
  <si>
    <t>Supply</t>
  </si>
  <si>
    <t>** Yellow Highlighted Cells Show Changes to Original LP Model **</t>
  </si>
  <si>
    <t>Goal Seek Analysis (1)</t>
  </si>
  <si>
    <t>After inspecting the Sensitivity Analysis, the optimal value includes 0 units per day of Crude Oil #1 blended with Multigrade Brand, Crude Oil #1 blended with Supreme Brand, Crude Oil #2 blended with Multigrade Brand, Crude Oil #3 blended with Supreme Brand, and Crude Oil #4 blended with Regular Brand.</t>
  </si>
  <si>
    <t>For Crude Oil #2 blended with the Supreme Brand, the reduced cost is 0 meaning the number of units of this mix are strictly between the upper and lower bounds.</t>
  </si>
  <si>
    <t xml:space="preserve">Python Analysis Findings: </t>
  </si>
  <si>
    <t xml:space="preserve">Excel Analysis Findings: </t>
  </si>
  <si>
    <t>Analysis on "Solver Analysis for Max Profit" Tab</t>
  </si>
  <si>
    <t>Analysis on "Maximize CS4 @ 1,100 Barrels" Tab</t>
  </si>
  <si>
    <t>Analysis on "Max Profit @ $5,000 (1)" Tab</t>
  </si>
  <si>
    <t>Analysis on "Max Profit @ $5,000 (2)" Tab</t>
  </si>
  <si>
    <t>Analysis on "Max Profit @ $5,000 (3)" Tab</t>
  </si>
  <si>
    <t>Goal Seek Analysis (2)</t>
  </si>
  <si>
    <t>Goal Seek Analysis (3)</t>
  </si>
  <si>
    <t>Daniel Lesh</t>
  </si>
  <si>
    <t xml:space="preserve">Julia Petrillo </t>
  </si>
  <si>
    <t>Bradley Wiseman</t>
  </si>
  <si>
    <t xml:space="preserve">Robert Fisk </t>
  </si>
  <si>
    <t xml:space="preserve">Built linear optimization model and sensitivity analysis in Python, provided python analysis findings, and participated in video. </t>
  </si>
  <si>
    <t xml:space="preserve">Assisted with formatting in Excel. </t>
  </si>
  <si>
    <t>Constructed objective function and constraints in Python for coding, built Linear Programming and What-If Analysis Models in Excel, and participated in video.</t>
  </si>
  <si>
    <t>Project Contributors:</t>
  </si>
  <si>
    <r>
      <rPr>
        <b/>
        <sz val="11"/>
        <color theme="1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 xml:space="preserve">In our Solver LP analysis, we found that Crude Stock 4 (CS4) had slack. This means that the full supply constraint had not been used to its maximum value. Because of this, </t>
    </r>
    <r>
      <rPr>
        <b/>
        <sz val="11"/>
        <color theme="1"/>
        <rFont val="Calibri"/>
        <family val="2"/>
        <scheme val="minor"/>
      </rPr>
      <t>we are using Scenario Manager to maximize CS4 to its full supply, which is equal to 1,100 Barrels.</t>
    </r>
    <r>
      <rPr>
        <sz val="11"/>
        <color theme="1"/>
        <rFont val="Calibri"/>
        <family val="2"/>
        <scheme val="minor"/>
      </rPr>
      <t xml:space="preserve"> 
* When running the Scenario Manager Analysis, we find the Max Profit falls to </t>
    </r>
    <r>
      <rPr>
        <b/>
        <sz val="11"/>
        <color theme="1"/>
        <rFont val="Calibri"/>
        <family val="2"/>
        <scheme val="minor"/>
      </rPr>
      <t>$3,685</t>
    </r>
    <r>
      <rPr>
        <sz val="11"/>
        <color theme="1"/>
        <rFont val="Calibri"/>
        <family val="2"/>
        <scheme val="minor"/>
      </rPr>
      <t>. We also find that the</t>
    </r>
    <r>
      <rPr>
        <b/>
        <sz val="11"/>
        <color theme="1"/>
        <rFont val="Calibri"/>
        <family val="2"/>
        <scheme val="minor"/>
      </rPr>
      <t xml:space="preserve"> Regular Barrels produced surpasses its constraint amount of 2,000 Barrels. 
 </t>
    </r>
  </si>
  <si>
    <r>
      <rPr>
        <b/>
        <sz val="11"/>
        <color theme="1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 xml:space="preserve">Using the Goal Seek Excel Function, we wanted to see how the </t>
    </r>
    <r>
      <rPr>
        <b/>
        <sz val="11"/>
        <color theme="1"/>
        <rFont val="Calibri"/>
        <family val="2"/>
        <scheme val="minor"/>
      </rPr>
      <t xml:space="preserve">Selling Price Per Barrel </t>
    </r>
    <r>
      <rPr>
        <sz val="11"/>
        <color theme="1"/>
        <rFont val="Calibri"/>
        <family val="2"/>
        <scheme val="minor"/>
      </rPr>
      <t>would change when trying to maximize the profit to $5,000 without changing any of the supply and/or demand constraints. 
* In this Goal Seek Model, we are seeking to maximize the profit to $5,000 by changing the</t>
    </r>
    <r>
      <rPr>
        <b/>
        <sz val="11"/>
        <color theme="1"/>
        <rFont val="Calibri"/>
        <family val="2"/>
        <scheme val="minor"/>
      </rPr>
      <t xml:space="preserve"> Regular Brand Oil's Selling Price Per Barrel. </t>
    </r>
    <r>
      <rPr>
        <sz val="11"/>
        <color theme="1"/>
        <rFont val="Calibri"/>
        <family val="2"/>
        <scheme val="minor"/>
      </rPr>
      <t>With this, we find that the</t>
    </r>
    <r>
      <rPr>
        <b/>
        <sz val="11"/>
        <color theme="1"/>
        <rFont val="Calibri"/>
        <family val="2"/>
        <scheme val="minor"/>
      </rPr>
      <t xml:space="preserve"> Regular Oil's Selling Price rises from $8.50 to $9.12 if we want to maximize profit at $5,000. </t>
    </r>
  </si>
  <si>
    <r>
      <rPr>
        <b/>
        <sz val="11"/>
        <color theme="1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 xml:space="preserve">Using the Goal Seek Excel Function, we wanted to see how the </t>
    </r>
    <r>
      <rPr>
        <b/>
        <sz val="11"/>
        <color theme="1"/>
        <rFont val="Calibri"/>
        <family val="2"/>
        <scheme val="minor"/>
      </rPr>
      <t xml:space="preserve">Selling Price Per Barrel </t>
    </r>
    <r>
      <rPr>
        <sz val="11"/>
        <color theme="1"/>
        <rFont val="Calibri"/>
        <family val="2"/>
        <scheme val="minor"/>
      </rPr>
      <t>would change when trying to maximize the profit to $5,000 without changing any of the supply and/or demand constraints. 
* In this Goal Seek Model, we are seeking to maximize the profit to $5,000 by changing the</t>
    </r>
    <r>
      <rPr>
        <b/>
        <sz val="11"/>
        <color theme="1"/>
        <rFont val="Calibri"/>
        <family val="2"/>
        <scheme val="minor"/>
      </rPr>
      <t xml:space="preserve"> Multigrade Brand Oil's Selling Price Per Barrel. </t>
    </r>
    <r>
      <rPr>
        <sz val="11"/>
        <color theme="1"/>
        <rFont val="Calibri"/>
        <family val="2"/>
        <scheme val="minor"/>
      </rPr>
      <t>With this, we find that the</t>
    </r>
    <r>
      <rPr>
        <b/>
        <sz val="11"/>
        <color theme="1"/>
        <rFont val="Calibri"/>
        <family val="2"/>
        <scheme val="minor"/>
      </rPr>
      <t xml:space="preserve"> Multigrade Oil's Selling Price rises from $9.00 to $9.82 if we want to maximize profit at $5,000. </t>
    </r>
  </si>
  <si>
    <r>
      <rPr>
        <b/>
        <sz val="11"/>
        <color theme="1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 xml:space="preserve">Using the Goal Seek Excel Function, we wanted to see how the </t>
    </r>
    <r>
      <rPr>
        <b/>
        <sz val="11"/>
        <color theme="1"/>
        <rFont val="Calibri"/>
        <family val="2"/>
        <scheme val="minor"/>
      </rPr>
      <t xml:space="preserve">Selling Price Per Barrel </t>
    </r>
    <r>
      <rPr>
        <sz val="11"/>
        <color theme="1"/>
        <rFont val="Calibri"/>
        <family val="2"/>
        <scheme val="minor"/>
      </rPr>
      <t>would change when trying to maximize the profit to $5,000 without changing any of the supply and/or demand constraints. 
* In this Goal Seek Model, we are seeking to maximize the profit to $5,000 by changing the</t>
    </r>
    <r>
      <rPr>
        <b/>
        <sz val="11"/>
        <color theme="1"/>
        <rFont val="Calibri"/>
        <family val="2"/>
        <scheme val="minor"/>
      </rPr>
      <t xml:space="preserve"> Supreme Brand Oil's Selling Price Per Barrel. </t>
    </r>
    <r>
      <rPr>
        <sz val="11"/>
        <color theme="1"/>
        <rFont val="Calibri"/>
        <family val="2"/>
        <scheme val="minor"/>
      </rPr>
      <t>With this, we find that the</t>
    </r>
    <r>
      <rPr>
        <b/>
        <sz val="11"/>
        <color theme="1"/>
        <rFont val="Calibri"/>
        <family val="2"/>
        <scheme val="minor"/>
      </rPr>
      <t xml:space="preserve"> Supreme Oil's Selling Price rises from $10.00 to $11.65 if we want to maximize profit at $5,000. </t>
    </r>
  </si>
  <si>
    <t xml:space="preserve">We found the maximum profit made per day was $3,760 selling 2,000 units of Regular Brand Oil, 1,499 units of Multigrade Brand Oil, 750 units of Supreme Brand Oil, and purchasing 1,000 units per day of Crude Oil #1, 1,099.99 of Crude Stock #2, 1,200 of Crude Stock #3, and 950 of Crude Stock #4. </t>
  </si>
  <si>
    <t>For Crude Oil #4 blended with the Supreme Brand, if we make a profit of at least 500 of this blend, it is preferred to match with Crude Oil #4 blended with Regular Brand.</t>
  </si>
  <si>
    <t>For Crude Oil #1 blended with the Regular Brand, if we make a profit of at least $850 of this blend, it is preferred to match with Crude Oil #1 blended with Multigrade Brand.</t>
  </si>
  <si>
    <t xml:space="preserve">The demand of each brand has a shadow price of -0.5 for Regular, 0.0 for Multigrade, and 1 for Supreme. This helps us understand how changes in these variables affect profit. </t>
  </si>
  <si>
    <t xml:space="preserve">The supply of Crude Stock brand has a shadow price of 1.9 for #1, .5 for #2, 1.3 for #3, and 0 for #4. This helps us understand how changes in these variables affect profit.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</si>
</sst>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wrapText="1"/>
    </xf>
    <xf numFmtId="0" fontId="0" fillId="4" borderId="1" xfId="0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3" borderId="19" xfId="0" applyFont="1" applyFill="1" applyBorder="1" applyAlignment="1">
      <alignment horizontal="center" wrapText="1"/>
    </xf>
    <xf numFmtId="0" fontId="0" fillId="4" borderId="14" xfId="0" applyFill="1" applyBorder="1" applyAlignment="1">
      <alignment wrapText="1"/>
    </xf>
    <xf numFmtId="0" fontId="0" fillId="4" borderId="20" xfId="0" applyFill="1" applyBorder="1" applyAlignment="1">
      <alignment wrapText="1"/>
    </xf>
    <xf numFmtId="164" fontId="3" fillId="6" borderId="11" xfId="1" applyNumberFormat="1" applyFont="1" applyFill="1" applyBorder="1" applyAlignment="1">
      <alignment wrapText="1"/>
    </xf>
    <xf numFmtId="0" fontId="2" fillId="3" borderId="24" xfId="0" applyFont="1" applyFill="1" applyBorder="1" applyAlignment="1">
      <alignment horizontal="center" wrapText="1"/>
    </xf>
    <xf numFmtId="0" fontId="0" fillId="7" borderId="9" xfId="0" applyFill="1" applyBorder="1" applyAlignment="1">
      <alignment wrapText="1"/>
    </xf>
    <xf numFmtId="0" fontId="0" fillId="4" borderId="23" xfId="0" applyFill="1" applyBorder="1" applyAlignment="1">
      <alignment wrapText="1"/>
    </xf>
    <xf numFmtId="0" fontId="0" fillId="4" borderId="25" xfId="0" applyFill="1" applyBorder="1" applyAlignment="1">
      <alignment wrapText="1"/>
    </xf>
    <xf numFmtId="0" fontId="0" fillId="4" borderId="13" xfId="0" applyFill="1" applyBorder="1" applyAlignment="1">
      <alignment wrapText="1"/>
    </xf>
    <xf numFmtId="0" fontId="2" fillId="3" borderId="26" xfId="0" applyFont="1" applyFill="1" applyBorder="1" applyAlignment="1">
      <alignment horizontal="center" wrapText="1"/>
    </xf>
    <xf numFmtId="0" fontId="0" fillId="4" borderId="27" xfId="0" applyFill="1" applyBorder="1" applyAlignment="1">
      <alignment wrapText="1"/>
    </xf>
    <xf numFmtId="0" fontId="0" fillId="4" borderId="28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7" borderId="5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7" borderId="10" xfId="0" applyFill="1" applyBorder="1" applyAlignment="1">
      <alignment wrapText="1"/>
    </xf>
    <xf numFmtId="0" fontId="7" fillId="0" borderId="7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center" wrapText="1"/>
    </xf>
    <xf numFmtId="0" fontId="5" fillId="0" borderId="18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2" fillId="0" borderId="0" xfId="0" applyFont="1" applyAlignment="1">
      <alignment wrapText="1"/>
    </xf>
    <xf numFmtId="0" fontId="0" fillId="8" borderId="27" xfId="0" applyFill="1" applyBorder="1" applyAlignment="1">
      <alignment wrapText="1"/>
    </xf>
    <xf numFmtId="0" fontId="0" fillId="8" borderId="13" xfId="0" applyFill="1" applyBorder="1" applyAlignment="1">
      <alignment wrapText="1"/>
    </xf>
    <xf numFmtId="0" fontId="0" fillId="8" borderId="8" xfId="0" applyFill="1" applyBorder="1" applyAlignment="1">
      <alignment wrapText="1"/>
    </xf>
    <xf numFmtId="164" fontId="3" fillId="8" borderId="11" xfId="1" applyNumberFormat="1" applyFont="1" applyFill="1" applyBorder="1" applyAlignment="1">
      <alignment wrapText="1"/>
    </xf>
    <xf numFmtId="0" fontId="8" fillId="0" borderId="0" xfId="0" applyFont="1" applyFill="1" applyAlignment="1">
      <alignment wrapText="1"/>
    </xf>
    <xf numFmtId="0" fontId="0" fillId="8" borderId="1" xfId="0" applyFill="1" applyBorder="1" applyAlignment="1">
      <alignment wrapText="1"/>
    </xf>
    <xf numFmtId="0" fontId="0" fillId="8" borderId="9" xfId="0" applyFill="1" applyBorder="1" applyAlignment="1">
      <alignment wrapText="1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0" fillId="0" borderId="17" xfId="0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2" fillId="0" borderId="6" xfId="0" applyFon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2" fillId="0" borderId="31" xfId="0" applyFont="1" applyBorder="1" applyAlignment="1">
      <alignment horizontal="center" vertical="center"/>
    </xf>
    <xf numFmtId="0" fontId="0" fillId="0" borderId="32" xfId="0" applyBorder="1" applyAlignment="1">
      <alignment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Border="1"/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0" fillId="0" borderId="8" xfId="0" applyFont="1" applyBorder="1" applyAlignment="1">
      <alignment vertical="center"/>
    </xf>
    <xf numFmtId="0" fontId="2" fillId="0" borderId="6" xfId="0" applyFont="1" applyBorder="1" applyAlignment="1">
      <alignment horizontal="right" vertical="center"/>
    </xf>
    <xf numFmtId="0" fontId="5" fillId="2" borderId="12" xfId="0" applyFont="1" applyFill="1" applyBorder="1" applyAlignment="1">
      <alignment horizontal="center" wrapText="1"/>
    </xf>
    <xf numFmtId="0" fontId="5" fillId="2" borderId="13" xfId="0" applyFont="1" applyFill="1" applyBorder="1" applyAlignment="1">
      <alignment horizontal="center" wrapText="1"/>
    </xf>
    <xf numFmtId="0" fontId="5" fillId="2" borderId="21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 wrapText="1"/>
    </xf>
    <xf numFmtId="0" fontId="5" fillId="2" borderId="22" xfId="0" applyFont="1" applyFill="1" applyBorder="1" applyAlignment="1">
      <alignment horizontal="center" wrapText="1"/>
    </xf>
    <xf numFmtId="0" fontId="4" fillId="5" borderId="12" xfId="0" applyFont="1" applyFill="1" applyBorder="1" applyAlignment="1">
      <alignment horizontal="center" wrapText="1"/>
    </xf>
    <xf numFmtId="0" fontId="4" fillId="5" borderId="13" xfId="0" applyFont="1" applyFill="1" applyBorder="1" applyAlignment="1">
      <alignment horizontal="center" wrapText="1"/>
    </xf>
    <xf numFmtId="0" fontId="6" fillId="5" borderId="7" xfId="0" applyFont="1" applyFill="1" applyBorder="1" applyAlignment="1">
      <alignment horizontal="center" wrapText="1"/>
    </xf>
    <xf numFmtId="0" fontId="6" fillId="5" borderId="4" xfId="0" applyFont="1" applyFill="1" applyBorder="1" applyAlignment="1">
      <alignment horizontal="center" wrapText="1"/>
    </xf>
    <xf numFmtId="0" fontId="6" fillId="5" borderId="12" xfId="0" applyFont="1" applyFill="1" applyBorder="1" applyAlignment="1">
      <alignment horizontal="center" wrapText="1"/>
    </xf>
    <xf numFmtId="0" fontId="6" fillId="5" borderId="15" xfId="0" applyFont="1" applyFill="1" applyBorder="1" applyAlignment="1">
      <alignment horizontal="center" wrapText="1"/>
    </xf>
    <xf numFmtId="0" fontId="6" fillId="5" borderId="13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center" wrapText="1"/>
    </xf>
    <xf numFmtId="0" fontId="4" fillId="5" borderId="15" xfId="0" applyFont="1" applyFill="1" applyBorder="1" applyAlignment="1">
      <alignment horizontal="center" wrapText="1"/>
    </xf>
    <xf numFmtId="0" fontId="0" fillId="0" borderId="29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8" fillId="8" borderId="7" xfId="0" applyFont="1" applyFill="1" applyBorder="1" applyAlignment="1">
      <alignment horizontal="center" wrapText="1"/>
    </xf>
    <xf numFmtId="0" fontId="8" fillId="8" borderId="3" xfId="0" applyFont="1" applyFill="1" applyBorder="1" applyAlignment="1">
      <alignment horizontal="center" wrapText="1"/>
    </xf>
    <xf numFmtId="0" fontId="8" fillId="8" borderId="4" xfId="0" applyFont="1" applyFill="1" applyBorder="1" applyAlignment="1">
      <alignment horizontal="center" wrapText="1"/>
    </xf>
    <xf numFmtId="0" fontId="8" fillId="8" borderId="21" xfId="0" applyFont="1" applyFill="1" applyBorder="1" applyAlignment="1">
      <alignment horizontal="center" wrapText="1"/>
    </xf>
    <xf numFmtId="0" fontId="8" fillId="8" borderId="18" xfId="0" applyFont="1" applyFill="1" applyBorder="1" applyAlignment="1">
      <alignment horizontal="center" wrapText="1"/>
    </xf>
    <xf numFmtId="0" fontId="8" fillId="8" borderId="22" xfId="0" applyFont="1" applyFill="1" applyBorder="1" applyAlignment="1">
      <alignment horizontal="center" wrapText="1"/>
    </xf>
    <xf numFmtId="0" fontId="9" fillId="9" borderId="12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6CBF2-CE85-4FA6-8787-C1244A700A1B}">
  <dimension ref="A1:AK364"/>
  <sheetViews>
    <sheetView showGridLines="0" tabSelected="1" zoomScale="115" zoomScaleNormal="115" workbookViewId="0">
      <selection activeCell="D13" sqref="D13:D14"/>
    </sheetView>
  </sheetViews>
  <sheetFormatPr baseColWidth="10" defaultColWidth="8.83203125" defaultRowHeight="15" x14ac:dyDescent="0.2"/>
  <cols>
    <col min="1" max="1" width="14.5" customWidth="1"/>
    <col min="2" max="10" width="13.83203125" customWidth="1"/>
    <col min="11" max="11" width="15.5" customWidth="1"/>
    <col min="12" max="12" width="13.6640625" customWidth="1"/>
  </cols>
  <sheetData>
    <row r="1" spans="1:37" ht="30" customHeight="1" thickBot="1" x14ac:dyDescent="0.4">
      <c r="A1" s="84" t="s">
        <v>3</v>
      </c>
      <c r="B1" s="85"/>
      <c r="C1" s="85"/>
      <c r="D1" s="85"/>
      <c r="E1" s="86"/>
      <c r="G1" s="80" t="s">
        <v>16</v>
      </c>
      <c r="H1" s="81"/>
      <c r="K1" s="80" t="s">
        <v>22</v>
      </c>
      <c r="L1" s="88"/>
      <c r="M1" s="88"/>
      <c r="N1" s="88"/>
      <c r="O1" s="88"/>
      <c r="P1" s="81"/>
    </row>
    <row r="2" spans="1:37" ht="20" customHeight="1" thickBot="1" x14ac:dyDescent="0.3">
      <c r="A2" s="87" t="s">
        <v>10</v>
      </c>
      <c r="B2" s="87"/>
      <c r="C2" s="87"/>
      <c r="D2" s="87"/>
      <c r="E2" s="87"/>
      <c r="F2" s="1"/>
      <c r="G2" s="9" t="s">
        <v>14</v>
      </c>
      <c r="H2" s="16">
        <f>SUMPRODUCT(I17:I19,C9:C11) - SUMPRODUCT(E20:H20,B4:E4)</f>
        <v>3760</v>
      </c>
      <c r="I2" s="1"/>
      <c r="J2" s="1"/>
      <c r="K2" s="89" t="s">
        <v>23</v>
      </c>
      <c r="L2" s="90"/>
      <c r="M2" s="90"/>
      <c r="N2" s="90"/>
      <c r="O2" s="90"/>
      <c r="P2" s="9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16" x14ac:dyDescent="0.2">
      <c r="A3" s="10" t="s">
        <v>0</v>
      </c>
      <c r="B3" s="11">
        <v>1</v>
      </c>
      <c r="C3" s="11">
        <v>2</v>
      </c>
      <c r="D3" s="11">
        <v>3</v>
      </c>
      <c r="E3" s="12">
        <v>4</v>
      </c>
      <c r="F3" s="1"/>
      <c r="G3" s="1"/>
      <c r="H3" s="1"/>
      <c r="I3" s="1"/>
      <c r="J3" s="1"/>
      <c r="K3" s="92"/>
      <c r="L3" s="90"/>
      <c r="M3" s="90"/>
      <c r="N3" s="90"/>
      <c r="O3" s="90"/>
      <c r="P3" s="9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16" x14ac:dyDescent="0.2">
      <c r="A4" s="13" t="s">
        <v>2</v>
      </c>
      <c r="B4" s="14">
        <v>7.1</v>
      </c>
      <c r="C4" s="14">
        <v>8.5</v>
      </c>
      <c r="D4" s="14">
        <v>7.7</v>
      </c>
      <c r="E4" s="15">
        <v>9</v>
      </c>
      <c r="F4" s="1"/>
      <c r="G4" s="1"/>
      <c r="H4" s="1"/>
      <c r="I4" s="1"/>
      <c r="J4" s="1"/>
      <c r="K4" s="92"/>
      <c r="L4" s="90"/>
      <c r="M4" s="90"/>
      <c r="N4" s="90"/>
      <c r="O4" s="90"/>
      <c r="P4" s="9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6" x14ac:dyDescent="0.2">
      <c r="A5" s="7" t="s">
        <v>25</v>
      </c>
      <c r="B5" s="2">
        <v>1000</v>
      </c>
      <c r="C5" s="2">
        <v>1100</v>
      </c>
      <c r="D5" s="2">
        <v>1200</v>
      </c>
      <c r="E5" s="3">
        <v>1100</v>
      </c>
      <c r="F5" s="1"/>
      <c r="G5" s="1"/>
      <c r="H5" s="1"/>
      <c r="I5" s="1"/>
      <c r="J5" s="1"/>
      <c r="K5" s="92"/>
      <c r="L5" s="90"/>
      <c r="M5" s="90"/>
      <c r="N5" s="90"/>
      <c r="O5" s="90"/>
      <c r="P5" s="91"/>
      <c r="Q5" s="1"/>
      <c r="R5" s="1"/>
      <c r="S5" s="1"/>
      <c r="T5" s="35"/>
      <c r="U5" s="3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17" thickBot="1" x14ac:dyDescent="0.25">
      <c r="A6" s="8" t="s">
        <v>1</v>
      </c>
      <c r="B6" s="4">
        <v>20</v>
      </c>
      <c r="C6" s="4">
        <v>40</v>
      </c>
      <c r="D6" s="4">
        <v>30</v>
      </c>
      <c r="E6" s="5">
        <v>55</v>
      </c>
      <c r="F6" s="1"/>
      <c r="G6" s="1"/>
      <c r="H6" s="1"/>
      <c r="I6" s="1"/>
      <c r="J6" s="1"/>
      <c r="K6" s="92"/>
      <c r="L6" s="90"/>
      <c r="M6" s="90"/>
      <c r="N6" s="90"/>
      <c r="O6" s="90"/>
      <c r="P6" s="91"/>
      <c r="Q6" s="1"/>
      <c r="R6" s="1"/>
      <c r="S6" s="1"/>
      <c r="T6" s="35"/>
      <c r="U6" s="36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20" customHeight="1" thickBot="1" x14ac:dyDescent="0.3">
      <c r="A7" s="77" t="s">
        <v>4</v>
      </c>
      <c r="B7" s="78"/>
      <c r="C7" s="78"/>
      <c r="D7" s="79"/>
      <c r="E7" s="1"/>
      <c r="F7" s="1"/>
      <c r="G7" s="1"/>
      <c r="H7" s="1"/>
      <c r="I7" s="1"/>
      <c r="J7" s="1"/>
      <c r="K7" s="92"/>
      <c r="L7" s="90"/>
      <c r="M7" s="90"/>
      <c r="N7" s="90"/>
      <c r="O7" s="90"/>
      <c r="P7" s="9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5.25" customHeight="1" thickBot="1" x14ac:dyDescent="0.25">
      <c r="A8" s="10" t="s">
        <v>11</v>
      </c>
      <c r="B8" s="11" t="s">
        <v>8</v>
      </c>
      <c r="C8" s="11" t="s">
        <v>21</v>
      </c>
      <c r="D8" s="12" t="s">
        <v>9</v>
      </c>
      <c r="E8" s="1"/>
      <c r="F8" s="1"/>
      <c r="G8" s="1"/>
      <c r="H8" s="1"/>
      <c r="I8" s="1"/>
      <c r="J8" s="1"/>
      <c r="K8" s="93"/>
      <c r="L8" s="94"/>
      <c r="M8" s="94"/>
      <c r="N8" s="94"/>
      <c r="O8" s="94"/>
      <c r="P8" s="95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6" x14ac:dyDescent="0.2">
      <c r="A9" s="7" t="s">
        <v>5</v>
      </c>
      <c r="B9" s="2">
        <v>25</v>
      </c>
      <c r="C9" s="2">
        <v>8.5</v>
      </c>
      <c r="D9" s="3">
        <v>2000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6" x14ac:dyDescent="0.2">
      <c r="A10" s="7" t="s">
        <v>6</v>
      </c>
      <c r="B10" s="2">
        <v>35</v>
      </c>
      <c r="C10" s="2">
        <v>9</v>
      </c>
      <c r="D10" s="3">
        <v>1500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" thickBot="1" x14ac:dyDescent="0.25">
      <c r="A11" s="8" t="s">
        <v>7</v>
      </c>
      <c r="B11" s="4">
        <v>50</v>
      </c>
      <c r="C11" s="4">
        <v>10</v>
      </c>
      <c r="D11" s="5">
        <v>750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2"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" thickBot="1" x14ac:dyDescent="0.25">
      <c r="A13" s="1"/>
      <c r="B13" s="1"/>
      <c r="C13" s="1"/>
      <c r="D13" s="1"/>
      <c r="E13" s="1"/>
      <c r="F13" s="1"/>
      <c r="G13" s="1"/>
      <c r="H13" s="1"/>
      <c r="I13" s="35"/>
      <c r="J13" s="3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30" thickBot="1" x14ac:dyDescent="0.4">
      <c r="A14" s="82" t="s">
        <v>15</v>
      </c>
      <c r="B14" s="83"/>
      <c r="C14" s="1"/>
      <c r="I14" s="34"/>
      <c r="J14" s="3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30" thickBot="1" x14ac:dyDescent="0.4">
      <c r="A15" s="31"/>
      <c r="B15" s="32"/>
      <c r="C15" s="1"/>
      <c r="E15" s="75" t="s">
        <v>13</v>
      </c>
      <c r="F15" s="87"/>
      <c r="G15" s="87"/>
      <c r="H15" s="76"/>
      <c r="I15" s="33" t="s">
        <v>12</v>
      </c>
      <c r="J15" s="75" t="s">
        <v>1</v>
      </c>
      <c r="K15" s="76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32" x14ac:dyDescent="0.2">
      <c r="A16" s="10" t="s">
        <v>11</v>
      </c>
      <c r="B16" s="11" t="s">
        <v>8</v>
      </c>
      <c r="C16" s="11" t="s">
        <v>21</v>
      </c>
      <c r="D16" s="12" t="s">
        <v>9</v>
      </c>
      <c r="E16" s="10">
        <v>1</v>
      </c>
      <c r="F16" s="11">
        <v>2</v>
      </c>
      <c r="G16" s="11">
        <v>3</v>
      </c>
      <c r="H16" s="12">
        <v>4</v>
      </c>
      <c r="I16" s="22" t="s">
        <v>17</v>
      </c>
      <c r="J16" s="10" t="s">
        <v>18</v>
      </c>
      <c r="K16" s="12" t="s">
        <v>19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6" x14ac:dyDescent="0.2">
      <c r="A17" s="7" t="s">
        <v>5</v>
      </c>
      <c r="B17" s="2">
        <v>25</v>
      </c>
      <c r="C17" s="2">
        <v>8.5</v>
      </c>
      <c r="D17" s="3">
        <v>2000</v>
      </c>
      <c r="E17" s="27">
        <v>1000</v>
      </c>
      <c r="F17" s="6">
        <v>0</v>
      </c>
      <c r="G17" s="6">
        <v>1000</v>
      </c>
      <c r="H17" s="28">
        <v>0</v>
      </c>
      <c r="I17" s="23">
        <f>SUM(E17:H17)</f>
        <v>2000</v>
      </c>
      <c r="J17" s="25">
        <f>SUMPRODUCT(E17:H17,$B$6:$E$6)</f>
        <v>50000</v>
      </c>
      <c r="K17" s="3">
        <f>I17*B17</f>
        <v>50000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6" x14ac:dyDescent="0.2">
      <c r="A18" s="7" t="s">
        <v>6</v>
      </c>
      <c r="B18" s="2">
        <v>35</v>
      </c>
      <c r="C18" s="2">
        <v>9</v>
      </c>
      <c r="D18" s="3">
        <v>1500</v>
      </c>
      <c r="E18" s="27">
        <v>0</v>
      </c>
      <c r="F18" s="6">
        <v>1100.0000000000002</v>
      </c>
      <c r="G18" s="6">
        <v>199.99999999999989</v>
      </c>
      <c r="H18" s="28">
        <v>200.00000000000014</v>
      </c>
      <c r="I18" s="23">
        <f>SUM(E18:H18)</f>
        <v>1500.0000000000002</v>
      </c>
      <c r="J18" s="25">
        <f>SUMPRODUCT(E18:H18,$B$6:$E$6)</f>
        <v>61000.000000000007</v>
      </c>
      <c r="K18" s="3">
        <f>I18*B18</f>
        <v>52500.000000000007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" thickBot="1" x14ac:dyDescent="0.25">
      <c r="A19" s="8" t="s">
        <v>7</v>
      </c>
      <c r="B19" s="4">
        <v>50</v>
      </c>
      <c r="C19" s="4">
        <v>10</v>
      </c>
      <c r="D19" s="5">
        <v>750</v>
      </c>
      <c r="E19" s="29">
        <v>0</v>
      </c>
      <c r="F19" s="18">
        <v>0</v>
      </c>
      <c r="G19" s="18">
        <v>0</v>
      </c>
      <c r="H19" s="30">
        <v>750</v>
      </c>
      <c r="I19" s="24">
        <f>SUM(E19:H19)</f>
        <v>750</v>
      </c>
      <c r="J19" s="26">
        <f>SUMPRODUCT(E19:H19,$B$6:$E$6)</f>
        <v>41250</v>
      </c>
      <c r="K19" s="5">
        <f>I19*B19</f>
        <v>37500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" thickBot="1" x14ac:dyDescent="0.25">
      <c r="A20" s="1"/>
      <c r="B20" s="1"/>
      <c r="C20" s="1"/>
      <c r="D20" s="17" t="s">
        <v>20</v>
      </c>
      <c r="E20" s="19">
        <f>SUM(E17:E19)</f>
        <v>1000</v>
      </c>
      <c r="F20" s="20">
        <f>SUM(F17:F19)</f>
        <v>1100.0000000000002</v>
      </c>
      <c r="G20" s="20">
        <f>SUM(G17:G19)</f>
        <v>1200</v>
      </c>
      <c r="H20" s="21">
        <f>SUM(H17:H19)</f>
        <v>950.00000000000011</v>
      </c>
      <c r="I20" s="1"/>
      <c r="J20" s="1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</sheetData>
  <mergeCells count="9">
    <mergeCell ref="J15:K15"/>
    <mergeCell ref="A7:D7"/>
    <mergeCell ref="G1:H1"/>
    <mergeCell ref="A14:B14"/>
    <mergeCell ref="A1:E1"/>
    <mergeCell ref="E15:H15"/>
    <mergeCell ref="A2:E2"/>
    <mergeCell ref="K1:P1"/>
    <mergeCell ref="K2:P8"/>
  </mergeCells>
  <pageMargins left="0.7" right="0.7" top="0.75" bottom="0.75" header="0.3" footer="0.3"/>
  <pageSetup orientation="portrait" r:id="rId1"/>
  <ignoredErrors>
    <ignoredError sqref="I17:I19 J17:J19 E20:H2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9418B-03E8-41A6-958C-D68ED293E04B}">
  <dimension ref="A1:AK364"/>
  <sheetViews>
    <sheetView showGridLines="0" zoomScale="115" zoomScaleNormal="115" workbookViewId="0">
      <selection activeCell="K25" sqref="K25"/>
    </sheetView>
  </sheetViews>
  <sheetFormatPr baseColWidth="10" defaultColWidth="8.83203125" defaultRowHeight="15" x14ac:dyDescent="0.2"/>
  <cols>
    <col min="1" max="1" width="14.5" customWidth="1"/>
    <col min="2" max="10" width="13.83203125" customWidth="1"/>
    <col min="11" max="11" width="15.5" customWidth="1"/>
    <col min="12" max="12" width="13.6640625" customWidth="1"/>
  </cols>
  <sheetData>
    <row r="1" spans="1:37" ht="30" customHeight="1" thickBot="1" x14ac:dyDescent="0.4">
      <c r="A1" s="84" t="s">
        <v>3</v>
      </c>
      <c r="B1" s="85"/>
      <c r="C1" s="85"/>
      <c r="D1" s="85"/>
      <c r="E1" s="86"/>
      <c r="G1" s="80" t="s">
        <v>16</v>
      </c>
      <c r="H1" s="81"/>
      <c r="K1" s="80" t="s">
        <v>24</v>
      </c>
      <c r="L1" s="88"/>
      <c r="M1" s="88"/>
      <c r="N1" s="88"/>
      <c r="O1" s="88"/>
      <c r="P1" s="81"/>
      <c r="R1" s="96" t="s">
        <v>26</v>
      </c>
      <c r="S1" s="97"/>
      <c r="T1" s="97"/>
      <c r="U1" s="97"/>
      <c r="V1" s="97"/>
      <c r="W1" s="98"/>
    </row>
    <row r="2" spans="1:37" ht="20" customHeight="1" thickBot="1" x14ac:dyDescent="0.3">
      <c r="A2" s="87" t="s">
        <v>10</v>
      </c>
      <c r="B2" s="87"/>
      <c r="C2" s="87"/>
      <c r="D2" s="87"/>
      <c r="E2" s="87"/>
      <c r="F2" s="1"/>
      <c r="G2" s="9" t="s">
        <v>14</v>
      </c>
      <c r="H2" s="41">
        <f>SUMPRODUCT(I17:I19,C9:C11) - SUMPRODUCT(E20:H20,B4:E4)</f>
        <v>3685</v>
      </c>
      <c r="I2" s="1"/>
      <c r="J2" s="1"/>
      <c r="K2" s="89" t="s">
        <v>47</v>
      </c>
      <c r="L2" s="90"/>
      <c r="M2" s="90"/>
      <c r="N2" s="90"/>
      <c r="O2" s="90"/>
      <c r="P2" s="91"/>
      <c r="Q2" s="1"/>
      <c r="R2" s="99"/>
      <c r="S2" s="100"/>
      <c r="T2" s="100"/>
      <c r="U2" s="100"/>
      <c r="V2" s="100"/>
      <c r="W2" s="10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15" customHeight="1" x14ac:dyDescent="0.2">
      <c r="A3" s="10" t="s">
        <v>0</v>
      </c>
      <c r="B3" s="11">
        <v>1</v>
      </c>
      <c r="C3" s="11">
        <v>2</v>
      </c>
      <c r="D3" s="11">
        <v>3</v>
      </c>
      <c r="E3" s="12">
        <v>4</v>
      </c>
      <c r="F3" s="1"/>
      <c r="G3" s="1"/>
      <c r="H3" s="1"/>
      <c r="I3" s="1"/>
      <c r="J3" s="1"/>
      <c r="K3" s="92"/>
      <c r="L3" s="90"/>
      <c r="M3" s="90"/>
      <c r="N3" s="90"/>
      <c r="O3" s="90"/>
      <c r="P3" s="91"/>
      <c r="Q3" s="1"/>
      <c r="R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16" x14ac:dyDescent="0.2">
      <c r="A4" s="13" t="s">
        <v>2</v>
      </c>
      <c r="B4" s="14">
        <v>7.1</v>
      </c>
      <c r="C4" s="14">
        <v>8.5</v>
      </c>
      <c r="D4" s="14">
        <v>7.7</v>
      </c>
      <c r="E4" s="15">
        <v>9</v>
      </c>
      <c r="F4" s="1"/>
      <c r="G4" s="1"/>
      <c r="H4" s="1"/>
      <c r="I4" s="1"/>
      <c r="J4" s="1"/>
      <c r="K4" s="92"/>
      <c r="L4" s="90"/>
      <c r="M4" s="90"/>
      <c r="N4" s="90"/>
      <c r="O4" s="90"/>
      <c r="P4" s="9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6" x14ac:dyDescent="0.2">
      <c r="A5" s="7" t="s">
        <v>25</v>
      </c>
      <c r="B5" s="2">
        <v>1000</v>
      </c>
      <c r="C5" s="2">
        <v>1100</v>
      </c>
      <c r="D5" s="2">
        <v>1200</v>
      </c>
      <c r="E5" s="40">
        <v>1100</v>
      </c>
      <c r="F5" s="1"/>
      <c r="G5" s="1"/>
      <c r="H5" s="1"/>
      <c r="I5" s="1"/>
      <c r="J5" s="1"/>
      <c r="K5" s="92"/>
      <c r="L5" s="90"/>
      <c r="M5" s="90"/>
      <c r="N5" s="90"/>
      <c r="O5" s="90"/>
      <c r="P5" s="9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17" thickBot="1" x14ac:dyDescent="0.25">
      <c r="A6" s="8" t="s">
        <v>1</v>
      </c>
      <c r="B6" s="4">
        <v>20</v>
      </c>
      <c r="C6" s="4">
        <v>40</v>
      </c>
      <c r="D6" s="4">
        <v>30</v>
      </c>
      <c r="E6" s="5">
        <v>55</v>
      </c>
      <c r="F6" s="1"/>
      <c r="G6" s="1"/>
      <c r="H6" s="1"/>
      <c r="I6" s="1"/>
      <c r="J6" s="1"/>
      <c r="K6" s="92"/>
      <c r="L6" s="90"/>
      <c r="M6" s="90"/>
      <c r="N6" s="90"/>
      <c r="O6" s="90"/>
      <c r="P6" s="9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20" customHeight="1" thickBot="1" x14ac:dyDescent="0.3">
      <c r="A7" s="77" t="s">
        <v>4</v>
      </c>
      <c r="B7" s="78"/>
      <c r="C7" s="78"/>
      <c r="D7" s="79"/>
      <c r="E7" s="1"/>
      <c r="F7" s="1"/>
      <c r="G7" s="1"/>
      <c r="H7" s="1"/>
      <c r="I7" s="1"/>
      <c r="J7" s="1"/>
      <c r="K7" s="92"/>
      <c r="L7" s="90"/>
      <c r="M7" s="90"/>
      <c r="N7" s="90"/>
      <c r="O7" s="90"/>
      <c r="P7" s="9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5.25" customHeight="1" thickBot="1" x14ac:dyDescent="0.25">
      <c r="A8" s="10" t="s">
        <v>11</v>
      </c>
      <c r="B8" s="11" t="s">
        <v>8</v>
      </c>
      <c r="C8" s="11" t="s">
        <v>21</v>
      </c>
      <c r="D8" s="12" t="s">
        <v>9</v>
      </c>
      <c r="E8" s="1"/>
      <c r="F8" s="1"/>
      <c r="G8" s="1"/>
      <c r="H8" s="1"/>
      <c r="I8" s="1"/>
      <c r="J8" s="1"/>
      <c r="K8" s="93"/>
      <c r="L8" s="94"/>
      <c r="M8" s="94"/>
      <c r="N8" s="94"/>
      <c r="O8" s="94"/>
      <c r="P8" s="95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6" x14ac:dyDescent="0.2">
      <c r="A9" s="7" t="s">
        <v>5</v>
      </c>
      <c r="B9" s="62">
        <v>25</v>
      </c>
      <c r="C9" s="62">
        <v>8.5</v>
      </c>
      <c r="D9" s="63">
        <v>2000</v>
      </c>
      <c r="E9" s="1"/>
      <c r="F9" s="1"/>
      <c r="G9" s="1"/>
      <c r="H9" s="1"/>
      <c r="I9" s="1"/>
      <c r="J9" s="1"/>
      <c r="K9" s="37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5" customHeight="1" x14ac:dyDescent="0.25">
      <c r="A10" s="7" t="s">
        <v>6</v>
      </c>
      <c r="B10" s="62">
        <v>35</v>
      </c>
      <c r="C10" s="62">
        <v>9</v>
      </c>
      <c r="D10" s="63">
        <v>1500</v>
      </c>
      <c r="E10" s="1"/>
      <c r="F10" s="1"/>
      <c r="G10" s="1"/>
      <c r="H10" s="1"/>
      <c r="I10" s="1"/>
      <c r="J10" s="1"/>
      <c r="K10" s="42"/>
      <c r="L10" s="42"/>
      <c r="M10" s="42"/>
      <c r="N10" s="42"/>
      <c r="O10" s="42"/>
      <c r="P10" s="42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" customHeight="1" thickBot="1" x14ac:dyDescent="0.3">
      <c r="A11" s="8" t="s">
        <v>7</v>
      </c>
      <c r="B11" s="64">
        <v>50</v>
      </c>
      <c r="C11" s="64">
        <v>10</v>
      </c>
      <c r="D11" s="65">
        <v>750</v>
      </c>
      <c r="E11" s="1"/>
      <c r="F11" s="1"/>
      <c r="G11" s="1"/>
      <c r="H11" s="1"/>
      <c r="I11" s="1"/>
      <c r="J11" s="1"/>
      <c r="K11" s="42"/>
      <c r="L11" s="42"/>
      <c r="M11" s="42"/>
      <c r="N11" s="42"/>
      <c r="O11" s="42"/>
      <c r="P11" s="42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2"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" thickBot="1" x14ac:dyDescent="0.25">
      <c r="A13" s="1"/>
      <c r="B13" s="1"/>
      <c r="C13" s="1"/>
      <c r="D13" s="1"/>
      <c r="E13" s="1"/>
      <c r="F13" s="1"/>
      <c r="G13" s="1"/>
      <c r="H13" s="1"/>
      <c r="I13" s="35"/>
      <c r="J13" s="3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30" thickBot="1" x14ac:dyDescent="0.4">
      <c r="A14" s="82" t="s">
        <v>15</v>
      </c>
      <c r="B14" s="83"/>
      <c r="C14" s="1"/>
      <c r="I14" s="34"/>
      <c r="J14" s="3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30" thickBot="1" x14ac:dyDescent="0.4">
      <c r="A15" s="31"/>
      <c r="B15" s="32"/>
      <c r="C15" s="1"/>
      <c r="E15" s="75" t="s">
        <v>13</v>
      </c>
      <c r="F15" s="87"/>
      <c r="G15" s="87"/>
      <c r="H15" s="76"/>
      <c r="I15" s="33" t="s">
        <v>12</v>
      </c>
      <c r="J15" s="75" t="s">
        <v>1</v>
      </c>
      <c r="K15" s="76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32" x14ac:dyDescent="0.2">
      <c r="A16" s="10" t="s">
        <v>11</v>
      </c>
      <c r="B16" s="11" t="s">
        <v>8</v>
      </c>
      <c r="C16" s="11" t="s">
        <v>21</v>
      </c>
      <c r="D16" s="12" t="s">
        <v>9</v>
      </c>
      <c r="E16" s="10">
        <v>1</v>
      </c>
      <c r="F16" s="11">
        <v>2</v>
      </c>
      <c r="G16" s="11">
        <v>3</v>
      </c>
      <c r="H16" s="12">
        <v>4</v>
      </c>
      <c r="I16" s="22" t="s">
        <v>17</v>
      </c>
      <c r="J16" s="10" t="s">
        <v>18</v>
      </c>
      <c r="K16" s="12" t="s">
        <v>19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6" x14ac:dyDescent="0.2">
      <c r="A17" s="7" t="s">
        <v>5</v>
      </c>
      <c r="B17" s="2">
        <v>25</v>
      </c>
      <c r="C17" s="2">
        <v>8.5</v>
      </c>
      <c r="D17" s="40">
        <v>2000</v>
      </c>
      <c r="E17" s="27">
        <v>1000</v>
      </c>
      <c r="F17" s="6">
        <v>0</v>
      </c>
      <c r="G17" s="6">
        <v>1000</v>
      </c>
      <c r="H17" s="28">
        <v>150</v>
      </c>
      <c r="I17" s="38">
        <f>SUM(E17:H17)</f>
        <v>2150</v>
      </c>
      <c r="J17" s="25">
        <f>SUMPRODUCT(E17:H17,$B$6:$E$6)</f>
        <v>58250</v>
      </c>
      <c r="K17" s="3">
        <f>I17*B17</f>
        <v>53750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6" x14ac:dyDescent="0.2">
      <c r="A18" s="7" t="s">
        <v>6</v>
      </c>
      <c r="B18" s="2">
        <v>35</v>
      </c>
      <c r="C18" s="2">
        <v>9</v>
      </c>
      <c r="D18" s="3">
        <v>1500</v>
      </c>
      <c r="E18" s="27">
        <v>0</v>
      </c>
      <c r="F18" s="6">
        <v>1100</v>
      </c>
      <c r="G18" s="6">
        <v>200</v>
      </c>
      <c r="H18" s="28">
        <v>200</v>
      </c>
      <c r="I18" s="23">
        <f>SUM(E18:H18)</f>
        <v>1500</v>
      </c>
      <c r="J18" s="25">
        <f>SUMPRODUCT(E18:H18,$B$6:$E$6)</f>
        <v>61000</v>
      </c>
      <c r="K18" s="3">
        <f>I18*B18</f>
        <v>52500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" thickBot="1" x14ac:dyDescent="0.25">
      <c r="A19" s="8" t="s">
        <v>7</v>
      </c>
      <c r="B19" s="4">
        <v>50</v>
      </c>
      <c r="C19" s="4">
        <v>10</v>
      </c>
      <c r="D19" s="5">
        <v>750</v>
      </c>
      <c r="E19" s="29">
        <v>0</v>
      </c>
      <c r="F19" s="18">
        <v>0</v>
      </c>
      <c r="G19" s="18">
        <v>0</v>
      </c>
      <c r="H19" s="30">
        <v>750</v>
      </c>
      <c r="I19" s="24">
        <f>SUM(E19:H19)</f>
        <v>750</v>
      </c>
      <c r="J19" s="26">
        <f>SUMPRODUCT(E19:H19,$B$6:$E$6)</f>
        <v>41250</v>
      </c>
      <c r="K19" s="5">
        <f>I19*B19</f>
        <v>37500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" thickBot="1" x14ac:dyDescent="0.25">
      <c r="A20" s="1"/>
      <c r="B20" s="1"/>
      <c r="C20" s="1"/>
      <c r="D20" s="17" t="s">
        <v>20</v>
      </c>
      <c r="E20" s="19">
        <f>SUM(E17:E19)</f>
        <v>1000</v>
      </c>
      <c r="F20" s="20">
        <f>SUM(F17:F19)</f>
        <v>1100</v>
      </c>
      <c r="G20" s="20">
        <f>SUM(G17:G19)</f>
        <v>1200</v>
      </c>
      <c r="H20" s="39">
        <f>SUM(H17:H19)</f>
        <v>1100</v>
      </c>
      <c r="I20" s="1"/>
      <c r="J20" s="1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</sheetData>
  <scenarios current="0" show="0" sqref="H2 K17">
    <scenario name="Maxmimize Crude Stock 4 @ 1100 Barrels" count="12" user="Lesh, Daniel" comment="Created by Lesh, Daniel on 4/9/2021">
      <inputCells r="E17" val="1000"/>
      <inputCells r="F17" val="0"/>
      <inputCells r="G17" val="1000"/>
      <inputCells r="H17" val="150"/>
      <inputCells r="E18" val="0"/>
      <inputCells r="F18" val="1100"/>
      <inputCells r="G18" val="200"/>
      <inputCells r="H18" val="200"/>
      <inputCells r="E19" val="0"/>
      <inputCells r="F19" val="0"/>
      <inputCells r="G19" val="0"/>
      <inputCells r="H19" val="750"/>
    </scenario>
  </scenarios>
  <mergeCells count="10">
    <mergeCell ref="R1:W2"/>
    <mergeCell ref="J15:K15"/>
    <mergeCell ref="K1:P1"/>
    <mergeCell ref="K2:P8"/>
    <mergeCell ref="A1:E1"/>
    <mergeCell ref="G1:H1"/>
    <mergeCell ref="A2:E2"/>
    <mergeCell ref="A7:D7"/>
    <mergeCell ref="A14:B14"/>
    <mergeCell ref="E15:H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C1D2-9EF3-4F65-9383-E7A2E4010EC0}">
  <dimension ref="A1:AK364"/>
  <sheetViews>
    <sheetView showGridLines="0" zoomScale="115" zoomScaleNormal="115" workbookViewId="0">
      <selection activeCell="K2" sqref="K2:P8"/>
    </sheetView>
  </sheetViews>
  <sheetFormatPr baseColWidth="10" defaultColWidth="8.83203125" defaultRowHeight="15" x14ac:dyDescent="0.2"/>
  <cols>
    <col min="1" max="1" width="14.5" customWidth="1"/>
    <col min="2" max="10" width="13.83203125" customWidth="1"/>
    <col min="11" max="11" width="15.5" customWidth="1"/>
    <col min="12" max="12" width="13.6640625" customWidth="1"/>
  </cols>
  <sheetData>
    <row r="1" spans="1:37" ht="30" customHeight="1" thickBot="1" x14ac:dyDescent="0.4">
      <c r="A1" s="84" t="s">
        <v>3</v>
      </c>
      <c r="B1" s="85"/>
      <c r="C1" s="85"/>
      <c r="D1" s="85"/>
      <c r="E1" s="86"/>
      <c r="G1" s="80" t="s">
        <v>16</v>
      </c>
      <c r="H1" s="81"/>
      <c r="K1" s="80" t="s">
        <v>27</v>
      </c>
      <c r="L1" s="88"/>
      <c r="M1" s="88"/>
      <c r="N1" s="88"/>
      <c r="O1" s="88"/>
      <c r="P1" s="81"/>
      <c r="R1" s="96" t="s">
        <v>26</v>
      </c>
      <c r="S1" s="97"/>
      <c r="T1" s="97"/>
      <c r="U1" s="97"/>
      <c r="V1" s="97"/>
      <c r="W1" s="98"/>
    </row>
    <row r="2" spans="1:37" ht="20" customHeight="1" thickBot="1" x14ac:dyDescent="0.3">
      <c r="A2" s="87" t="s">
        <v>10</v>
      </c>
      <c r="B2" s="87"/>
      <c r="C2" s="87"/>
      <c r="D2" s="87"/>
      <c r="E2" s="87"/>
      <c r="F2" s="1"/>
      <c r="G2" s="9" t="s">
        <v>14</v>
      </c>
      <c r="H2" s="41">
        <f>SUMPRODUCT(I17:I19,C9:C11) - SUMPRODUCT(E20:H20,B4:E4)</f>
        <v>5000.0000000000146</v>
      </c>
      <c r="I2" s="1"/>
      <c r="J2" s="1"/>
      <c r="K2" s="89" t="s">
        <v>48</v>
      </c>
      <c r="L2" s="90"/>
      <c r="M2" s="90"/>
      <c r="N2" s="90"/>
      <c r="O2" s="90"/>
      <c r="P2" s="91"/>
      <c r="Q2" s="1"/>
      <c r="R2" s="99"/>
      <c r="S2" s="100"/>
      <c r="T2" s="100"/>
      <c r="U2" s="100"/>
      <c r="V2" s="100"/>
      <c r="W2" s="10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16" x14ac:dyDescent="0.2">
      <c r="A3" s="10" t="s">
        <v>0</v>
      </c>
      <c r="B3" s="11">
        <v>1</v>
      </c>
      <c r="C3" s="11">
        <v>2</v>
      </c>
      <c r="D3" s="11">
        <v>3</v>
      </c>
      <c r="E3" s="12">
        <v>4</v>
      </c>
      <c r="F3" s="1"/>
      <c r="G3" s="1"/>
      <c r="H3" s="1"/>
      <c r="I3" s="1"/>
      <c r="J3" s="1"/>
      <c r="K3" s="92"/>
      <c r="L3" s="90"/>
      <c r="M3" s="90"/>
      <c r="N3" s="90"/>
      <c r="O3" s="90"/>
      <c r="P3" s="91"/>
      <c r="Q3" s="1"/>
      <c r="R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16" x14ac:dyDescent="0.2">
      <c r="A4" s="13" t="s">
        <v>2</v>
      </c>
      <c r="B4" s="14">
        <v>7.1</v>
      </c>
      <c r="C4" s="14">
        <v>8.5</v>
      </c>
      <c r="D4" s="14">
        <v>7.7</v>
      </c>
      <c r="E4" s="15">
        <v>9</v>
      </c>
      <c r="F4" s="1"/>
      <c r="G4" s="1"/>
      <c r="H4" s="1"/>
      <c r="I4" s="1"/>
      <c r="J4" s="1"/>
      <c r="K4" s="92"/>
      <c r="L4" s="90"/>
      <c r="M4" s="90"/>
      <c r="N4" s="90"/>
      <c r="O4" s="90"/>
      <c r="P4" s="9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6" x14ac:dyDescent="0.2">
      <c r="A5" s="7" t="s">
        <v>25</v>
      </c>
      <c r="B5" s="2">
        <v>1000</v>
      </c>
      <c r="C5" s="2">
        <v>1100</v>
      </c>
      <c r="D5" s="2">
        <v>1200</v>
      </c>
      <c r="E5" s="3">
        <v>1100</v>
      </c>
      <c r="F5" s="1"/>
      <c r="G5" s="1"/>
      <c r="H5" s="1"/>
      <c r="I5" s="1"/>
      <c r="J5" s="1"/>
      <c r="K5" s="92"/>
      <c r="L5" s="90"/>
      <c r="M5" s="90"/>
      <c r="N5" s="90"/>
      <c r="O5" s="90"/>
      <c r="P5" s="9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17" thickBot="1" x14ac:dyDescent="0.25">
      <c r="A6" s="8" t="s">
        <v>1</v>
      </c>
      <c r="B6" s="4">
        <v>20</v>
      </c>
      <c r="C6" s="4">
        <v>40</v>
      </c>
      <c r="D6" s="4">
        <v>30</v>
      </c>
      <c r="E6" s="5">
        <v>55</v>
      </c>
      <c r="F6" s="1"/>
      <c r="G6" s="1"/>
      <c r="H6" s="1"/>
      <c r="I6" s="1"/>
      <c r="J6" s="1"/>
      <c r="K6" s="92"/>
      <c r="L6" s="90"/>
      <c r="M6" s="90"/>
      <c r="N6" s="90"/>
      <c r="O6" s="90"/>
      <c r="P6" s="9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20" customHeight="1" thickBot="1" x14ac:dyDescent="0.3">
      <c r="A7" s="77" t="s">
        <v>4</v>
      </c>
      <c r="B7" s="78"/>
      <c r="C7" s="78"/>
      <c r="D7" s="79"/>
      <c r="E7" s="1"/>
      <c r="F7" s="1"/>
      <c r="G7" s="1"/>
      <c r="H7" s="1"/>
      <c r="I7" s="1"/>
      <c r="J7" s="1"/>
      <c r="K7" s="92"/>
      <c r="L7" s="90"/>
      <c r="M7" s="90"/>
      <c r="N7" s="90"/>
      <c r="O7" s="90"/>
      <c r="P7" s="9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6" customHeight="1" thickBot="1" x14ac:dyDescent="0.25">
      <c r="A8" s="10" t="s">
        <v>11</v>
      </c>
      <c r="B8" s="11" t="s">
        <v>8</v>
      </c>
      <c r="C8" s="11" t="s">
        <v>21</v>
      </c>
      <c r="D8" s="12" t="s">
        <v>9</v>
      </c>
      <c r="E8" s="1"/>
      <c r="F8" s="1"/>
      <c r="G8" s="1"/>
      <c r="H8" s="1"/>
      <c r="I8" s="1"/>
      <c r="J8" s="1"/>
      <c r="K8" s="93"/>
      <c r="L8" s="94"/>
      <c r="M8" s="94"/>
      <c r="N8" s="94"/>
      <c r="O8" s="94"/>
      <c r="P8" s="95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6" x14ac:dyDescent="0.2">
      <c r="A9" s="7" t="s">
        <v>5</v>
      </c>
      <c r="B9" s="2">
        <v>25</v>
      </c>
      <c r="C9" s="43">
        <v>9.1200000000000063</v>
      </c>
      <c r="D9" s="3">
        <v>2000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6" x14ac:dyDescent="0.2">
      <c r="A10" s="7" t="s">
        <v>6</v>
      </c>
      <c r="B10" s="2">
        <v>35</v>
      </c>
      <c r="C10" s="2">
        <v>9</v>
      </c>
      <c r="D10" s="3">
        <v>1500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" thickBot="1" x14ac:dyDescent="0.25">
      <c r="A11" s="8" t="s">
        <v>7</v>
      </c>
      <c r="B11" s="4">
        <v>50</v>
      </c>
      <c r="C11" s="4">
        <v>10</v>
      </c>
      <c r="D11" s="5">
        <v>750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2"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" thickBot="1" x14ac:dyDescent="0.25">
      <c r="A13" s="1"/>
      <c r="B13" s="1"/>
      <c r="C13" s="1"/>
      <c r="D13" s="1"/>
      <c r="E13" s="1"/>
      <c r="F13" s="1"/>
      <c r="G13" s="1"/>
      <c r="H13" s="1"/>
      <c r="I13" s="35"/>
      <c r="J13" s="3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30" thickBot="1" x14ac:dyDescent="0.4">
      <c r="A14" s="82" t="s">
        <v>15</v>
      </c>
      <c r="B14" s="83"/>
      <c r="C14" s="1"/>
      <c r="I14" s="34"/>
      <c r="J14" s="3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30" thickBot="1" x14ac:dyDescent="0.4">
      <c r="A15" s="31"/>
      <c r="B15" s="32"/>
      <c r="C15" s="1"/>
      <c r="E15" s="75" t="s">
        <v>13</v>
      </c>
      <c r="F15" s="87"/>
      <c r="G15" s="87"/>
      <c r="H15" s="76"/>
      <c r="I15" s="33" t="s">
        <v>12</v>
      </c>
      <c r="J15" s="75" t="s">
        <v>1</v>
      </c>
      <c r="K15" s="76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32" x14ac:dyDescent="0.2">
      <c r="A16" s="10" t="s">
        <v>11</v>
      </c>
      <c r="B16" s="11" t="s">
        <v>8</v>
      </c>
      <c r="C16" s="11" t="s">
        <v>21</v>
      </c>
      <c r="D16" s="12" t="s">
        <v>9</v>
      </c>
      <c r="E16" s="10">
        <v>1</v>
      </c>
      <c r="F16" s="11">
        <v>2</v>
      </c>
      <c r="G16" s="11">
        <v>3</v>
      </c>
      <c r="H16" s="12">
        <v>4</v>
      </c>
      <c r="I16" s="22" t="s">
        <v>17</v>
      </c>
      <c r="J16" s="10" t="s">
        <v>18</v>
      </c>
      <c r="K16" s="12" t="s">
        <v>19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6" x14ac:dyDescent="0.2">
      <c r="A17" s="7" t="s">
        <v>5</v>
      </c>
      <c r="B17" s="2">
        <v>25</v>
      </c>
      <c r="C17" s="43">
        <v>8.5</v>
      </c>
      <c r="D17" s="3">
        <v>2000</v>
      </c>
      <c r="E17" s="27">
        <v>1000</v>
      </c>
      <c r="F17" s="6">
        <v>0</v>
      </c>
      <c r="G17" s="6">
        <v>1000</v>
      </c>
      <c r="H17" s="28">
        <v>0</v>
      </c>
      <c r="I17" s="23">
        <f>SUM(E17:H17)</f>
        <v>2000</v>
      </c>
      <c r="J17" s="25">
        <f>SUMPRODUCT(E17:H17,$B$6:$E$6)</f>
        <v>50000</v>
      </c>
      <c r="K17" s="3">
        <f>I17*B17</f>
        <v>50000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6" x14ac:dyDescent="0.2">
      <c r="A18" s="7" t="s">
        <v>6</v>
      </c>
      <c r="B18" s="2">
        <v>35</v>
      </c>
      <c r="C18" s="2">
        <v>9</v>
      </c>
      <c r="D18" s="3">
        <v>1500</v>
      </c>
      <c r="E18" s="27">
        <v>0</v>
      </c>
      <c r="F18" s="6">
        <v>1100.0000000000002</v>
      </c>
      <c r="G18" s="6">
        <v>199.99999999999989</v>
      </c>
      <c r="H18" s="28">
        <v>200.00000000000014</v>
      </c>
      <c r="I18" s="23">
        <f>SUM(E18:H18)</f>
        <v>1500.0000000000002</v>
      </c>
      <c r="J18" s="25">
        <f>SUMPRODUCT(E18:H18,$B$6:$E$6)</f>
        <v>61000.000000000007</v>
      </c>
      <c r="K18" s="3">
        <f>I18*B18</f>
        <v>52500.000000000007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" thickBot="1" x14ac:dyDescent="0.25">
      <c r="A19" s="8" t="s">
        <v>7</v>
      </c>
      <c r="B19" s="4">
        <v>50</v>
      </c>
      <c r="C19" s="4">
        <v>10</v>
      </c>
      <c r="D19" s="5">
        <v>750</v>
      </c>
      <c r="E19" s="29">
        <v>0</v>
      </c>
      <c r="F19" s="18">
        <v>0</v>
      </c>
      <c r="G19" s="18">
        <v>0</v>
      </c>
      <c r="H19" s="30">
        <v>750</v>
      </c>
      <c r="I19" s="24">
        <f>SUM(E19:H19)</f>
        <v>750</v>
      </c>
      <c r="J19" s="26">
        <f>SUMPRODUCT(E19:H19,$B$6:$E$6)</f>
        <v>41250</v>
      </c>
      <c r="K19" s="5">
        <f>I19*B19</f>
        <v>37500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" thickBot="1" x14ac:dyDescent="0.25">
      <c r="A20" s="1"/>
      <c r="B20" s="1"/>
      <c r="C20" s="1"/>
      <c r="D20" s="17" t="s">
        <v>20</v>
      </c>
      <c r="E20" s="19">
        <f>SUM(E17:E19)</f>
        <v>1000</v>
      </c>
      <c r="F20" s="20">
        <f>SUM(F17:F19)</f>
        <v>1100.0000000000002</v>
      </c>
      <c r="G20" s="20">
        <f>SUM(G17:G19)</f>
        <v>1200</v>
      </c>
      <c r="H20" s="21">
        <f>SUM(H17:H19)</f>
        <v>950.00000000000011</v>
      </c>
      <c r="I20" s="1"/>
      <c r="J20" s="1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</sheetData>
  <mergeCells count="10">
    <mergeCell ref="J15:K15"/>
    <mergeCell ref="K1:P1"/>
    <mergeCell ref="R1:W2"/>
    <mergeCell ref="K2:P8"/>
    <mergeCell ref="A1:E1"/>
    <mergeCell ref="G1:H1"/>
    <mergeCell ref="A2:E2"/>
    <mergeCell ref="A7:D7"/>
    <mergeCell ref="A14:B14"/>
    <mergeCell ref="E15:H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FDD4-D598-4DF3-9FDA-1FAA089AEF13}">
  <dimension ref="A1:AK364"/>
  <sheetViews>
    <sheetView showGridLines="0" zoomScale="115" zoomScaleNormal="115" workbookViewId="0">
      <selection activeCell="K2" sqref="K2:P8"/>
    </sheetView>
  </sheetViews>
  <sheetFormatPr baseColWidth="10" defaultColWidth="8.83203125" defaultRowHeight="15" x14ac:dyDescent="0.2"/>
  <cols>
    <col min="1" max="1" width="14.5" customWidth="1"/>
    <col min="2" max="10" width="13.83203125" customWidth="1"/>
    <col min="11" max="11" width="15.5" customWidth="1"/>
    <col min="12" max="12" width="13.6640625" customWidth="1"/>
  </cols>
  <sheetData>
    <row r="1" spans="1:37" ht="30" customHeight="1" thickBot="1" x14ac:dyDescent="0.4">
      <c r="A1" s="84" t="s">
        <v>3</v>
      </c>
      <c r="B1" s="85"/>
      <c r="C1" s="85"/>
      <c r="D1" s="85"/>
      <c r="E1" s="86"/>
      <c r="G1" s="80" t="s">
        <v>16</v>
      </c>
      <c r="H1" s="81"/>
      <c r="K1" s="80" t="s">
        <v>37</v>
      </c>
      <c r="L1" s="88"/>
      <c r="M1" s="88"/>
      <c r="N1" s="88"/>
      <c r="O1" s="88"/>
      <c r="P1" s="81"/>
      <c r="R1" s="96" t="s">
        <v>26</v>
      </c>
      <c r="S1" s="97"/>
      <c r="T1" s="97"/>
      <c r="U1" s="97"/>
      <c r="V1" s="97"/>
      <c r="W1" s="98"/>
    </row>
    <row r="2" spans="1:37" ht="20" customHeight="1" thickBot="1" x14ac:dyDescent="0.3">
      <c r="A2" s="87" t="s">
        <v>10</v>
      </c>
      <c r="B2" s="87"/>
      <c r="C2" s="87"/>
      <c r="D2" s="87"/>
      <c r="E2" s="87"/>
      <c r="F2" s="1"/>
      <c r="G2" s="9" t="s">
        <v>14</v>
      </c>
      <c r="H2" s="41">
        <f>SUMPRODUCT(I17:I19,C9:C11) - SUMPRODUCT(E20:H20,B4:E4)</f>
        <v>5000</v>
      </c>
      <c r="I2" s="1"/>
      <c r="J2" s="1"/>
      <c r="K2" s="89" t="s">
        <v>49</v>
      </c>
      <c r="L2" s="90"/>
      <c r="M2" s="90"/>
      <c r="N2" s="90"/>
      <c r="O2" s="90"/>
      <c r="P2" s="91"/>
      <c r="Q2" s="1"/>
      <c r="R2" s="99"/>
      <c r="S2" s="100"/>
      <c r="T2" s="100"/>
      <c r="U2" s="100"/>
      <c r="V2" s="100"/>
      <c r="W2" s="10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16" x14ac:dyDescent="0.2">
      <c r="A3" s="10" t="s">
        <v>0</v>
      </c>
      <c r="B3" s="11">
        <v>1</v>
      </c>
      <c r="C3" s="11">
        <v>2</v>
      </c>
      <c r="D3" s="11">
        <v>3</v>
      </c>
      <c r="E3" s="12">
        <v>4</v>
      </c>
      <c r="F3" s="1"/>
      <c r="G3" s="1"/>
      <c r="H3" s="1"/>
      <c r="I3" s="1"/>
      <c r="J3" s="1"/>
      <c r="K3" s="92"/>
      <c r="L3" s="90"/>
      <c r="M3" s="90"/>
      <c r="N3" s="90"/>
      <c r="O3" s="90"/>
      <c r="P3" s="91"/>
      <c r="Q3" s="1"/>
      <c r="R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16" x14ac:dyDescent="0.2">
      <c r="A4" s="13" t="s">
        <v>2</v>
      </c>
      <c r="B4" s="14">
        <v>7.1</v>
      </c>
      <c r="C4" s="14">
        <v>8.5</v>
      </c>
      <c r="D4" s="14">
        <v>7.7</v>
      </c>
      <c r="E4" s="15">
        <v>9</v>
      </c>
      <c r="F4" s="1"/>
      <c r="G4" s="1"/>
      <c r="H4" s="1"/>
      <c r="I4" s="1"/>
      <c r="J4" s="1"/>
      <c r="K4" s="92"/>
      <c r="L4" s="90"/>
      <c r="M4" s="90"/>
      <c r="N4" s="90"/>
      <c r="O4" s="90"/>
      <c r="P4" s="9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6" x14ac:dyDescent="0.2">
      <c r="A5" s="7" t="s">
        <v>25</v>
      </c>
      <c r="B5" s="2">
        <v>1000</v>
      </c>
      <c r="C5" s="2">
        <v>1100</v>
      </c>
      <c r="D5" s="2">
        <v>1200</v>
      </c>
      <c r="E5" s="3">
        <v>1100</v>
      </c>
      <c r="F5" s="1"/>
      <c r="G5" s="1"/>
      <c r="H5" s="1"/>
      <c r="I5" s="1"/>
      <c r="J5" s="1"/>
      <c r="K5" s="92"/>
      <c r="L5" s="90"/>
      <c r="M5" s="90"/>
      <c r="N5" s="90"/>
      <c r="O5" s="90"/>
      <c r="P5" s="9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17" thickBot="1" x14ac:dyDescent="0.25">
      <c r="A6" s="8" t="s">
        <v>1</v>
      </c>
      <c r="B6" s="4">
        <v>20</v>
      </c>
      <c r="C6" s="4">
        <v>40</v>
      </c>
      <c r="D6" s="4">
        <v>30</v>
      </c>
      <c r="E6" s="5">
        <v>55</v>
      </c>
      <c r="F6" s="1"/>
      <c r="G6" s="1"/>
      <c r="H6" s="1"/>
      <c r="I6" s="1"/>
      <c r="J6" s="1"/>
      <c r="K6" s="92"/>
      <c r="L6" s="90"/>
      <c r="M6" s="90"/>
      <c r="N6" s="90"/>
      <c r="O6" s="90"/>
      <c r="P6" s="9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20" customHeight="1" thickBot="1" x14ac:dyDescent="0.3">
      <c r="A7" s="77" t="s">
        <v>4</v>
      </c>
      <c r="B7" s="78"/>
      <c r="C7" s="78"/>
      <c r="D7" s="79"/>
      <c r="E7" s="1"/>
      <c r="F7" s="1"/>
      <c r="G7" s="1"/>
      <c r="H7" s="1"/>
      <c r="I7" s="1"/>
      <c r="J7" s="1"/>
      <c r="K7" s="92"/>
      <c r="L7" s="90"/>
      <c r="M7" s="90"/>
      <c r="N7" s="90"/>
      <c r="O7" s="90"/>
      <c r="P7" s="9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6" customHeight="1" thickBot="1" x14ac:dyDescent="0.25">
      <c r="A8" s="10" t="s">
        <v>11</v>
      </c>
      <c r="B8" s="11" t="s">
        <v>8</v>
      </c>
      <c r="C8" s="11" t="s">
        <v>21</v>
      </c>
      <c r="D8" s="12" t="s">
        <v>9</v>
      </c>
      <c r="E8" s="1"/>
      <c r="F8" s="1"/>
      <c r="G8" s="1"/>
      <c r="H8" s="1"/>
      <c r="I8" s="1"/>
      <c r="J8" s="1"/>
      <c r="K8" s="93"/>
      <c r="L8" s="94"/>
      <c r="M8" s="94"/>
      <c r="N8" s="94"/>
      <c r="O8" s="94"/>
      <c r="P8" s="95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6" x14ac:dyDescent="0.2">
      <c r="A9" s="7" t="s">
        <v>5</v>
      </c>
      <c r="B9" s="2">
        <v>25</v>
      </c>
      <c r="C9" s="2">
        <v>8.5</v>
      </c>
      <c r="D9" s="3">
        <v>2000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6" x14ac:dyDescent="0.2">
      <c r="A10" s="7" t="s">
        <v>6</v>
      </c>
      <c r="B10" s="2">
        <v>35</v>
      </c>
      <c r="C10" s="43">
        <v>9.8266666666666662</v>
      </c>
      <c r="D10" s="3">
        <v>1500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" thickBot="1" x14ac:dyDescent="0.25">
      <c r="A11" s="8" t="s">
        <v>7</v>
      </c>
      <c r="B11" s="4">
        <v>50</v>
      </c>
      <c r="C11" s="4">
        <v>10</v>
      </c>
      <c r="D11" s="5">
        <v>750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2"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" thickBot="1" x14ac:dyDescent="0.25">
      <c r="A13" s="1"/>
      <c r="B13" s="1"/>
      <c r="C13" s="1"/>
      <c r="D13" s="1"/>
      <c r="E13" s="1"/>
      <c r="F13" s="1"/>
      <c r="G13" s="1"/>
      <c r="H13" s="1"/>
      <c r="I13" s="35"/>
      <c r="J13" s="3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30" thickBot="1" x14ac:dyDescent="0.4">
      <c r="A14" s="82" t="s">
        <v>15</v>
      </c>
      <c r="B14" s="83"/>
      <c r="C14" s="1"/>
      <c r="I14" s="34"/>
      <c r="J14" s="3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30" thickBot="1" x14ac:dyDescent="0.4">
      <c r="A15" s="31"/>
      <c r="B15" s="32"/>
      <c r="C15" s="1"/>
      <c r="E15" s="75" t="s">
        <v>13</v>
      </c>
      <c r="F15" s="87"/>
      <c r="G15" s="87"/>
      <c r="H15" s="76"/>
      <c r="I15" s="33" t="s">
        <v>12</v>
      </c>
      <c r="J15" s="75" t="s">
        <v>1</v>
      </c>
      <c r="K15" s="76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32" x14ac:dyDescent="0.2">
      <c r="A16" s="10" t="s">
        <v>11</v>
      </c>
      <c r="B16" s="11" t="s">
        <v>8</v>
      </c>
      <c r="C16" s="11" t="s">
        <v>21</v>
      </c>
      <c r="D16" s="12" t="s">
        <v>9</v>
      </c>
      <c r="E16" s="10">
        <v>1</v>
      </c>
      <c r="F16" s="11">
        <v>2</v>
      </c>
      <c r="G16" s="11">
        <v>3</v>
      </c>
      <c r="H16" s="12">
        <v>4</v>
      </c>
      <c r="I16" s="22" t="s">
        <v>17</v>
      </c>
      <c r="J16" s="10" t="s">
        <v>18</v>
      </c>
      <c r="K16" s="12" t="s">
        <v>19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6" x14ac:dyDescent="0.2">
      <c r="A17" s="7" t="s">
        <v>5</v>
      </c>
      <c r="B17" s="2">
        <v>25</v>
      </c>
      <c r="C17" s="2">
        <v>8.5</v>
      </c>
      <c r="D17" s="3">
        <v>2000</v>
      </c>
      <c r="E17" s="27">
        <v>1000</v>
      </c>
      <c r="F17" s="6">
        <v>0</v>
      </c>
      <c r="G17" s="6">
        <v>1000</v>
      </c>
      <c r="H17" s="28">
        <v>0</v>
      </c>
      <c r="I17" s="23">
        <f>SUM(E17:H17)</f>
        <v>2000</v>
      </c>
      <c r="J17" s="25">
        <f>SUMPRODUCT(E17:H17,$B$6:$E$6)</f>
        <v>50000</v>
      </c>
      <c r="K17" s="3">
        <f>I17*B17</f>
        <v>50000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6" x14ac:dyDescent="0.2">
      <c r="A18" s="7" t="s">
        <v>6</v>
      </c>
      <c r="B18" s="2">
        <v>35</v>
      </c>
      <c r="C18" s="43">
        <v>9</v>
      </c>
      <c r="D18" s="3">
        <v>1500</v>
      </c>
      <c r="E18" s="27">
        <v>0</v>
      </c>
      <c r="F18" s="6">
        <v>1100.0000000000002</v>
      </c>
      <c r="G18" s="6">
        <v>199.99999999999989</v>
      </c>
      <c r="H18" s="28">
        <v>200.00000000000014</v>
      </c>
      <c r="I18" s="23">
        <f>SUM(E18:H18)</f>
        <v>1500.0000000000002</v>
      </c>
      <c r="J18" s="25">
        <f>SUMPRODUCT(E18:H18,$B$6:$E$6)</f>
        <v>61000.000000000007</v>
      </c>
      <c r="K18" s="3">
        <f>I18*B18</f>
        <v>52500.000000000007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" thickBot="1" x14ac:dyDescent="0.25">
      <c r="A19" s="8" t="s">
        <v>7</v>
      </c>
      <c r="B19" s="4">
        <v>50</v>
      </c>
      <c r="C19" s="4">
        <v>10</v>
      </c>
      <c r="D19" s="5">
        <v>750</v>
      </c>
      <c r="E19" s="29">
        <v>0</v>
      </c>
      <c r="F19" s="18">
        <v>0</v>
      </c>
      <c r="G19" s="18">
        <v>0</v>
      </c>
      <c r="H19" s="30">
        <v>750</v>
      </c>
      <c r="I19" s="24">
        <f>SUM(E19:H19)</f>
        <v>750</v>
      </c>
      <c r="J19" s="26">
        <f>SUMPRODUCT(E19:H19,$B$6:$E$6)</f>
        <v>41250</v>
      </c>
      <c r="K19" s="5">
        <f>I19*B19</f>
        <v>37500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" thickBot="1" x14ac:dyDescent="0.25">
      <c r="A20" s="1"/>
      <c r="B20" s="1"/>
      <c r="C20" s="1"/>
      <c r="D20" s="17" t="s">
        <v>20</v>
      </c>
      <c r="E20" s="19">
        <f>SUM(E17:E19)</f>
        <v>1000</v>
      </c>
      <c r="F20" s="20">
        <f>SUM(F17:F19)</f>
        <v>1100.0000000000002</v>
      </c>
      <c r="G20" s="20">
        <f>SUM(G17:G19)</f>
        <v>1200</v>
      </c>
      <c r="H20" s="21">
        <f>SUM(H17:H19)</f>
        <v>950.00000000000011</v>
      </c>
      <c r="I20" s="1"/>
      <c r="J20" s="1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</sheetData>
  <mergeCells count="10">
    <mergeCell ref="J15:K15"/>
    <mergeCell ref="K1:P1"/>
    <mergeCell ref="R1:W2"/>
    <mergeCell ref="K2:P8"/>
    <mergeCell ref="A1:E1"/>
    <mergeCell ref="G1:H1"/>
    <mergeCell ref="A2:E2"/>
    <mergeCell ref="A7:D7"/>
    <mergeCell ref="A14:B14"/>
    <mergeCell ref="E15:H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33672-029B-4424-9B90-A8B2C1E8A2E0}">
  <dimension ref="A1:AK364"/>
  <sheetViews>
    <sheetView showGridLines="0" zoomScale="115" zoomScaleNormal="115" workbookViewId="0">
      <selection activeCell="K2" sqref="K2:P8"/>
    </sheetView>
  </sheetViews>
  <sheetFormatPr baseColWidth="10" defaultColWidth="8.83203125" defaultRowHeight="15" x14ac:dyDescent="0.2"/>
  <cols>
    <col min="1" max="1" width="14.5" customWidth="1"/>
    <col min="2" max="10" width="13.83203125" customWidth="1"/>
    <col min="11" max="11" width="15.5" customWidth="1"/>
    <col min="12" max="12" width="13.6640625" customWidth="1"/>
  </cols>
  <sheetData>
    <row r="1" spans="1:37" ht="30" customHeight="1" thickBot="1" x14ac:dyDescent="0.4">
      <c r="A1" s="84" t="s">
        <v>3</v>
      </c>
      <c r="B1" s="85"/>
      <c r="C1" s="85"/>
      <c r="D1" s="85"/>
      <c r="E1" s="86"/>
      <c r="G1" s="80" t="s">
        <v>16</v>
      </c>
      <c r="H1" s="81"/>
      <c r="K1" s="80" t="s">
        <v>38</v>
      </c>
      <c r="L1" s="88"/>
      <c r="M1" s="88"/>
      <c r="N1" s="88"/>
      <c r="O1" s="88"/>
      <c r="P1" s="81"/>
      <c r="R1" s="96" t="s">
        <v>26</v>
      </c>
      <c r="S1" s="97"/>
      <c r="T1" s="97"/>
      <c r="U1" s="97"/>
      <c r="V1" s="97"/>
      <c r="W1" s="98"/>
    </row>
    <row r="2" spans="1:37" ht="20" customHeight="1" thickBot="1" x14ac:dyDescent="0.3">
      <c r="A2" s="87" t="s">
        <v>10</v>
      </c>
      <c r="B2" s="87"/>
      <c r="C2" s="87"/>
      <c r="D2" s="87"/>
      <c r="E2" s="87"/>
      <c r="F2" s="1"/>
      <c r="G2" s="9" t="s">
        <v>14</v>
      </c>
      <c r="H2" s="41">
        <f>SUMPRODUCT(I17:I19,C9:C11) - SUMPRODUCT(E20:H20,B4:E4)</f>
        <v>5000</v>
      </c>
      <c r="I2" s="1"/>
      <c r="J2" s="1"/>
      <c r="K2" s="89" t="s">
        <v>50</v>
      </c>
      <c r="L2" s="90"/>
      <c r="M2" s="90"/>
      <c r="N2" s="90"/>
      <c r="O2" s="90"/>
      <c r="P2" s="91"/>
      <c r="Q2" s="1"/>
      <c r="R2" s="99"/>
      <c r="S2" s="100"/>
      <c r="T2" s="100"/>
      <c r="U2" s="100"/>
      <c r="V2" s="100"/>
      <c r="W2" s="10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16" x14ac:dyDescent="0.2">
      <c r="A3" s="10" t="s">
        <v>0</v>
      </c>
      <c r="B3" s="11">
        <v>1</v>
      </c>
      <c r="C3" s="11">
        <v>2</v>
      </c>
      <c r="D3" s="11">
        <v>3</v>
      </c>
      <c r="E3" s="12">
        <v>4</v>
      </c>
      <c r="F3" s="1"/>
      <c r="G3" s="1"/>
      <c r="H3" s="1"/>
      <c r="I3" s="1"/>
      <c r="J3" s="1"/>
      <c r="K3" s="92"/>
      <c r="L3" s="90"/>
      <c r="M3" s="90"/>
      <c r="N3" s="90"/>
      <c r="O3" s="90"/>
      <c r="P3" s="91"/>
      <c r="Q3" s="1"/>
      <c r="R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16" x14ac:dyDescent="0.2">
      <c r="A4" s="13" t="s">
        <v>2</v>
      </c>
      <c r="B4" s="14">
        <v>7.1</v>
      </c>
      <c r="C4" s="14">
        <v>8.5</v>
      </c>
      <c r="D4" s="14">
        <v>7.7</v>
      </c>
      <c r="E4" s="15">
        <v>9</v>
      </c>
      <c r="F4" s="1"/>
      <c r="G4" s="1"/>
      <c r="H4" s="1"/>
      <c r="I4" s="1"/>
      <c r="J4" s="1"/>
      <c r="K4" s="92"/>
      <c r="L4" s="90"/>
      <c r="M4" s="90"/>
      <c r="N4" s="90"/>
      <c r="O4" s="90"/>
      <c r="P4" s="9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6" x14ac:dyDescent="0.2">
      <c r="A5" s="7" t="s">
        <v>25</v>
      </c>
      <c r="B5" s="2">
        <v>1000</v>
      </c>
      <c r="C5" s="2">
        <v>1100</v>
      </c>
      <c r="D5" s="2">
        <v>1200</v>
      </c>
      <c r="E5" s="3">
        <v>1100</v>
      </c>
      <c r="F5" s="1"/>
      <c r="G5" s="1"/>
      <c r="H5" s="1"/>
      <c r="I5" s="1"/>
      <c r="J5" s="1"/>
      <c r="K5" s="92"/>
      <c r="L5" s="90"/>
      <c r="M5" s="90"/>
      <c r="N5" s="90"/>
      <c r="O5" s="90"/>
      <c r="P5" s="9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17" thickBot="1" x14ac:dyDescent="0.25">
      <c r="A6" s="8" t="s">
        <v>1</v>
      </c>
      <c r="B6" s="4">
        <v>20</v>
      </c>
      <c r="C6" s="4">
        <v>40</v>
      </c>
      <c r="D6" s="4">
        <v>30</v>
      </c>
      <c r="E6" s="5">
        <v>55</v>
      </c>
      <c r="F6" s="1"/>
      <c r="G6" s="1"/>
      <c r="H6" s="1"/>
      <c r="I6" s="1"/>
      <c r="J6" s="1"/>
      <c r="K6" s="92"/>
      <c r="L6" s="90"/>
      <c r="M6" s="90"/>
      <c r="N6" s="90"/>
      <c r="O6" s="90"/>
      <c r="P6" s="9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20" customHeight="1" thickBot="1" x14ac:dyDescent="0.3">
      <c r="A7" s="77" t="s">
        <v>4</v>
      </c>
      <c r="B7" s="78"/>
      <c r="C7" s="78"/>
      <c r="D7" s="79"/>
      <c r="E7" s="1"/>
      <c r="F7" s="1"/>
      <c r="G7" s="1"/>
      <c r="H7" s="1"/>
      <c r="I7" s="1"/>
      <c r="J7" s="1"/>
      <c r="K7" s="92"/>
      <c r="L7" s="90"/>
      <c r="M7" s="90"/>
      <c r="N7" s="90"/>
      <c r="O7" s="90"/>
      <c r="P7" s="9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6" customHeight="1" thickBot="1" x14ac:dyDescent="0.25">
      <c r="A8" s="10" t="s">
        <v>11</v>
      </c>
      <c r="B8" s="11" t="s">
        <v>8</v>
      </c>
      <c r="C8" s="11" t="s">
        <v>21</v>
      </c>
      <c r="D8" s="12" t="s">
        <v>9</v>
      </c>
      <c r="E8" s="1"/>
      <c r="F8" s="1"/>
      <c r="G8" s="1"/>
      <c r="H8" s="1"/>
      <c r="I8" s="1"/>
      <c r="J8" s="1"/>
      <c r="K8" s="93"/>
      <c r="L8" s="94"/>
      <c r="M8" s="94"/>
      <c r="N8" s="94"/>
      <c r="O8" s="94"/>
      <c r="P8" s="95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6" x14ac:dyDescent="0.2">
      <c r="A9" s="7" t="s">
        <v>5</v>
      </c>
      <c r="B9" s="2">
        <v>25</v>
      </c>
      <c r="C9" s="2">
        <v>8.5</v>
      </c>
      <c r="D9" s="3">
        <v>2000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6" x14ac:dyDescent="0.2">
      <c r="A10" s="7" t="s">
        <v>6</v>
      </c>
      <c r="B10" s="2">
        <v>35</v>
      </c>
      <c r="C10" s="2">
        <v>9</v>
      </c>
      <c r="D10" s="3">
        <v>1500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" thickBot="1" x14ac:dyDescent="0.25">
      <c r="A11" s="8" t="s">
        <v>7</v>
      </c>
      <c r="B11" s="4">
        <v>50</v>
      </c>
      <c r="C11" s="44">
        <v>11.653333333333332</v>
      </c>
      <c r="D11" s="5">
        <v>750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2"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" thickBot="1" x14ac:dyDescent="0.25">
      <c r="A13" s="1"/>
      <c r="B13" s="1"/>
      <c r="C13" s="1"/>
      <c r="D13" s="1"/>
      <c r="E13" s="1"/>
      <c r="F13" s="1"/>
      <c r="G13" s="1"/>
      <c r="H13" s="1"/>
      <c r="I13" s="35"/>
      <c r="J13" s="3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30" thickBot="1" x14ac:dyDescent="0.4">
      <c r="A14" s="82" t="s">
        <v>15</v>
      </c>
      <c r="B14" s="83"/>
      <c r="C14" s="1"/>
      <c r="I14" s="34"/>
      <c r="J14" s="3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30" thickBot="1" x14ac:dyDescent="0.4">
      <c r="A15" s="31"/>
      <c r="B15" s="32"/>
      <c r="C15" s="1"/>
      <c r="E15" s="75" t="s">
        <v>13</v>
      </c>
      <c r="F15" s="87"/>
      <c r="G15" s="87"/>
      <c r="H15" s="76"/>
      <c r="I15" s="33" t="s">
        <v>12</v>
      </c>
      <c r="J15" s="75" t="s">
        <v>1</v>
      </c>
      <c r="K15" s="76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32" x14ac:dyDescent="0.2">
      <c r="A16" s="10" t="s">
        <v>11</v>
      </c>
      <c r="B16" s="11" t="s">
        <v>8</v>
      </c>
      <c r="C16" s="11" t="s">
        <v>21</v>
      </c>
      <c r="D16" s="12" t="s">
        <v>9</v>
      </c>
      <c r="E16" s="10">
        <v>1</v>
      </c>
      <c r="F16" s="11">
        <v>2</v>
      </c>
      <c r="G16" s="11">
        <v>3</v>
      </c>
      <c r="H16" s="12">
        <v>4</v>
      </c>
      <c r="I16" s="22" t="s">
        <v>17</v>
      </c>
      <c r="J16" s="10" t="s">
        <v>18</v>
      </c>
      <c r="K16" s="12" t="s">
        <v>19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6" x14ac:dyDescent="0.2">
      <c r="A17" s="7" t="s">
        <v>5</v>
      </c>
      <c r="B17" s="2">
        <v>25</v>
      </c>
      <c r="C17" s="2">
        <v>8.5</v>
      </c>
      <c r="D17" s="3">
        <v>2000</v>
      </c>
      <c r="E17" s="27">
        <v>1000</v>
      </c>
      <c r="F17" s="6">
        <v>0</v>
      </c>
      <c r="G17" s="6">
        <v>1000</v>
      </c>
      <c r="H17" s="28">
        <v>0</v>
      </c>
      <c r="I17" s="23">
        <f>SUM(E17:H17)</f>
        <v>2000</v>
      </c>
      <c r="J17" s="25">
        <f>SUMPRODUCT(E17:H17,$B$6:$E$6)</f>
        <v>50000</v>
      </c>
      <c r="K17" s="3">
        <f>I17*B17</f>
        <v>50000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6" x14ac:dyDescent="0.2">
      <c r="A18" s="7" t="s">
        <v>6</v>
      </c>
      <c r="B18" s="2">
        <v>35</v>
      </c>
      <c r="C18" s="2">
        <v>9</v>
      </c>
      <c r="D18" s="3">
        <v>1500</v>
      </c>
      <c r="E18" s="27">
        <v>0</v>
      </c>
      <c r="F18" s="6">
        <v>1100.0000000000002</v>
      </c>
      <c r="G18" s="6">
        <v>199.99999999999989</v>
      </c>
      <c r="H18" s="28">
        <v>200.00000000000014</v>
      </c>
      <c r="I18" s="23">
        <f>SUM(E18:H18)</f>
        <v>1500.0000000000002</v>
      </c>
      <c r="J18" s="25">
        <f>SUMPRODUCT(E18:H18,$B$6:$E$6)</f>
        <v>61000.000000000007</v>
      </c>
      <c r="K18" s="3">
        <f>I18*B18</f>
        <v>52500.000000000007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" thickBot="1" x14ac:dyDescent="0.25">
      <c r="A19" s="8" t="s">
        <v>7</v>
      </c>
      <c r="B19" s="4">
        <v>50</v>
      </c>
      <c r="C19" s="44">
        <v>10</v>
      </c>
      <c r="D19" s="5">
        <v>750</v>
      </c>
      <c r="E19" s="29">
        <v>0</v>
      </c>
      <c r="F19" s="18">
        <v>0</v>
      </c>
      <c r="G19" s="18">
        <v>0</v>
      </c>
      <c r="H19" s="30">
        <v>750</v>
      </c>
      <c r="I19" s="24">
        <f>SUM(E19:H19)</f>
        <v>750</v>
      </c>
      <c r="J19" s="26">
        <f>SUMPRODUCT(E19:H19,$B$6:$E$6)</f>
        <v>41250</v>
      </c>
      <c r="K19" s="5">
        <f>I19*B19</f>
        <v>37500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" thickBot="1" x14ac:dyDescent="0.25">
      <c r="A20" s="1"/>
      <c r="B20" s="1"/>
      <c r="C20" s="1"/>
      <c r="D20" s="17" t="s">
        <v>20</v>
      </c>
      <c r="E20" s="19">
        <f>SUM(E17:E19)</f>
        <v>1000</v>
      </c>
      <c r="F20" s="20">
        <f>SUM(F17:F19)</f>
        <v>1100.0000000000002</v>
      </c>
      <c r="G20" s="20">
        <f>SUM(G17:G19)</f>
        <v>1200</v>
      </c>
      <c r="H20" s="21">
        <f>SUM(H17:H19)</f>
        <v>950.00000000000011</v>
      </c>
      <c r="I20" s="1"/>
      <c r="J20" s="1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</sheetData>
  <mergeCells count="10">
    <mergeCell ref="J15:K15"/>
    <mergeCell ref="K1:P1"/>
    <mergeCell ref="R1:W2"/>
    <mergeCell ref="K2:P8"/>
    <mergeCell ref="A1:E1"/>
    <mergeCell ref="G1:H1"/>
    <mergeCell ref="A2:E2"/>
    <mergeCell ref="A7:D7"/>
    <mergeCell ref="A14:B14"/>
    <mergeCell ref="E15:H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34F2A-1143-3143-A810-8516E68A1808}">
  <dimension ref="A1:C9"/>
  <sheetViews>
    <sheetView showGridLines="0" topLeftCell="A2" zoomScale="130" zoomScaleNormal="130" workbookViewId="0">
      <selection activeCell="C4" sqref="C4"/>
    </sheetView>
  </sheetViews>
  <sheetFormatPr baseColWidth="10" defaultRowHeight="15" x14ac:dyDescent="0.2"/>
  <cols>
    <col min="2" max="2" width="15.33203125" customWidth="1"/>
    <col min="3" max="3" width="54.6640625" customWidth="1"/>
  </cols>
  <sheetData>
    <row r="1" spans="1:3" ht="15" customHeight="1" thickBot="1" x14ac:dyDescent="0.25">
      <c r="C1" s="45"/>
    </row>
    <row r="2" spans="1:3" ht="20" thickBot="1" x14ac:dyDescent="0.25">
      <c r="A2" s="102" t="s">
        <v>30</v>
      </c>
      <c r="B2" s="103"/>
    </row>
    <row r="3" spans="1:3" ht="80" x14ac:dyDescent="0.2">
      <c r="B3" s="48">
        <v>1</v>
      </c>
      <c r="C3" s="49" t="s">
        <v>51</v>
      </c>
    </row>
    <row r="4" spans="1:3" ht="80" x14ac:dyDescent="0.2">
      <c r="B4" s="50">
        <v>2</v>
      </c>
      <c r="C4" s="51" t="s">
        <v>28</v>
      </c>
    </row>
    <row r="5" spans="1:3" ht="48" x14ac:dyDescent="0.2">
      <c r="B5" s="50">
        <v>3</v>
      </c>
      <c r="C5" s="51" t="s">
        <v>29</v>
      </c>
    </row>
    <row r="6" spans="1:3" ht="48" x14ac:dyDescent="0.2">
      <c r="B6" s="50">
        <v>4</v>
      </c>
      <c r="C6" s="51" t="s">
        <v>52</v>
      </c>
    </row>
    <row r="7" spans="1:3" ht="48" x14ac:dyDescent="0.2">
      <c r="B7" s="54">
        <v>5</v>
      </c>
      <c r="C7" s="55" t="s">
        <v>53</v>
      </c>
    </row>
    <row r="8" spans="1:3" ht="48" x14ac:dyDescent="0.2">
      <c r="B8" s="50">
        <v>6</v>
      </c>
      <c r="C8" s="51" t="s">
        <v>54</v>
      </c>
    </row>
    <row r="9" spans="1:3" ht="49" thickBot="1" x14ac:dyDescent="0.25">
      <c r="B9" s="52">
        <v>7</v>
      </c>
      <c r="C9" s="53" t="s">
        <v>55</v>
      </c>
    </row>
  </sheetData>
  <mergeCells count="1">
    <mergeCell ref="A2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923E-893A-1C4B-8417-44E6AB7639FD}">
  <dimension ref="A1:C8"/>
  <sheetViews>
    <sheetView showGridLines="0" topLeftCell="B1" zoomScale="150" workbookViewId="0">
      <selection activeCell="C7" sqref="C7"/>
    </sheetView>
  </sheetViews>
  <sheetFormatPr baseColWidth="10" defaultRowHeight="15" x14ac:dyDescent="0.2"/>
  <cols>
    <col min="2" max="2" width="15.33203125" customWidth="1"/>
    <col min="3" max="3" width="54.6640625" customWidth="1"/>
  </cols>
  <sheetData>
    <row r="1" spans="1:3" ht="15" customHeight="1" thickBot="1" x14ac:dyDescent="0.25">
      <c r="C1" s="45"/>
    </row>
    <row r="2" spans="1:3" ht="20" thickBot="1" x14ac:dyDescent="0.25">
      <c r="A2" s="102" t="s">
        <v>31</v>
      </c>
      <c r="B2" s="103"/>
    </row>
    <row r="3" spans="1:3" ht="16" x14ac:dyDescent="0.2">
      <c r="B3" s="56">
        <v>1</v>
      </c>
      <c r="C3" s="59" t="s">
        <v>32</v>
      </c>
    </row>
    <row r="4" spans="1:3" ht="16" x14ac:dyDescent="0.2">
      <c r="B4" s="57">
        <v>2</v>
      </c>
      <c r="C4" s="60" t="s">
        <v>33</v>
      </c>
    </row>
    <row r="5" spans="1:3" ht="16" x14ac:dyDescent="0.2">
      <c r="B5" s="57">
        <v>3</v>
      </c>
      <c r="C5" s="60" t="s">
        <v>34</v>
      </c>
    </row>
    <row r="6" spans="1:3" ht="16" x14ac:dyDescent="0.2">
      <c r="B6" s="57">
        <v>4</v>
      </c>
      <c r="C6" s="60" t="s">
        <v>35</v>
      </c>
    </row>
    <row r="7" spans="1:3" ht="17" thickBot="1" x14ac:dyDescent="0.25">
      <c r="B7" s="58">
        <v>5</v>
      </c>
      <c r="C7" s="61" t="s">
        <v>36</v>
      </c>
    </row>
    <row r="8" spans="1:3" x14ac:dyDescent="0.2">
      <c r="B8" s="46"/>
      <c r="C8" s="47"/>
    </row>
  </sheetData>
  <mergeCells count="1">
    <mergeCell ref="A2: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126C-AE18-2E41-935D-4C8277F5F4C5}">
  <dimension ref="A1:J8"/>
  <sheetViews>
    <sheetView showGridLines="0" zoomScale="140" zoomScaleNormal="140" workbookViewId="0">
      <selection activeCell="C6" sqref="C6:I6"/>
    </sheetView>
  </sheetViews>
  <sheetFormatPr baseColWidth="10" defaultRowHeight="15" x14ac:dyDescent="0.2"/>
  <cols>
    <col min="2" max="2" width="15.33203125" customWidth="1"/>
    <col min="3" max="3" width="54.6640625" customWidth="1"/>
  </cols>
  <sheetData>
    <row r="1" spans="1:10" ht="15" customHeight="1" thickBot="1" x14ac:dyDescent="0.25">
      <c r="C1" s="45"/>
    </row>
    <row r="2" spans="1:10" ht="20" thickBot="1" x14ac:dyDescent="0.25">
      <c r="A2" s="102" t="s">
        <v>46</v>
      </c>
      <c r="B2" s="103"/>
      <c r="J2" s="68"/>
    </row>
    <row r="3" spans="1:10" x14ac:dyDescent="0.2">
      <c r="B3" s="71" t="s">
        <v>40</v>
      </c>
      <c r="C3" s="106" t="s">
        <v>43</v>
      </c>
      <c r="D3" s="106"/>
      <c r="E3" s="106"/>
      <c r="F3" s="106"/>
      <c r="G3" s="106"/>
      <c r="H3" s="106"/>
      <c r="I3" s="107"/>
      <c r="J3" s="67"/>
    </row>
    <row r="4" spans="1:10" x14ac:dyDescent="0.2">
      <c r="B4" s="72" t="s">
        <v>39</v>
      </c>
      <c r="C4" s="66" t="s">
        <v>45</v>
      </c>
      <c r="D4" s="66"/>
      <c r="E4" s="66"/>
      <c r="F4" s="66"/>
      <c r="G4" s="66"/>
      <c r="H4" s="66"/>
      <c r="I4" s="73"/>
      <c r="J4" s="68"/>
    </row>
    <row r="5" spans="1:10" x14ac:dyDescent="0.2">
      <c r="B5" s="72" t="s">
        <v>41</v>
      </c>
      <c r="C5" s="104" t="s">
        <v>44</v>
      </c>
      <c r="D5" s="104"/>
      <c r="E5" s="104"/>
      <c r="F5" s="104"/>
      <c r="G5" s="104"/>
      <c r="H5" s="104"/>
      <c r="I5" s="105"/>
      <c r="J5" s="68"/>
    </row>
    <row r="6" spans="1:10" ht="16" thickBot="1" x14ac:dyDescent="0.25">
      <c r="B6" s="74" t="s">
        <v>42</v>
      </c>
      <c r="C6" s="104" t="s">
        <v>44</v>
      </c>
      <c r="D6" s="104"/>
      <c r="E6" s="104"/>
      <c r="F6" s="104"/>
      <c r="G6" s="104"/>
      <c r="H6" s="104"/>
      <c r="I6" s="105"/>
      <c r="J6" s="68"/>
    </row>
    <row r="7" spans="1:10" x14ac:dyDescent="0.2">
      <c r="A7" s="68"/>
      <c r="B7" s="69"/>
      <c r="C7" s="70"/>
    </row>
    <row r="8" spans="1:10" x14ac:dyDescent="0.2">
      <c r="B8" s="46"/>
      <c r="C8" s="47"/>
    </row>
  </sheetData>
  <mergeCells count="4">
    <mergeCell ref="A2:B2"/>
    <mergeCell ref="C5:I5"/>
    <mergeCell ref="C6:I6"/>
    <mergeCell ref="C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Solver Analysis for Max Profit</vt:lpstr>
      <vt:lpstr>Maximize CS4 @ 1,100 Barrels</vt:lpstr>
      <vt:lpstr>Max Profit @ $5,000 (1)</vt:lpstr>
      <vt:lpstr>Max Profit @ $5,000 (2)</vt:lpstr>
      <vt:lpstr>Max Profit @ $5,000 (3)</vt:lpstr>
      <vt:lpstr>Python Analysis Findings</vt:lpstr>
      <vt:lpstr>Excel Analysis Findings</vt:lpstr>
      <vt:lpstr>Project Contributors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Daniel Lesh</cp:lastModifiedBy>
  <dcterms:created xsi:type="dcterms:W3CDTF">2021-04-09T00:33:38Z</dcterms:created>
  <dcterms:modified xsi:type="dcterms:W3CDTF">2021-04-10T02:03:51Z</dcterms:modified>
</cp:coreProperties>
</file>