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richData/rdrichvalue.xml" ContentType="application/vnd.ms-excel.rdrichvalue+xml"/>
  <Override PartName="/xl/richData/rdRichValueTypes.xml" ContentType="application/vnd.ms-excel.rdrichvaluetypes+xml"/>
  <Override PartName="/xl/richData/rdsupportingpropertybag.xml" ContentType="application/vnd.ms-excel.rdsupportingpropertybag+xml"/>
  <Override PartName="/xl/richData/rdsupportingpropertybagstructure.xml" ContentType="application/vnd.ms-excel.rdsupportingpropertybagstructure+xml"/>
  <Override PartName="/xl/richData/richStyles.xml" ContentType="application/vnd.ms-excel.richstyles+xml"/>
  <Override PartName="/xl/richData/rdrichvaluestructure.xml" ContentType="application/vnd.ms-excel.rdrichvaluestructur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daniellesh/Desktop/OPIM3803/Assignments/"/>
    </mc:Choice>
  </mc:AlternateContent>
  <xr:revisionPtr revIDLastSave="0" documentId="13_ncr:1_{65C71905-BAAE-DE4C-BC77-9A9371D10215}" xr6:coauthVersionLast="46" xr6:coauthVersionMax="47" xr10:uidLastSave="{00000000-0000-0000-0000-000000000000}"/>
  <bookViews>
    <workbookView xWindow="0" yWindow="500" windowWidth="28800" windowHeight="16660" activeTab="5" xr2:uid="{6B825016-59F9-40C7-91F2-30A71658F889}"/>
  </bookViews>
  <sheets>
    <sheet name="Energy Sector Analysis" sheetId="12" r:id="rId1"/>
    <sheet name="Portfolio Justification " sheetId="13" r:id="rId2"/>
    <sheet name="Covariance Analysis" sheetId="15" r:id="rId3"/>
    <sheet name="Stock Data (1.1.2020-1.1.2021)" sheetId="16" r:id="rId4"/>
    <sheet name="Technical" sheetId="2" r:id="rId5"/>
    <sheet name="Fundamental" sheetId="19" r:id="rId6"/>
    <sheet name="Performance" sheetId="4" r:id="rId7"/>
    <sheet name="Main View" sheetId="5" r:id="rId8"/>
  </sheets>
  <definedNames>
    <definedName name="_xlchart.v1.0" hidden="1">Fundamental!$A$2:$A$24</definedName>
    <definedName name="_xlchart.v1.1" hidden="1">Fundamental!$D$2:$D$24</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6" i="19" l="1"/>
  <c r="C39" i="15"/>
  <c r="C36" i="15"/>
  <c r="E12" i="15"/>
  <c r="E27" i="15" s="1"/>
  <c r="H13" i="15"/>
  <c r="F18" i="15"/>
  <c r="F17" i="15"/>
  <c r="F16" i="15"/>
  <c r="F15" i="15"/>
  <c r="F14" i="15"/>
  <c r="F13" i="15"/>
  <c r="F12" i="15"/>
  <c r="F27" i="15" s="1"/>
  <c r="F11" i="15"/>
  <c r="F10" i="15"/>
  <c r="F9" i="15"/>
  <c r="H15" i="15"/>
  <c r="L18" i="15"/>
  <c r="L17" i="15"/>
  <c r="L16" i="15"/>
  <c r="L15" i="15"/>
  <c r="L14" i="15"/>
  <c r="L13" i="15"/>
  <c r="L12" i="15"/>
  <c r="L11" i="15"/>
  <c r="L10" i="15"/>
  <c r="L9" i="15"/>
  <c r="H4" i="16"/>
  <c r="R4" i="16"/>
  <c r="H5" i="16"/>
  <c r="R5" i="16"/>
  <c r="H6" i="16"/>
  <c r="R6" i="16"/>
  <c r="H7" i="16"/>
  <c r="R7" i="16"/>
  <c r="H8" i="16"/>
  <c r="R8" i="16"/>
  <c r="H9" i="16"/>
  <c r="R9" i="16"/>
  <c r="H10" i="16"/>
  <c r="R10" i="16"/>
  <c r="H11" i="16"/>
  <c r="R11" i="16"/>
  <c r="H12" i="16"/>
  <c r="R12" i="16"/>
  <c r="H13" i="16"/>
  <c r="R13" i="16"/>
  <c r="H14" i="16"/>
  <c r="R14" i="16"/>
  <c r="H19" i="16"/>
  <c r="H20" i="16"/>
  <c r="R19" i="16"/>
  <c r="H21" i="16"/>
  <c r="R20" i="16"/>
  <c r="H22" i="16"/>
  <c r="R21" i="16"/>
  <c r="H23" i="16"/>
  <c r="R22" i="16"/>
  <c r="H24" i="16"/>
  <c r="R23" i="16"/>
  <c r="H25" i="16"/>
  <c r="R24" i="16"/>
  <c r="H26" i="16"/>
  <c r="R25" i="16"/>
  <c r="H27" i="16"/>
  <c r="R26" i="16"/>
  <c r="H28" i="16"/>
  <c r="R27" i="16"/>
  <c r="H29" i="16"/>
  <c r="R28" i="16"/>
  <c r="R29" i="16"/>
  <c r="H35" i="16"/>
  <c r="R35" i="16"/>
  <c r="H36" i="16"/>
  <c r="R36" i="16"/>
  <c r="H37" i="16"/>
  <c r="R37" i="16"/>
  <c r="H38" i="16"/>
  <c r="R38" i="16"/>
  <c r="H39" i="16"/>
  <c r="R39" i="16"/>
  <c r="H40" i="16"/>
  <c r="R40" i="16"/>
  <c r="H41" i="16"/>
  <c r="R41" i="16"/>
  <c r="H42" i="16"/>
  <c r="R42" i="16"/>
  <c r="H43" i="16"/>
  <c r="R43" i="16"/>
  <c r="H44" i="16"/>
  <c r="R44" i="16"/>
  <c r="H45" i="16"/>
  <c r="R45" i="16"/>
  <c r="H51" i="16"/>
  <c r="R51" i="16"/>
  <c r="H52" i="16"/>
  <c r="R52" i="16"/>
  <c r="H53" i="16"/>
  <c r="R53" i="16"/>
  <c r="H54" i="16"/>
  <c r="R54" i="16"/>
  <c r="H55" i="16"/>
  <c r="R55" i="16"/>
  <c r="H56" i="16"/>
  <c r="R56" i="16"/>
  <c r="H57" i="16"/>
  <c r="R57" i="16"/>
  <c r="H58" i="16"/>
  <c r="R58" i="16"/>
  <c r="H59" i="16"/>
  <c r="R59" i="16"/>
  <c r="H60" i="16"/>
  <c r="R60" i="16"/>
  <c r="H61" i="16"/>
  <c r="R61" i="16"/>
  <c r="H67" i="16"/>
  <c r="R67" i="16"/>
  <c r="H68" i="16"/>
  <c r="R68" i="16"/>
  <c r="H69" i="16"/>
  <c r="R69" i="16"/>
  <c r="H70" i="16"/>
  <c r="R70" i="16"/>
  <c r="H71" i="16"/>
  <c r="R71" i="16"/>
  <c r="H72" i="16"/>
  <c r="R72" i="16"/>
  <c r="H73" i="16"/>
  <c r="R73" i="16"/>
  <c r="H74" i="16"/>
  <c r="R74" i="16"/>
  <c r="H75" i="16"/>
  <c r="R75" i="16"/>
  <c r="H76" i="16"/>
  <c r="R76" i="16"/>
  <c r="H77" i="16"/>
  <c r="R77" i="16"/>
  <c r="C6" i="15"/>
  <c r="D6" i="15"/>
  <c r="E6" i="15"/>
  <c r="F6" i="15"/>
  <c r="G6" i="15"/>
  <c r="H6" i="15"/>
  <c r="I6" i="15"/>
  <c r="J6" i="15"/>
  <c r="K6" i="15"/>
  <c r="B6" i="15"/>
  <c r="D10" i="15"/>
  <c r="L20" i="15"/>
  <c r="B9" i="15"/>
  <c r="C18" i="15"/>
  <c r="C33" i="15" s="1"/>
  <c r="D18" i="15"/>
  <c r="D33" i="15" s="1"/>
  <c r="E18" i="15"/>
  <c r="E33" i="15" s="1"/>
  <c r="G18" i="15"/>
  <c r="G33" i="15" s="1"/>
  <c r="H18" i="15"/>
  <c r="H33" i="15" s="1"/>
  <c r="I18" i="15"/>
  <c r="I33" i="15" s="1"/>
  <c r="J18" i="15"/>
  <c r="J33" i="15" s="1"/>
  <c r="K18" i="15"/>
  <c r="K33" i="15" s="1"/>
  <c r="B18" i="15"/>
  <c r="B33" i="15" s="1"/>
  <c r="D17" i="15"/>
  <c r="E17" i="15"/>
  <c r="G17" i="15"/>
  <c r="H17" i="15"/>
  <c r="I17" i="15"/>
  <c r="J17" i="15"/>
  <c r="K17" i="15"/>
  <c r="B17" i="15"/>
  <c r="C16" i="15"/>
  <c r="D16" i="15"/>
  <c r="E16" i="15"/>
  <c r="G16" i="15"/>
  <c r="H16" i="15"/>
  <c r="I16" i="15"/>
  <c r="J16" i="15"/>
  <c r="K16" i="15"/>
  <c r="B16" i="15"/>
  <c r="D15" i="15"/>
  <c r="E15" i="15"/>
  <c r="G15" i="15"/>
  <c r="I15" i="15"/>
  <c r="J15" i="15"/>
  <c r="J30" i="15" s="1"/>
  <c r="K15" i="15"/>
  <c r="B15" i="15"/>
  <c r="C14" i="15"/>
  <c r="C29" i="15" s="1"/>
  <c r="D14" i="15"/>
  <c r="D29" i="15" s="1"/>
  <c r="E14" i="15"/>
  <c r="E29" i="15" s="1"/>
  <c r="G14" i="15"/>
  <c r="G29" i="15" s="1"/>
  <c r="H14" i="15"/>
  <c r="H29" i="15" s="1"/>
  <c r="I14" i="15"/>
  <c r="I29" i="15" s="1"/>
  <c r="J14" i="15"/>
  <c r="J29" i="15" s="1"/>
  <c r="K14" i="15"/>
  <c r="K29" i="15" s="1"/>
  <c r="B14" i="15"/>
  <c r="B29" i="15" s="1"/>
  <c r="D13" i="15"/>
  <c r="E13" i="15"/>
  <c r="E28" i="15" s="1"/>
  <c r="G13" i="15"/>
  <c r="I13" i="15"/>
  <c r="I28" i="15" s="1"/>
  <c r="J13" i="15"/>
  <c r="K13" i="15"/>
  <c r="B13" i="15"/>
  <c r="B28" i="15" s="1"/>
  <c r="C12" i="15"/>
  <c r="C27" i="15" s="1"/>
  <c r="D12" i="15"/>
  <c r="D27" i="15" s="1"/>
  <c r="G12" i="15"/>
  <c r="G27" i="15" s="1"/>
  <c r="H12" i="15"/>
  <c r="H27" i="15" s="1"/>
  <c r="I12" i="15"/>
  <c r="I27" i="15" s="1"/>
  <c r="J12" i="15"/>
  <c r="J27" i="15" s="1"/>
  <c r="K12" i="15"/>
  <c r="K27" i="15" s="1"/>
  <c r="B12" i="15"/>
  <c r="B27" i="15" s="1"/>
  <c r="D11" i="15"/>
  <c r="D26" i="15" s="1"/>
  <c r="E11" i="15"/>
  <c r="G11" i="15"/>
  <c r="G26" i="15" s="1"/>
  <c r="H11" i="15"/>
  <c r="H26" i="15" s="1"/>
  <c r="I11" i="15"/>
  <c r="J11" i="15"/>
  <c r="K11" i="15"/>
  <c r="K26" i="15" s="1"/>
  <c r="B11" i="15"/>
  <c r="B26" i="15" s="1"/>
  <c r="C10" i="15"/>
  <c r="G10" i="15"/>
  <c r="K10" i="15"/>
  <c r="D9" i="15"/>
  <c r="E9" i="15"/>
  <c r="G9" i="15"/>
  <c r="H9" i="15"/>
  <c r="I9" i="15"/>
  <c r="J9" i="15"/>
  <c r="K9" i="15"/>
  <c r="K5" i="15"/>
  <c r="D5" i="15"/>
  <c r="E5" i="15"/>
  <c r="F5" i="15"/>
  <c r="G5" i="15"/>
  <c r="H5" i="15"/>
  <c r="I5" i="15"/>
  <c r="J5" i="15"/>
  <c r="B5" i="15"/>
  <c r="G32" i="15" l="1"/>
  <c r="K32" i="15"/>
  <c r="J32" i="15"/>
  <c r="J31" i="15"/>
  <c r="I31" i="15"/>
  <c r="F29" i="15"/>
  <c r="F30" i="15"/>
  <c r="F31" i="15"/>
  <c r="F32" i="15"/>
  <c r="F25" i="15"/>
  <c r="F33" i="15"/>
  <c r="G25" i="15"/>
  <c r="C25" i="15"/>
  <c r="K25" i="15"/>
  <c r="D25" i="15"/>
  <c r="I32" i="15"/>
  <c r="E32" i="15"/>
  <c r="B32" i="15"/>
  <c r="H32" i="15"/>
  <c r="D32" i="15"/>
  <c r="B31" i="15"/>
  <c r="H31" i="15"/>
  <c r="D31" i="15"/>
  <c r="E31" i="15"/>
  <c r="K31" i="15"/>
  <c r="G31" i="15"/>
  <c r="C31" i="15"/>
  <c r="B30" i="15"/>
  <c r="H30" i="15"/>
  <c r="D30" i="15"/>
  <c r="I30" i="15"/>
  <c r="E30" i="15"/>
  <c r="K30" i="15"/>
  <c r="G30" i="15"/>
  <c r="K28" i="15"/>
  <c r="G28" i="15"/>
  <c r="H28" i="15"/>
  <c r="D28" i="15"/>
  <c r="J28" i="15"/>
  <c r="F28" i="15"/>
  <c r="J26" i="15"/>
  <c r="F26" i="15"/>
  <c r="I26" i="15"/>
  <c r="E26" i="15"/>
  <c r="B24" i="15"/>
  <c r="G24" i="15"/>
  <c r="I24" i="15"/>
  <c r="E24" i="15"/>
  <c r="H24" i="15"/>
  <c r="D24" i="15"/>
  <c r="K24" i="15"/>
  <c r="J24" i="15"/>
  <c r="F24" i="15"/>
  <c r="C9" i="15"/>
  <c r="C24" i="15" s="1"/>
  <c r="I10" i="15"/>
  <c r="I25" i="15" s="1"/>
  <c r="E10" i="15"/>
  <c r="E25" i="15" s="1"/>
  <c r="C11" i="15"/>
  <c r="C26" i="15" s="1"/>
  <c r="C13" i="15"/>
  <c r="C28" i="15" s="1"/>
  <c r="C15" i="15"/>
  <c r="C30" i="15" s="1"/>
  <c r="C17" i="15"/>
  <c r="C32" i="15" s="1"/>
  <c r="J10" i="15"/>
  <c r="J25" i="15" s="1"/>
  <c r="C5" i="15"/>
  <c r="B10" i="15"/>
  <c r="B25" i="15" s="1"/>
  <c r="H10" i="15"/>
  <c r="H25" i="15" s="1"/>
</calcChain>
</file>

<file path=xl/sharedStrings.xml><?xml version="1.0" encoding="utf-8"?>
<sst xmlns="http://schemas.openxmlformats.org/spreadsheetml/2006/main" count="404" uniqueCount="119">
  <si>
    <t>Portfolio Model</t>
  </si>
  <si>
    <t>Data</t>
  </si>
  <si>
    <t>Data Summary</t>
  </si>
  <si>
    <t xml:space="preserve">KMI </t>
  </si>
  <si>
    <t>BKR</t>
  </si>
  <si>
    <t>PXD</t>
  </si>
  <si>
    <t>DVN</t>
  </si>
  <si>
    <t>COG</t>
  </si>
  <si>
    <t>MRO</t>
  </si>
  <si>
    <t>WMB</t>
  </si>
  <si>
    <t>EOG</t>
  </si>
  <si>
    <t>FANG</t>
  </si>
  <si>
    <t>OKE</t>
  </si>
  <si>
    <t>Month</t>
  </si>
  <si>
    <t>KMI</t>
  </si>
  <si>
    <t>Covariances</t>
  </si>
  <si>
    <t>Proportions</t>
  </si>
  <si>
    <t>Calculations</t>
  </si>
  <si>
    <t>Portfolio Variance</t>
  </si>
  <si>
    <t>Risk</t>
  </si>
  <si>
    <t>Risk Ceiling</t>
  </si>
  <si>
    <t>Weighted Average</t>
  </si>
  <si>
    <t>Return</t>
  </si>
  <si>
    <t>Return Floor</t>
  </si>
  <si>
    <t>Date</t>
  </si>
  <si>
    <t>Open</t>
  </si>
  <si>
    <t>High</t>
  </si>
  <si>
    <t>Low</t>
  </si>
  <si>
    <t>Close</t>
  </si>
  <si>
    <t>Adj Close</t>
  </si>
  <si>
    <t>Volume</t>
  </si>
  <si>
    <t>Monthly Return</t>
  </si>
  <si>
    <t>Symbol</t>
  </si>
  <si>
    <t>Name</t>
  </si>
  <si>
    <t>Last</t>
  </si>
  <si>
    <t>Opinion</t>
  </si>
  <si>
    <t>20D Rel Str</t>
  </si>
  <si>
    <t>20D His Vol</t>
  </si>
  <si>
    <t>20D Avg Vol</t>
  </si>
  <si>
    <t>52W Low</t>
  </si>
  <si>
    <t>52W High</t>
  </si>
  <si>
    <t>APA</t>
  </si>
  <si>
    <t>Apa Corp</t>
  </si>
  <si>
    <t>80% Buy</t>
  </si>
  <si>
    <t>Baker Hughes A Ge Co. Cl A</t>
  </si>
  <si>
    <t>8% Buy</t>
  </si>
  <si>
    <t>Cabot Oil &amp; Gas Corp</t>
  </si>
  <si>
    <t>72% Sell</t>
  </si>
  <si>
    <t>COP</t>
  </si>
  <si>
    <t>Conocophillips</t>
  </si>
  <si>
    <t>56% Buy</t>
  </si>
  <si>
    <t>CVX</t>
  </si>
  <si>
    <t>Chevron Corp</t>
  </si>
  <si>
    <t>72% Buy</t>
  </si>
  <si>
    <t>Devon Energy Corp</t>
  </si>
  <si>
    <t>Eog Resources</t>
  </si>
  <si>
    <t>100% Buy</t>
  </si>
  <si>
    <t>Diamondback Energy</t>
  </si>
  <si>
    <t>HAL</t>
  </si>
  <si>
    <t>Halliburton Company</t>
  </si>
  <si>
    <t>24% Buy</t>
  </si>
  <si>
    <t>HES</t>
  </si>
  <si>
    <t>Hess Corp</t>
  </si>
  <si>
    <t>96% Buy</t>
  </si>
  <si>
    <t>HFC</t>
  </si>
  <si>
    <t>Hollyfrontier Corp</t>
  </si>
  <si>
    <t>Kinder Morgan</t>
  </si>
  <si>
    <t>MPC</t>
  </si>
  <si>
    <t>Marathon Petroleum Corp</t>
  </si>
  <si>
    <t>Marathon Oil Corp</t>
  </si>
  <si>
    <t>88% Buy</t>
  </si>
  <si>
    <t>NOV</t>
  </si>
  <si>
    <t>Nov Inc</t>
  </si>
  <si>
    <t>64% Buy</t>
  </si>
  <si>
    <t>Oneok Inc</t>
  </si>
  <si>
    <t>OXY</t>
  </si>
  <si>
    <t>Occidental Petroleum Corp</t>
  </si>
  <si>
    <t>PSX</t>
  </si>
  <si>
    <t>Phillips 66</t>
  </si>
  <si>
    <t>Pioneer Natural Resources Company</t>
  </si>
  <si>
    <t>SLB</t>
  </si>
  <si>
    <t>Schlumberger N.V.</t>
  </si>
  <si>
    <t>VLO</t>
  </si>
  <si>
    <t>Valero Energy Corp</t>
  </si>
  <si>
    <t>Williams Companies</t>
  </si>
  <si>
    <t>XOM</t>
  </si>
  <si>
    <t>Exxon Mobil Corp</t>
  </si>
  <si>
    <t>Market Cap</t>
  </si>
  <si>
    <t>P/E ttm</t>
  </si>
  <si>
    <t>EPS ttm</t>
  </si>
  <si>
    <t>Net Income(a)</t>
  </si>
  <si>
    <t>Beta</t>
  </si>
  <si>
    <t>Dividend(a)</t>
  </si>
  <si>
    <t>Div Yield</t>
  </si>
  <si>
    <t>Wtd Alpha</t>
  </si>
  <si>
    <t>YTD %Chg</t>
  </si>
  <si>
    <t>1M %Chg</t>
  </si>
  <si>
    <t>3M %Chg</t>
  </si>
  <si>
    <t>52W %Chg</t>
  </si>
  <si>
    <t>Change</t>
  </si>
  <si>
    <t>%Chg</t>
  </si>
  <si>
    <t>Time</t>
  </si>
  <si>
    <t>12:12 ET</t>
  </si>
  <si>
    <t>12:11 ET</t>
  </si>
  <si>
    <t>12:10 ET</t>
  </si>
  <si>
    <t>KINDER MORGAN, INC. (XNYS:KMI)</t>
  </si>
  <si>
    <t>BAKER HUGHES COMPANY (XNYS:BKR)</t>
  </si>
  <si>
    <t>PIONEER NATURAL RESOURCES COMPANY (XNYS:PXD)</t>
  </si>
  <si>
    <t>DEVON ENERGY CORPORATION (XNYS:DVN)</t>
  </si>
  <si>
    <t>CABOT OIL &amp; GAS CORPORATION (XNYS:COG)</t>
  </si>
  <si>
    <t>MARATHON OIL CORPORATION (XNYS:MRO)</t>
  </si>
  <si>
    <t>THE WILLIAMS COMPANIES, INC. (XNYS:WMB)</t>
  </si>
  <si>
    <t>EOG RESOURCES, INC. (XNYS:EOG)</t>
  </si>
  <si>
    <t>DIAMONDBACK ENERGY, INC. (XNAS:FANG)</t>
  </si>
  <si>
    <t>ONEOK, INC. (XNYS:OKE)</t>
  </si>
  <si>
    <t>= Average Beta value of our 10 stock picks</t>
  </si>
  <si>
    <t>Avg. Return =</t>
  </si>
  <si>
    <t>Std. Dev =</t>
  </si>
  <si>
    <t>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</si>
</sst>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i/>
      <sz val="11"/>
      <color theme="1"/>
      <name val="Calibri"/>
      <family val="2"/>
      <scheme val="minor"/>
    </font>
    <font>
      <i/>
      <sz val="11"/>
      <color rgb="FF000000"/>
      <name val="Calibri"/>
      <family val="2"/>
      <scheme val="minor"/>
    </font>
    <font>
      <b/>
      <i/>
      <sz val="11"/>
      <color theme="1"/>
      <name val="Calibri"/>
      <family val="2"/>
      <scheme val="minor"/>
    </font>
    <font>
      <b/>
      <i/>
      <sz val="11"/>
      <color rgb="FFFF0000"/>
      <name val="Calibri"/>
      <family val="2"/>
      <scheme val="minor"/>
    </font>
  </fonts>
  <fills count="5">
    <fill>
      <patternFill patternType="none"/>
    </fill>
    <fill>
      <patternFill patternType="gray125"/>
    </fill>
    <fill>
      <patternFill patternType="solid">
        <fgColor theme="7" tint="0.79998168889431442"/>
        <bgColor indexed="64"/>
      </patternFill>
    </fill>
    <fill>
      <patternFill patternType="solid">
        <fgColor rgb="FFFFFF00"/>
        <bgColor indexed="64"/>
      </patternFill>
    </fill>
    <fill>
      <patternFill patternType="solid">
        <fgColor theme="9" tint="0.59999389629810485"/>
        <bgColor indexed="64"/>
      </patternFill>
    </fill>
  </fills>
  <borders count="21">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59">
    <xf numFmtId="0" fontId="0" fillId="0" borderId="0" xfId="0"/>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xf numFmtId="0" fontId="0" fillId="0" borderId="0" xfId="0" applyBorder="1"/>
    <xf numFmtId="0" fontId="0" fillId="0" borderId="8" xfId="0" applyBorder="1"/>
    <xf numFmtId="0" fontId="0" fillId="0" borderId="9" xfId="0" applyBorder="1"/>
    <xf numFmtId="0" fontId="0" fillId="0" borderId="10" xfId="0" applyBorder="1"/>
    <xf numFmtId="0" fontId="0" fillId="0" borderId="11" xfId="0" applyBorder="1"/>
    <xf numFmtId="0" fontId="1" fillId="0" borderId="0" xfId="0" applyFont="1"/>
    <xf numFmtId="0" fontId="0" fillId="2" borderId="2" xfId="0" applyFill="1" applyBorder="1"/>
    <xf numFmtId="0" fontId="0" fillId="0" borderId="3" xfId="0" applyBorder="1"/>
    <xf numFmtId="0" fontId="1" fillId="0" borderId="0" xfId="0" quotePrefix="1" applyFont="1"/>
    <xf numFmtId="0" fontId="0" fillId="0" borderId="13" xfId="0" applyBorder="1"/>
    <xf numFmtId="0" fontId="0" fillId="0" borderId="14" xfId="0" applyBorder="1"/>
    <xf numFmtId="0" fontId="0" fillId="0" borderId="15" xfId="0" applyBorder="1"/>
    <xf numFmtId="14" fontId="0" fillId="0" borderId="7" xfId="0" applyNumberFormat="1" applyBorder="1"/>
    <xf numFmtId="14" fontId="0" fillId="0" borderId="9" xfId="0" applyNumberFormat="1" applyBorder="1"/>
    <xf numFmtId="14" fontId="0" fillId="0" borderId="13" xfId="0" applyNumberFormat="1" applyBorder="1"/>
    <xf numFmtId="0" fontId="0" fillId="0" borderId="16" xfId="0" applyBorder="1"/>
    <xf numFmtId="0" fontId="1" fillId="0" borderId="5" xfId="0" applyFont="1" applyBorder="1"/>
    <xf numFmtId="0" fontId="3" fillId="0" borderId="5" xfId="0" applyFont="1" applyBorder="1" applyAlignment="1">
      <alignment horizontal="left"/>
    </xf>
    <xf numFmtId="0" fontId="3" fillId="0" borderId="6" xfId="0" applyFont="1" applyBorder="1" applyAlignment="1">
      <alignment horizontal="left"/>
    </xf>
    <xf numFmtId="0" fontId="2" fillId="0" borderId="5" xfId="0" applyFont="1" applyBorder="1" applyAlignment="1">
      <alignment horizontal="right"/>
    </xf>
    <xf numFmtId="0" fontId="0" fillId="0" borderId="17" xfId="0" applyBorder="1"/>
    <xf numFmtId="2" fontId="0" fillId="0" borderId="7" xfId="0" applyNumberFormat="1" applyBorder="1"/>
    <xf numFmtId="0" fontId="1" fillId="0" borderId="0" xfId="0" applyFont="1" applyAlignment="1">
      <alignment horizontal="right"/>
    </xf>
    <xf numFmtId="0" fontId="0" fillId="0" borderId="0" xfId="0" applyAlignment="1">
      <alignment horizontal="right"/>
    </xf>
    <xf numFmtId="0" fontId="2" fillId="0" borderId="0" xfId="0" applyFont="1" applyAlignment="1">
      <alignment horizontal="right"/>
    </xf>
    <xf numFmtId="0" fontId="4" fillId="0" borderId="0" xfId="0" applyFont="1" applyAlignment="1">
      <alignment horizontal="right"/>
    </xf>
    <xf numFmtId="0" fontId="0" fillId="0" borderId="1" xfId="0" applyBorder="1" applyAlignment="1">
      <alignment horizontal="right"/>
    </xf>
    <xf numFmtId="0" fontId="0" fillId="0" borderId="2" xfId="0" applyBorder="1"/>
    <xf numFmtId="0" fontId="0" fillId="0" borderId="2" xfId="0" applyBorder="1" applyAlignment="1">
      <alignment horizontal="right"/>
    </xf>
    <xf numFmtId="0" fontId="0" fillId="2" borderId="1" xfId="0" applyFill="1" applyBorder="1"/>
    <xf numFmtId="0" fontId="1" fillId="3" borderId="12" xfId="0" applyFont="1" applyFill="1" applyBorder="1" applyAlignment="1">
      <alignment horizontal="center"/>
    </xf>
    <xf numFmtId="0" fontId="2" fillId="0" borderId="0" xfId="0" applyFont="1" applyBorder="1" applyAlignment="1">
      <alignment horizontal="right"/>
    </xf>
    <xf numFmtId="0" fontId="3" fillId="0" borderId="4" xfId="0" applyFont="1" applyBorder="1" applyAlignment="1">
      <alignment horizontal="left"/>
    </xf>
    <xf numFmtId="0" fontId="0" fillId="2" borderId="18" xfId="0" applyFill="1" applyBorder="1"/>
    <xf numFmtId="0" fontId="0" fillId="2" borderId="19" xfId="0" applyFill="1" applyBorder="1"/>
    <xf numFmtId="0" fontId="0" fillId="2" borderId="20" xfId="0" applyFill="1" applyBorder="1"/>
    <xf numFmtId="0" fontId="1" fillId="0" borderId="0" xfId="0" applyFont="1" applyBorder="1" applyAlignment="1">
      <alignment horizontal="right"/>
    </xf>
    <xf numFmtId="0" fontId="0" fillId="0" borderId="8" xfId="0" applyBorder="1" applyAlignment="1">
      <alignment horizontal="right"/>
    </xf>
    <xf numFmtId="0" fontId="0" fillId="0" borderId="11" xfId="0" applyBorder="1" applyAlignment="1">
      <alignment horizontal="right"/>
    </xf>
    <xf numFmtId="0" fontId="0" fillId="0" borderId="2" xfId="0" applyBorder="1" applyAlignment="1">
      <alignment horizontal="left"/>
    </xf>
    <xf numFmtId="0" fontId="0" fillId="0" borderId="3" xfId="0" applyBorder="1" applyAlignment="1">
      <alignment horizontal="right"/>
    </xf>
    <xf numFmtId="0" fontId="0" fillId="0" borderId="12" xfId="0" applyBorder="1" applyAlignment="1">
      <alignment horizontal="right"/>
    </xf>
    <xf numFmtId="0" fontId="0" fillId="0" borderId="5" xfId="0" applyBorder="1" applyAlignment="1">
      <alignment horizontal="right"/>
    </xf>
    <xf numFmtId="0" fontId="0" fillId="0" borderId="6" xfId="0" applyBorder="1" applyAlignment="1">
      <alignment horizontal="right"/>
    </xf>
    <xf numFmtId="10" fontId="0" fillId="0" borderId="5" xfId="0" applyNumberFormat="1" applyBorder="1" applyAlignment="1">
      <alignment horizontal="right"/>
    </xf>
    <xf numFmtId="10" fontId="0" fillId="0" borderId="6" xfId="0" applyNumberFormat="1" applyBorder="1" applyAlignment="1">
      <alignment horizontal="right"/>
    </xf>
    <xf numFmtId="0" fontId="0" fillId="0" borderId="12" xfId="0" applyBorder="1" applyAlignment="1">
      <alignment horizontal="left"/>
    </xf>
    <xf numFmtId="0" fontId="0" fillId="0" borderId="5" xfId="0" applyBorder="1"/>
    <xf numFmtId="0" fontId="0" fillId="0" borderId="6" xfId="0" applyBorder="1"/>
    <xf numFmtId="0" fontId="5" fillId="4" borderId="12" xfId="0" applyFont="1" applyFill="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06/relationships/rdRichValue" Target="richData/rdrichvalue.xml"/><Relationship Id="rId18" Type="http://schemas.microsoft.com/office/2017/06/relationships/rdRichValueTypes" Target="richData/rdRichValueTyp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17" Type="http://schemas.microsoft.com/office/2017/06/relationships/rdSupportingPropertyBag" Target="richData/rdsupportingpropertybag.xml"/><Relationship Id="rId2" Type="http://schemas.openxmlformats.org/officeDocument/2006/relationships/worksheet" Target="worksheets/sheet2.xml"/><Relationship Id="rId16" Type="http://schemas.microsoft.com/office/2017/06/relationships/rdSupportingPropertyBagStructure" Target="richData/rdsupportingpropertybagstructure.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microsoft.com/office/2017/06/relationships/richStyles" Target="richData/richStyle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microsoft.com/office/2017/06/relationships/rdRichValueStructure" Target="richData/rdrichvaluestructure.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Net</a:t>
            </a:r>
            <a:r>
              <a:rPr lang="en-US" baseline="0"/>
              <a:t> Income vs. Dividend Yield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Fundamental!$F$1</c:f>
              <c:strCache>
                <c:ptCount val="1"/>
                <c:pt idx="0">
                  <c:v>Net Income(a)</c:v>
                </c:pt>
              </c:strCache>
            </c:strRef>
          </c:tx>
          <c:spPr>
            <a:solidFill>
              <a:schemeClr val="accent1"/>
            </a:solidFill>
            <a:ln>
              <a:noFill/>
            </a:ln>
            <a:effectLst/>
          </c:spPr>
          <c:invertIfNegative val="0"/>
          <c:cat>
            <c:strRef>
              <c:f>Fundamental!$A$2:$A$24</c:f>
              <c:strCache>
                <c:ptCount val="23"/>
                <c:pt idx="0">
                  <c:v>APA</c:v>
                </c:pt>
                <c:pt idx="1">
                  <c:v>BKR</c:v>
                </c:pt>
                <c:pt idx="2">
                  <c:v>COG</c:v>
                </c:pt>
                <c:pt idx="3">
                  <c:v>COP</c:v>
                </c:pt>
                <c:pt idx="4">
                  <c:v>CVX</c:v>
                </c:pt>
                <c:pt idx="5">
                  <c:v>DVN</c:v>
                </c:pt>
                <c:pt idx="6">
                  <c:v>EOG</c:v>
                </c:pt>
                <c:pt idx="7">
                  <c:v>FANG</c:v>
                </c:pt>
                <c:pt idx="8">
                  <c:v>HAL</c:v>
                </c:pt>
                <c:pt idx="9">
                  <c:v>HES</c:v>
                </c:pt>
                <c:pt idx="10">
                  <c:v>HFC</c:v>
                </c:pt>
                <c:pt idx="11">
                  <c:v>KMI</c:v>
                </c:pt>
                <c:pt idx="12">
                  <c:v>MPC</c:v>
                </c:pt>
                <c:pt idx="13">
                  <c:v>MRO</c:v>
                </c:pt>
                <c:pt idx="14">
                  <c:v>NOV</c:v>
                </c:pt>
                <c:pt idx="15">
                  <c:v>OKE</c:v>
                </c:pt>
                <c:pt idx="16">
                  <c:v>OXY</c:v>
                </c:pt>
                <c:pt idx="17">
                  <c:v>PSX</c:v>
                </c:pt>
                <c:pt idx="18">
                  <c:v>PXD</c:v>
                </c:pt>
                <c:pt idx="19">
                  <c:v>SLB</c:v>
                </c:pt>
                <c:pt idx="20">
                  <c:v>VLO</c:v>
                </c:pt>
                <c:pt idx="21">
                  <c:v>WMB</c:v>
                </c:pt>
                <c:pt idx="22">
                  <c:v>XOM</c:v>
                </c:pt>
              </c:strCache>
            </c:strRef>
          </c:cat>
          <c:val>
            <c:numRef>
              <c:f>Fundamental!$F$2:$F$24</c:f>
              <c:numCache>
                <c:formatCode>0.00%</c:formatCode>
                <c:ptCount val="23"/>
                <c:pt idx="0">
                  <c:v>-4860000000</c:v>
                </c:pt>
                <c:pt idx="1">
                  <c:v>-9940000000</c:v>
                </c:pt>
                <c:pt idx="2">
                  <c:v>200530000</c:v>
                </c:pt>
                <c:pt idx="3">
                  <c:v>-2701000000</c:v>
                </c:pt>
                <c:pt idx="4">
                  <c:v>-5543000000</c:v>
                </c:pt>
                <c:pt idx="5">
                  <c:v>-2680000000</c:v>
                </c:pt>
                <c:pt idx="6">
                  <c:v>-604570000</c:v>
                </c:pt>
                <c:pt idx="7">
                  <c:v>-4517000000</c:v>
                </c:pt>
                <c:pt idx="8">
                  <c:v>-2945000000</c:v>
                </c:pt>
                <c:pt idx="9">
                  <c:v>-3093000000</c:v>
                </c:pt>
                <c:pt idx="10">
                  <c:v>-601450000</c:v>
                </c:pt>
                <c:pt idx="11">
                  <c:v>119000000</c:v>
                </c:pt>
                <c:pt idx="12">
                  <c:v>-9826000000</c:v>
                </c:pt>
                <c:pt idx="13">
                  <c:v>-1451000000</c:v>
                </c:pt>
                <c:pt idx="14">
                  <c:v>-2542000000</c:v>
                </c:pt>
                <c:pt idx="15">
                  <c:v>612810000</c:v>
                </c:pt>
                <c:pt idx="16">
                  <c:v>-14831000000</c:v>
                </c:pt>
                <c:pt idx="17">
                  <c:v>-3975000000</c:v>
                </c:pt>
                <c:pt idx="18">
                  <c:v>-200000000</c:v>
                </c:pt>
                <c:pt idx="19">
                  <c:v>-10518000000</c:v>
                </c:pt>
                <c:pt idx="20">
                  <c:v>-1421000000</c:v>
                </c:pt>
                <c:pt idx="21">
                  <c:v>211000000</c:v>
                </c:pt>
                <c:pt idx="22">
                  <c:v>-22440000000</c:v>
                </c:pt>
              </c:numCache>
            </c:numRef>
          </c:val>
          <c:extLst>
            <c:ext xmlns:c16="http://schemas.microsoft.com/office/drawing/2014/chart" uri="{C3380CC4-5D6E-409C-BE32-E72D297353CC}">
              <c16:uniqueId val="{00000000-D326-4851-A10F-5317FF92E474}"/>
            </c:ext>
          </c:extLst>
        </c:ser>
        <c:dLbls>
          <c:showLegendKey val="0"/>
          <c:showVal val="0"/>
          <c:showCatName val="0"/>
          <c:showSerName val="0"/>
          <c:showPercent val="0"/>
          <c:showBubbleSize val="0"/>
        </c:dLbls>
        <c:gapWidth val="219"/>
        <c:overlap val="-27"/>
        <c:axId val="553717855"/>
        <c:axId val="553718271"/>
      </c:barChart>
      <c:lineChart>
        <c:grouping val="standard"/>
        <c:varyColors val="0"/>
        <c:ser>
          <c:idx val="1"/>
          <c:order val="1"/>
          <c:tx>
            <c:strRef>
              <c:f>Fundamental!$I$1</c:f>
              <c:strCache>
                <c:ptCount val="1"/>
                <c:pt idx="0">
                  <c:v>Div Yield</c:v>
                </c:pt>
              </c:strCache>
            </c:strRef>
          </c:tx>
          <c:spPr>
            <a:ln w="28575" cap="rnd">
              <a:solidFill>
                <a:schemeClr val="accent2"/>
              </a:solidFill>
              <a:round/>
            </a:ln>
            <a:effectLst/>
          </c:spPr>
          <c:marker>
            <c:symbol val="none"/>
          </c:marker>
          <c:cat>
            <c:strRef>
              <c:f>Fundamental!$A$2:$A$24</c:f>
              <c:strCache>
                <c:ptCount val="23"/>
                <c:pt idx="0">
                  <c:v>APA</c:v>
                </c:pt>
                <c:pt idx="1">
                  <c:v>BKR</c:v>
                </c:pt>
                <c:pt idx="2">
                  <c:v>COG</c:v>
                </c:pt>
                <c:pt idx="3">
                  <c:v>COP</c:v>
                </c:pt>
                <c:pt idx="4">
                  <c:v>CVX</c:v>
                </c:pt>
                <c:pt idx="5">
                  <c:v>DVN</c:v>
                </c:pt>
                <c:pt idx="6">
                  <c:v>EOG</c:v>
                </c:pt>
                <c:pt idx="7">
                  <c:v>FANG</c:v>
                </c:pt>
                <c:pt idx="8">
                  <c:v>HAL</c:v>
                </c:pt>
                <c:pt idx="9">
                  <c:v>HES</c:v>
                </c:pt>
                <c:pt idx="10">
                  <c:v>HFC</c:v>
                </c:pt>
                <c:pt idx="11">
                  <c:v>KMI</c:v>
                </c:pt>
                <c:pt idx="12">
                  <c:v>MPC</c:v>
                </c:pt>
                <c:pt idx="13">
                  <c:v>MRO</c:v>
                </c:pt>
                <c:pt idx="14">
                  <c:v>NOV</c:v>
                </c:pt>
                <c:pt idx="15">
                  <c:v>OKE</c:v>
                </c:pt>
                <c:pt idx="16">
                  <c:v>OXY</c:v>
                </c:pt>
                <c:pt idx="17">
                  <c:v>PSX</c:v>
                </c:pt>
                <c:pt idx="18">
                  <c:v>PXD</c:v>
                </c:pt>
                <c:pt idx="19">
                  <c:v>SLB</c:v>
                </c:pt>
                <c:pt idx="20">
                  <c:v>VLO</c:v>
                </c:pt>
                <c:pt idx="21">
                  <c:v>WMB</c:v>
                </c:pt>
                <c:pt idx="22">
                  <c:v>XOM</c:v>
                </c:pt>
              </c:strCache>
            </c:strRef>
          </c:cat>
          <c:val>
            <c:numRef>
              <c:f>Fundamental!$I$2:$I$24</c:f>
              <c:numCache>
                <c:formatCode>General</c:formatCode>
                <c:ptCount val="23"/>
                <c:pt idx="0">
                  <c:v>5.4000000000000003E-3</c:v>
                </c:pt>
                <c:pt idx="1">
                  <c:v>3.5700000000000003E-2</c:v>
                </c:pt>
                <c:pt idx="2">
                  <c:v>2.4299999999999999E-2</c:v>
                </c:pt>
                <c:pt idx="3">
                  <c:v>3.4200000000000001E-2</c:v>
                </c:pt>
                <c:pt idx="4">
                  <c:v>5.0799999999999998E-2</c:v>
                </c:pt>
                <c:pt idx="5">
                  <c:v>2.01E-2</c:v>
                </c:pt>
                <c:pt idx="6">
                  <c:v>2.3599999999999999E-2</c:v>
                </c:pt>
                <c:pt idx="7">
                  <c:v>2.07E-2</c:v>
                </c:pt>
                <c:pt idx="8">
                  <c:v>9.2999999999999992E-3</c:v>
                </c:pt>
                <c:pt idx="9">
                  <c:v>1.47E-2</c:v>
                </c:pt>
                <c:pt idx="10">
                  <c:v>4.07E-2</c:v>
                </c:pt>
                <c:pt idx="11">
                  <c:v>6.2100000000000002E-2</c:v>
                </c:pt>
                <c:pt idx="12">
                  <c:v>4.36E-2</c:v>
                </c:pt>
                <c:pt idx="13">
                  <c:v>1.11E-2</c:v>
                </c:pt>
                <c:pt idx="14">
                  <c:v>0</c:v>
                </c:pt>
                <c:pt idx="15">
                  <c:v>7.4099999999999999E-2</c:v>
                </c:pt>
                <c:pt idx="16">
                  <c:v>1.6000000000000001E-3</c:v>
                </c:pt>
                <c:pt idx="17">
                  <c:v>4.7100000000000003E-2</c:v>
                </c:pt>
                <c:pt idx="18">
                  <c:v>1.4999999999999999E-2</c:v>
                </c:pt>
                <c:pt idx="19">
                  <c:v>1.9E-2</c:v>
                </c:pt>
                <c:pt idx="20">
                  <c:v>5.5599999999999997E-2</c:v>
                </c:pt>
                <c:pt idx="21">
                  <c:v>6.8400000000000002E-2</c:v>
                </c:pt>
                <c:pt idx="22">
                  <c:v>6.25E-2</c:v>
                </c:pt>
              </c:numCache>
            </c:numRef>
          </c:val>
          <c:smooth val="0"/>
          <c:extLst>
            <c:ext xmlns:c16="http://schemas.microsoft.com/office/drawing/2014/chart" uri="{C3380CC4-5D6E-409C-BE32-E72D297353CC}">
              <c16:uniqueId val="{00000001-D326-4851-A10F-5317FF92E474}"/>
            </c:ext>
          </c:extLst>
        </c:ser>
        <c:dLbls>
          <c:showLegendKey val="0"/>
          <c:showVal val="0"/>
          <c:showCatName val="0"/>
          <c:showSerName val="0"/>
          <c:showPercent val="0"/>
          <c:showBubbleSize val="0"/>
        </c:dLbls>
        <c:marker val="1"/>
        <c:smooth val="0"/>
        <c:axId val="553718687"/>
        <c:axId val="553697471"/>
      </c:lineChart>
      <c:catAx>
        <c:axId val="553717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718271"/>
        <c:crosses val="autoZero"/>
        <c:auto val="1"/>
        <c:lblAlgn val="ctr"/>
        <c:lblOffset val="100"/>
        <c:noMultiLvlLbl val="0"/>
      </c:catAx>
      <c:valAx>
        <c:axId val="55371827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717855"/>
        <c:crosses val="autoZero"/>
        <c:crossBetween val="between"/>
      </c:valAx>
      <c:valAx>
        <c:axId val="553697471"/>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718687"/>
        <c:crosses val="max"/>
        <c:crossBetween val="between"/>
      </c:valAx>
      <c:catAx>
        <c:axId val="553718687"/>
        <c:scaling>
          <c:orientation val="minMax"/>
        </c:scaling>
        <c:delete val="1"/>
        <c:axPos val="b"/>
        <c:numFmt formatCode="General" sourceLinked="1"/>
        <c:majorTickMark val="none"/>
        <c:minorTickMark val="none"/>
        <c:tickLblPos val="nextTo"/>
        <c:crossAx val="553697471"/>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Risk Assessment (Beta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Fundamental!$G$1</c:f>
              <c:strCache>
                <c:ptCount val="1"/>
                <c:pt idx="0">
                  <c:v>Beta</c:v>
                </c:pt>
              </c:strCache>
            </c:strRef>
          </c:tx>
          <c:spPr>
            <a:ln w="25400" cap="rnd">
              <a:noFill/>
              <a:round/>
            </a:ln>
            <a:effectLst/>
          </c:spPr>
          <c:marker>
            <c:symbol val="circle"/>
            <c:size val="5"/>
            <c:spPr>
              <a:solidFill>
                <a:schemeClr val="accent1"/>
              </a:solidFill>
              <a:ln w="9525">
                <a:solidFill>
                  <a:schemeClr val="accent1"/>
                </a:solidFill>
              </a:ln>
              <a:effectLst/>
            </c:spPr>
          </c:marker>
          <c:dLbls>
            <c:dLbl>
              <c:idx val="0"/>
              <c:tx>
                <c:rich>
                  <a:bodyPr/>
                  <a:lstStyle/>
                  <a:p>
                    <a:fld id="{EED50706-A8B3-E540-8B03-ACEDDC5CD7E8}" type="CELLRANGE">
                      <a:rPr lang="en-US"/>
                      <a:pPr/>
                      <a:t>[CELLRANGE]</a:t>
                    </a:fld>
                    <a:r>
                      <a:rPr lang="en-US" baseline="0"/>
                      <a:t>, </a:t>
                    </a:r>
                    <a:fld id="{5CFF00D0-6274-6B46-8878-1E25A6CA2F46}" type="YVALUE">
                      <a:rPr lang="en-US" baseline="0"/>
                      <a:pPr/>
                      <a:t>[Y VALUE]</a:t>
                    </a:fld>
                    <a:endParaRPr lang="en-US" baseline="0"/>
                  </a:p>
                </c:rich>
              </c:tx>
              <c:dLblPos val="t"/>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66B2-4942-B3C4-9C1FC0C7EECF}"/>
                </c:ext>
              </c:extLst>
            </c:dLbl>
            <c:dLbl>
              <c:idx val="1"/>
              <c:tx>
                <c:rich>
                  <a:bodyPr/>
                  <a:lstStyle/>
                  <a:p>
                    <a:fld id="{DB430071-B3E5-A54F-BF7F-D06C17A56202}" type="CELLRANGE">
                      <a:rPr lang="en-US"/>
                      <a:pPr/>
                      <a:t>[CELLRANGE]</a:t>
                    </a:fld>
                    <a:r>
                      <a:rPr lang="en-US" baseline="0"/>
                      <a:t>, </a:t>
                    </a:r>
                    <a:fld id="{40D99B64-29CB-D24E-B6A2-C821586A8DAD}" type="YVALUE">
                      <a:rPr lang="en-US" baseline="0"/>
                      <a:pPr/>
                      <a:t>[Y VALUE]</a:t>
                    </a:fld>
                    <a:endParaRPr lang="en-US" baseline="0"/>
                  </a:p>
                </c:rich>
              </c:tx>
              <c:dLblPos val="t"/>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66B2-4942-B3C4-9C1FC0C7EECF}"/>
                </c:ext>
              </c:extLst>
            </c:dLbl>
            <c:dLbl>
              <c:idx val="2"/>
              <c:tx>
                <c:rich>
                  <a:bodyPr/>
                  <a:lstStyle/>
                  <a:p>
                    <a:fld id="{BE4D9D5D-871B-B845-81CB-CF985CFE4EE5}" type="CELLRANGE">
                      <a:rPr lang="en-US"/>
                      <a:pPr/>
                      <a:t>[CELLRANGE]</a:t>
                    </a:fld>
                    <a:r>
                      <a:rPr lang="en-US" baseline="0"/>
                      <a:t>, </a:t>
                    </a:r>
                    <a:fld id="{17BE57AB-8614-8B44-B5C2-AE563FD103EC}" type="YVALUE">
                      <a:rPr lang="en-US" baseline="0"/>
                      <a:pPr/>
                      <a:t>[Y VALUE]</a:t>
                    </a:fld>
                    <a:endParaRPr lang="en-US" baseline="0"/>
                  </a:p>
                </c:rich>
              </c:tx>
              <c:dLblPos val="t"/>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66B2-4942-B3C4-9C1FC0C7EECF}"/>
                </c:ext>
              </c:extLst>
            </c:dLbl>
            <c:dLbl>
              <c:idx val="3"/>
              <c:tx>
                <c:rich>
                  <a:bodyPr/>
                  <a:lstStyle/>
                  <a:p>
                    <a:fld id="{8A6089A2-8178-8B45-B86D-E43C08FFC908}" type="CELLRANGE">
                      <a:rPr lang="en-US"/>
                      <a:pPr/>
                      <a:t>[CELLRANGE]</a:t>
                    </a:fld>
                    <a:r>
                      <a:rPr lang="en-US" baseline="0"/>
                      <a:t>, </a:t>
                    </a:r>
                    <a:fld id="{269B61E1-B514-384F-90A6-CE5FF4BBC40B}" type="YVALUE">
                      <a:rPr lang="en-US" baseline="0"/>
                      <a:pPr/>
                      <a:t>[Y VALUE]</a:t>
                    </a:fld>
                    <a:endParaRPr lang="en-US" baseline="0"/>
                  </a:p>
                </c:rich>
              </c:tx>
              <c:dLblPos val="t"/>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66B2-4942-B3C4-9C1FC0C7EECF}"/>
                </c:ext>
              </c:extLst>
            </c:dLbl>
            <c:dLbl>
              <c:idx val="4"/>
              <c:tx>
                <c:rich>
                  <a:bodyPr/>
                  <a:lstStyle/>
                  <a:p>
                    <a:fld id="{4BD90B54-EBE7-D843-9903-0F70C8CCC782}" type="CELLRANGE">
                      <a:rPr lang="en-US"/>
                      <a:pPr/>
                      <a:t>[CELLRANGE]</a:t>
                    </a:fld>
                    <a:r>
                      <a:rPr lang="en-US" baseline="0"/>
                      <a:t>, </a:t>
                    </a:r>
                    <a:fld id="{FFB3836D-242E-954F-A026-4DD2ECAF0F79}" type="YVALUE">
                      <a:rPr lang="en-US" baseline="0"/>
                      <a:pPr/>
                      <a:t>[Y VALUE]</a:t>
                    </a:fld>
                    <a:endParaRPr lang="en-US" baseline="0"/>
                  </a:p>
                </c:rich>
              </c:tx>
              <c:dLblPos val="t"/>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66B2-4942-B3C4-9C1FC0C7EECF}"/>
                </c:ext>
              </c:extLst>
            </c:dLbl>
            <c:dLbl>
              <c:idx val="5"/>
              <c:tx>
                <c:rich>
                  <a:bodyPr/>
                  <a:lstStyle/>
                  <a:p>
                    <a:fld id="{15A90BE5-7E50-0640-AE85-0B100B80146F}" type="CELLRANGE">
                      <a:rPr lang="en-US"/>
                      <a:pPr/>
                      <a:t>[CELLRANGE]</a:t>
                    </a:fld>
                    <a:r>
                      <a:rPr lang="en-US" baseline="0"/>
                      <a:t>, </a:t>
                    </a:r>
                    <a:fld id="{817F3575-D042-094B-9025-B4B71291BFFA}" type="YVALUE">
                      <a:rPr lang="en-US" baseline="0"/>
                      <a:pPr/>
                      <a:t>[Y VALUE]</a:t>
                    </a:fld>
                    <a:endParaRPr lang="en-US" baseline="0"/>
                  </a:p>
                </c:rich>
              </c:tx>
              <c:dLblPos val="t"/>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66B2-4942-B3C4-9C1FC0C7EECF}"/>
                </c:ext>
              </c:extLst>
            </c:dLbl>
            <c:dLbl>
              <c:idx val="6"/>
              <c:tx>
                <c:rich>
                  <a:bodyPr/>
                  <a:lstStyle/>
                  <a:p>
                    <a:fld id="{2EC34E28-E859-DE4C-A99D-F596265E0012}" type="CELLRANGE">
                      <a:rPr lang="en-US"/>
                      <a:pPr/>
                      <a:t>[CELLRANGE]</a:t>
                    </a:fld>
                    <a:r>
                      <a:rPr lang="en-US" baseline="0"/>
                      <a:t>, </a:t>
                    </a:r>
                    <a:fld id="{33D5CF0D-C2C1-504B-818E-4EA78E4EC071}" type="YVALUE">
                      <a:rPr lang="en-US" baseline="0"/>
                      <a:pPr/>
                      <a:t>[Y VALUE]</a:t>
                    </a:fld>
                    <a:endParaRPr lang="en-US" baseline="0"/>
                  </a:p>
                </c:rich>
              </c:tx>
              <c:dLblPos val="t"/>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66B2-4942-B3C4-9C1FC0C7EECF}"/>
                </c:ext>
              </c:extLst>
            </c:dLbl>
            <c:dLbl>
              <c:idx val="7"/>
              <c:tx>
                <c:rich>
                  <a:bodyPr/>
                  <a:lstStyle/>
                  <a:p>
                    <a:fld id="{D925E348-2262-4744-B17D-0E9A6F5793FC}" type="CELLRANGE">
                      <a:rPr lang="en-US"/>
                      <a:pPr/>
                      <a:t>[CELLRANGE]</a:t>
                    </a:fld>
                    <a:r>
                      <a:rPr lang="en-US" baseline="0"/>
                      <a:t>, </a:t>
                    </a:r>
                    <a:fld id="{A5CF76F0-1505-804B-9748-B462BD436F29}" type="YVALUE">
                      <a:rPr lang="en-US" baseline="0"/>
                      <a:pPr/>
                      <a:t>[Y VALUE]</a:t>
                    </a:fld>
                    <a:endParaRPr lang="en-US" baseline="0"/>
                  </a:p>
                </c:rich>
              </c:tx>
              <c:dLblPos val="t"/>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66B2-4942-B3C4-9C1FC0C7EECF}"/>
                </c:ext>
              </c:extLst>
            </c:dLbl>
            <c:dLbl>
              <c:idx val="8"/>
              <c:tx>
                <c:rich>
                  <a:bodyPr/>
                  <a:lstStyle/>
                  <a:p>
                    <a:fld id="{037D1389-039A-E842-930F-08E2C440B3B1}" type="CELLRANGE">
                      <a:rPr lang="en-US"/>
                      <a:pPr/>
                      <a:t>[CELLRANGE]</a:t>
                    </a:fld>
                    <a:r>
                      <a:rPr lang="en-US" baseline="0"/>
                      <a:t>, </a:t>
                    </a:r>
                    <a:fld id="{E33E1580-BC03-AC45-B85C-83A492A1F6F3}" type="YVALUE">
                      <a:rPr lang="en-US" baseline="0"/>
                      <a:pPr/>
                      <a:t>[Y VALUE]</a:t>
                    </a:fld>
                    <a:endParaRPr lang="en-US" baseline="0"/>
                  </a:p>
                </c:rich>
              </c:tx>
              <c:dLblPos val="t"/>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66B2-4942-B3C4-9C1FC0C7EECF}"/>
                </c:ext>
              </c:extLst>
            </c:dLbl>
            <c:dLbl>
              <c:idx val="9"/>
              <c:tx>
                <c:rich>
                  <a:bodyPr/>
                  <a:lstStyle/>
                  <a:p>
                    <a:fld id="{D8B8FAED-42C4-8046-B519-3AA32E20BE2F}" type="CELLRANGE">
                      <a:rPr lang="en-US"/>
                      <a:pPr/>
                      <a:t>[CELLRANGE]</a:t>
                    </a:fld>
                    <a:r>
                      <a:rPr lang="en-US" baseline="0"/>
                      <a:t>, </a:t>
                    </a:r>
                    <a:fld id="{C12CA900-41FA-2149-9D40-6E1708A04AE7}" type="YVALUE">
                      <a:rPr lang="en-US" baseline="0"/>
                      <a:pPr/>
                      <a:t>[Y VALUE]</a:t>
                    </a:fld>
                    <a:endParaRPr lang="en-US" baseline="0"/>
                  </a:p>
                </c:rich>
              </c:tx>
              <c:dLblPos val="t"/>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66B2-4942-B3C4-9C1FC0C7EECF}"/>
                </c:ext>
              </c:extLst>
            </c:dLbl>
            <c:dLbl>
              <c:idx val="10"/>
              <c:tx>
                <c:rich>
                  <a:bodyPr/>
                  <a:lstStyle/>
                  <a:p>
                    <a:fld id="{3C149DA0-0606-644A-A017-4798C4DD0F41}" type="CELLRANGE">
                      <a:rPr lang="en-US"/>
                      <a:pPr/>
                      <a:t>[CELLRANGE]</a:t>
                    </a:fld>
                    <a:r>
                      <a:rPr lang="en-US" baseline="0"/>
                      <a:t>, </a:t>
                    </a:r>
                    <a:fld id="{8B5DD470-F248-8F45-947F-C67BFE396181}" type="YVALUE">
                      <a:rPr lang="en-US" baseline="0"/>
                      <a:pPr/>
                      <a:t>[Y VALUE]</a:t>
                    </a:fld>
                    <a:endParaRPr lang="en-US" baseline="0"/>
                  </a:p>
                </c:rich>
              </c:tx>
              <c:dLblPos val="t"/>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66B2-4942-B3C4-9C1FC0C7EECF}"/>
                </c:ext>
              </c:extLst>
            </c:dLbl>
            <c:dLbl>
              <c:idx val="11"/>
              <c:tx>
                <c:rich>
                  <a:bodyPr/>
                  <a:lstStyle/>
                  <a:p>
                    <a:fld id="{EAF9EA01-E3DC-F141-A546-E3BBE8FB148A}" type="CELLRANGE">
                      <a:rPr lang="en-US"/>
                      <a:pPr/>
                      <a:t>[CELLRANGE]</a:t>
                    </a:fld>
                    <a:r>
                      <a:rPr lang="en-US" baseline="0"/>
                      <a:t>, </a:t>
                    </a:r>
                    <a:fld id="{08B85CFC-1C86-E44D-9F66-9297CB6B6F81}" type="YVALUE">
                      <a:rPr lang="en-US" baseline="0"/>
                      <a:pPr/>
                      <a:t>[Y VALUE]</a:t>
                    </a:fld>
                    <a:endParaRPr lang="en-US" baseline="0"/>
                  </a:p>
                </c:rich>
              </c:tx>
              <c:dLblPos val="t"/>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66B2-4942-B3C4-9C1FC0C7EECF}"/>
                </c:ext>
              </c:extLst>
            </c:dLbl>
            <c:dLbl>
              <c:idx val="12"/>
              <c:tx>
                <c:rich>
                  <a:bodyPr/>
                  <a:lstStyle/>
                  <a:p>
                    <a:fld id="{03BD546B-DFFF-C447-B35F-ABD522F8817B}" type="CELLRANGE">
                      <a:rPr lang="en-US"/>
                      <a:pPr/>
                      <a:t>[CELLRANGE]</a:t>
                    </a:fld>
                    <a:r>
                      <a:rPr lang="en-US" baseline="0"/>
                      <a:t>, </a:t>
                    </a:r>
                    <a:fld id="{F8CEDCDF-DE58-0048-939D-95B00EA8CC65}" type="YVALUE">
                      <a:rPr lang="en-US" baseline="0"/>
                      <a:pPr/>
                      <a:t>[Y VALUE]</a:t>
                    </a:fld>
                    <a:endParaRPr lang="en-US" baseline="0"/>
                  </a:p>
                </c:rich>
              </c:tx>
              <c:dLblPos val="t"/>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66B2-4942-B3C4-9C1FC0C7EECF}"/>
                </c:ext>
              </c:extLst>
            </c:dLbl>
            <c:dLbl>
              <c:idx val="13"/>
              <c:tx>
                <c:rich>
                  <a:bodyPr/>
                  <a:lstStyle/>
                  <a:p>
                    <a:fld id="{5D8D3138-5EE7-704E-9260-758B397E65B0}" type="CELLRANGE">
                      <a:rPr lang="en-US"/>
                      <a:pPr/>
                      <a:t>[CELLRANGE]</a:t>
                    </a:fld>
                    <a:r>
                      <a:rPr lang="en-US" baseline="0"/>
                      <a:t>, </a:t>
                    </a:r>
                    <a:fld id="{2D0C63D9-2DE3-EA47-8A1D-926912A6F3E1}" type="YVALUE">
                      <a:rPr lang="en-US" baseline="0"/>
                      <a:pPr/>
                      <a:t>[Y VALUE]</a:t>
                    </a:fld>
                    <a:endParaRPr lang="en-US" baseline="0"/>
                  </a:p>
                </c:rich>
              </c:tx>
              <c:dLblPos val="t"/>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66B2-4942-B3C4-9C1FC0C7EECF}"/>
                </c:ext>
              </c:extLst>
            </c:dLbl>
            <c:dLbl>
              <c:idx val="14"/>
              <c:tx>
                <c:rich>
                  <a:bodyPr/>
                  <a:lstStyle/>
                  <a:p>
                    <a:fld id="{15A53A3F-E51C-B14E-8A30-1976D22CF265}" type="CELLRANGE">
                      <a:rPr lang="en-US"/>
                      <a:pPr/>
                      <a:t>[CELLRANGE]</a:t>
                    </a:fld>
                    <a:r>
                      <a:rPr lang="en-US" baseline="0"/>
                      <a:t>, </a:t>
                    </a:r>
                    <a:fld id="{81336B82-421E-7348-AF41-7558B995F1E4}" type="YVALUE">
                      <a:rPr lang="en-US" baseline="0"/>
                      <a:pPr/>
                      <a:t>[Y VALUE]</a:t>
                    </a:fld>
                    <a:endParaRPr lang="en-US" baseline="0"/>
                  </a:p>
                </c:rich>
              </c:tx>
              <c:dLblPos val="t"/>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66B2-4942-B3C4-9C1FC0C7EECF}"/>
                </c:ext>
              </c:extLst>
            </c:dLbl>
            <c:dLbl>
              <c:idx val="15"/>
              <c:tx>
                <c:rich>
                  <a:bodyPr/>
                  <a:lstStyle/>
                  <a:p>
                    <a:fld id="{642F18E9-76B0-674D-AEE0-5C094BFF59F9}" type="CELLRANGE">
                      <a:rPr lang="en-US"/>
                      <a:pPr/>
                      <a:t>[CELLRANGE]</a:t>
                    </a:fld>
                    <a:r>
                      <a:rPr lang="en-US" baseline="0"/>
                      <a:t>, </a:t>
                    </a:r>
                    <a:fld id="{FFEA5790-F621-1544-8946-FD88F1049974}" type="YVALUE">
                      <a:rPr lang="en-US" baseline="0"/>
                      <a:pPr/>
                      <a:t>[Y VALUE]</a:t>
                    </a:fld>
                    <a:endParaRPr lang="en-US" baseline="0"/>
                  </a:p>
                </c:rich>
              </c:tx>
              <c:dLblPos val="t"/>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66B2-4942-B3C4-9C1FC0C7EECF}"/>
                </c:ext>
              </c:extLst>
            </c:dLbl>
            <c:dLbl>
              <c:idx val="16"/>
              <c:tx>
                <c:rich>
                  <a:bodyPr/>
                  <a:lstStyle/>
                  <a:p>
                    <a:fld id="{B2A1D711-F19F-8445-9774-C55346136C4D}" type="CELLRANGE">
                      <a:rPr lang="en-US"/>
                      <a:pPr/>
                      <a:t>[CELLRANGE]</a:t>
                    </a:fld>
                    <a:r>
                      <a:rPr lang="en-US" baseline="0"/>
                      <a:t>, </a:t>
                    </a:r>
                    <a:fld id="{E8DDD0CB-838F-C543-B61E-E7A849D0D405}" type="YVALUE">
                      <a:rPr lang="en-US" baseline="0"/>
                      <a:pPr/>
                      <a:t>[Y VALUE]</a:t>
                    </a:fld>
                    <a:endParaRPr lang="en-US" baseline="0"/>
                  </a:p>
                </c:rich>
              </c:tx>
              <c:dLblPos val="t"/>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66B2-4942-B3C4-9C1FC0C7EECF}"/>
                </c:ext>
              </c:extLst>
            </c:dLbl>
            <c:dLbl>
              <c:idx val="17"/>
              <c:tx>
                <c:rich>
                  <a:bodyPr/>
                  <a:lstStyle/>
                  <a:p>
                    <a:fld id="{789D0323-E1E8-0140-AEDA-9C02AFE7F2D5}" type="CELLRANGE">
                      <a:rPr lang="en-US"/>
                      <a:pPr/>
                      <a:t>[CELLRANGE]</a:t>
                    </a:fld>
                    <a:r>
                      <a:rPr lang="en-US" baseline="0"/>
                      <a:t>, </a:t>
                    </a:r>
                    <a:fld id="{63C68044-F5CD-F241-85B4-E069DB4D4B69}" type="YVALUE">
                      <a:rPr lang="en-US" baseline="0"/>
                      <a:pPr/>
                      <a:t>[Y VALUE]</a:t>
                    </a:fld>
                    <a:endParaRPr lang="en-US" baseline="0"/>
                  </a:p>
                </c:rich>
              </c:tx>
              <c:dLblPos val="t"/>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66B2-4942-B3C4-9C1FC0C7EECF}"/>
                </c:ext>
              </c:extLst>
            </c:dLbl>
            <c:dLbl>
              <c:idx val="18"/>
              <c:tx>
                <c:rich>
                  <a:bodyPr/>
                  <a:lstStyle/>
                  <a:p>
                    <a:fld id="{E8B6ED10-5C7B-624E-BCD8-D8EE81A0D56C}" type="CELLRANGE">
                      <a:rPr lang="en-US"/>
                      <a:pPr/>
                      <a:t>[CELLRANGE]</a:t>
                    </a:fld>
                    <a:r>
                      <a:rPr lang="en-US" baseline="0"/>
                      <a:t>, </a:t>
                    </a:r>
                    <a:fld id="{3C2F7B87-711B-A74A-A7FD-ACF1C5AFA62C}" type="YVALUE">
                      <a:rPr lang="en-US" baseline="0"/>
                      <a:pPr/>
                      <a:t>[Y VALUE]</a:t>
                    </a:fld>
                    <a:endParaRPr lang="en-US" baseline="0"/>
                  </a:p>
                </c:rich>
              </c:tx>
              <c:dLblPos val="t"/>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66B2-4942-B3C4-9C1FC0C7EECF}"/>
                </c:ext>
              </c:extLst>
            </c:dLbl>
            <c:dLbl>
              <c:idx val="19"/>
              <c:tx>
                <c:rich>
                  <a:bodyPr/>
                  <a:lstStyle/>
                  <a:p>
                    <a:fld id="{46B0C216-39AC-784C-A979-DA8D54DCDAC8}" type="CELLRANGE">
                      <a:rPr lang="en-US"/>
                      <a:pPr/>
                      <a:t>[CELLRANGE]</a:t>
                    </a:fld>
                    <a:r>
                      <a:rPr lang="en-US" baseline="0"/>
                      <a:t>, </a:t>
                    </a:r>
                    <a:fld id="{0CA8439D-2FA6-F446-B8F2-F654EAA76702}" type="YVALUE">
                      <a:rPr lang="en-US" baseline="0"/>
                      <a:pPr/>
                      <a:t>[Y VALUE]</a:t>
                    </a:fld>
                    <a:endParaRPr lang="en-US" baseline="0"/>
                  </a:p>
                </c:rich>
              </c:tx>
              <c:dLblPos val="t"/>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66B2-4942-B3C4-9C1FC0C7EECF}"/>
                </c:ext>
              </c:extLst>
            </c:dLbl>
            <c:dLbl>
              <c:idx val="20"/>
              <c:tx>
                <c:rich>
                  <a:bodyPr/>
                  <a:lstStyle/>
                  <a:p>
                    <a:fld id="{87F17C04-C17A-A64C-B36C-346CAB6C0B9D}" type="CELLRANGE">
                      <a:rPr lang="en-US"/>
                      <a:pPr/>
                      <a:t>[CELLRANGE]</a:t>
                    </a:fld>
                    <a:r>
                      <a:rPr lang="en-US" baseline="0"/>
                      <a:t>, </a:t>
                    </a:r>
                    <a:fld id="{1F0375CF-BE58-164A-BE4E-2835A883D862}" type="YVALUE">
                      <a:rPr lang="en-US" baseline="0"/>
                      <a:pPr/>
                      <a:t>[Y VALUE]</a:t>
                    </a:fld>
                    <a:endParaRPr lang="en-US" baseline="0"/>
                  </a:p>
                </c:rich>
              </c:tx>
              <c:dLblPos val="t"/>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66B2-4942-B3C4-9C1FC0C7EECF}"/>
                </c:ext>
              </c:extLst>
            </c:dLbl>
            <c:dLbl>
              <c:idx val="21"/>
              <c:tx>
                <c:rich>
                  <a:bodyPr/>
                  <a:lstStyle/>
                  <a:p>
                    <a:fld id="{32668595-90CE-FF45-B376-FAEE2F72303C}" type="CELLRANGE">
                      <a:rPr lang="en-US"/>
                      <a:pPr/>
                      <a:t>[CELLRANGE]</a:t>
                    </a:fld>
                    <a:r>
                      <a:rPr lang="en-US" baseline="0"/>
                      <a:t>, </a:t>
                    </a:r>
                    <a:fld id="{927AD0E6-91A3-F244-838E-0FCC76E93358}" type="YVALUE">
                      <a:rPr lang="en-US" baseline="0"/>
                      <a:pPr/>
                      <a:t>[Y VALUE]</a:t>
                    </a:fld>
                    <a:endParaRPr lang="en-US" baseline="0"/>
                  </a:p>
                </c:rich>
              </c:tx>
              <c:dLblPos val="t"/>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66B2-4942-B3C4-9C1FC0C7EECF}"/>
                </c:ext>
              </c:extLst>
            </c:dLbl>
            <c:dLbl>
              <c:idx val="22"/>
              <c:tx>
                <c:rich>
                  <a:bodyPr/>
                  <a:lstStyle/>
                  <a:p>
                    <a:fld id="{1B4447C2-68F9-BE4A-A725-4751BC9370EF}" type="CELLRANGE">
                      <a:rPr lang="en-US"/>
                      <a:pPr/>
                      <a:t>[CELLRANGE]</a:t>
                    </a:fld>
                    <a:r>
                      <a:rPr lang="en-US" baseline="0"/>
                      <a:t>, </a:t>
                    </a:r>
                    <a:fld id="{51281A3A-91BD-424C-83A7-F25CA7FD69C4}" type="YVALUE">
                      <a:rPr lang="en-US" baseline="0"/>
                      <a:pPr/>
                      <a:t>[Y VALUE]</a:t>
                    </a:fld>
                    <a:endParaRPr lang="en-US" baseline="0"/>
                  </a:p>
                </c:rich>
              </c:tx>
              <c:dLblPos val="t"/>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66B2-4942-B3C4-9C1FC0C7EEC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xVal>
            <c:strRef>
              <c:f>Fundamental!$A$2:$A$24</c:f>
              <c:strCache>
                <c:ptCount val="23"/>
                <c:pt idx="0">
                  <c:v>APA</c:v>
                </c:pt>
                <c:pt idx="1">
                  <c:v>BKR</c:v>
                </c:pt>
                <c:pt idx="2">
                  <c:v>COG</c:v>
                </c:pt>
                <c:pt idx="3">
                  <c:v>COP</c:v>
                </c:pt>
                <c:pt idx="4">
                  <c:v>CVX</c:v>
                </c:pt>
                <c:pt idx="5">
                  <c:v>DVN</c:v>
                </c:pt>
                <c:pt idx="6">
                  <c:v>EOG</c:v>
                </c:pt>
                <c:pt idx="7">
                  <c:v>FANG</c:v>
                </c:pt>
                <c:pt idx="8">
                  <c:v>HAL</c:v>
                </c:pt>
                <c:pt idx="9">
                  <c:v>HES</c:v>
                </c:pt>
                <c:pt idx="10">
                  <c:v>HFC</c:v>
                </c:pt>
                <c:pt idx="11">
                  <c:v>KMI</c:v>
                </c:pt>
                <c:pt idx="12">
                  <c:v>MPC</c:v>
                </c:pt>
                <c:pt idx="13">
                  <c:v>MRO</c:v>
                </c:pt>
                <c:pt idx="14">
                  <c:v>NOV</c:v>
                </c:pt>
                <c:pt idx="15">
                  <c:v>OKE</c:v>
                </c:pt>
                <c:pt idx="16">
                  <c:v>OXY</c:v>
                </c:pt>
                <c:pt idx="17">
                  <c:v>PSX</c:v>
                </c:pt>
                <c:pt idx="18">
                  <c:v>PXD</c:v>
                </c:pt>
                <c:pt idx="19">
                  <c:v>SLB</c:v>
                </c:pt>
                <c:pt idx="20">
                  <c:v>VLO</c:v>
                </c:pt>
                <c:pt idx="21">
                  <c:v>WMB</c:v>
                </c:pt>
                <c:pt idx="22">
                  <c:v>XOM</c:v>
                </c:pt>
              </c:strCache>
            </c:strRef>
          </c:xVal>
          <c:yVal>
            <c:numRef>
              <c:f>Fundamental!$G$2:$G$24</c:f>
              <c:numCache>
                <c:formatCode>General</c:formatCode>
                <c:ptCount val="23"/>
                <c:pt idx="0">
                  <c:v>4.96</c:v>
                </c:pt>
                <c:pt idx="1">
                  <c:v>1.82</c:v>
                </c:pt>
                <c:pt idx="2">
                  <c:v>0.17</c:v>
                </c:pt>
                <c:pt idx="3">
                  <c:v>1.78</c:v>
                </c:pt>
                <c:pt idx="4">
                  <c:v>1.34</c:v>
                </c:pt>
                <c:pt idx="5">
                  <c:v>3.35</c:v>
                </c:pt>
                <c:pt idx="6">
                  <c:v>2.1800000000000002</c:v>
                </c:pt>
                <c:pt idx="7">
                  <c:v>2.75</c:v>
                </c:pt>
                <c:pt idx="8">
                  <c:v>2.9</c:v>
                </c:pt>
                <c:pt idx="9">
                  <c:v>2.21</c:v>
                </c:pt>
                <c:pt idx="10">
                  <c:v>1.83</c:v>
                </c:pt>
                <c:pt idx="11">
                  <c:v>1.1399999999999999</c:v>
                </c:pt>
                <c:pt idx="12">
                  <c:v>2.19</c:v>
                </c:pt>
                <c:pt idx="13">
                  <c:v>3.23</c:v>
                </c:pt>
                <c:pt idx="14">
                  <c:v>2.29</c:v>
                </c:pt>
                <c:pt idx="15">
                  <c:v>2.02</c:v>
                </c:pt>
                <c:pt idx="16">
                  <c:v>2.48</c:v>
                </c:pt>
                <c:pt idx="17">
                  <c:v>1.73</c:v>
                </c:pt>
                <c:pt idx="18">
                  <c:v>1.96</c:v>
                </c:pt>
                <c:pt idx="19">
                  <c:v>2.42</c:v>
                </c:pt>
                <c:pt idx="20">
                  <c:v>2.2000000000000002</c:v>
                </c:pt>
                <c:pt idx="21">
                  <c:v>1.5</c:v>
                </c:pt>
                <c:pt idx="22">
                  <c:v>1.44</c:v>
                </c:pt>
              </c:numCache>
            </c:numRef>
          </c:yVal>
          <c:smooth val="0"/>
          <c:extLst>
            <c:ext xmlns:c15="http://schemas.microsoft.com/office/drawing/2012/chart" uri="{02D57815-91ED-43cb-92C2-25804820EDAC}">
              <c15:datalabelsRange>
                <c15:f>Fundamental!$A$2:$A$24</c15:f>
                <c15:dlblRangeCache>
                  <c:ptCount val="23"/>
                  <c:pt idx="0">
                    <c:v>APA</c:v>
                  </c:pt>
                  <c:pt idx="1">
                    <c:v>BKR</c:v>
                  </c:pt>
                  <c:pt idx="2">
                    <c:v>COG</c:v>
                  </c:pt>
                  <c:pt idx="3">
                    <c:v>COP</c:v>
                  </c:pt>
                  <c:pt idx="4">
                    <c:v>CVX</c:v>
                  </c:pt>
                  <c:pt idx="5">
                    <c:v>DVN</c:v>
                  </c:pt>
                  <c:pt idx="6">
                    <c:v>EOG</c:v>
                  </c:pt>
                  <c:pt idx="7">
                    <c:v>FANG</c:v>
                  </c:pt>
                  <c:pt idx="8">
                    <c:v>HAL</c:v>
                  </c:pt>
                  <c:pt idx="9">
                    <c:v>HES</c:v>
                  </c:pt>
                  <c:pt idx="10">
                    <c:v>HFC</c:v>
                  </c:pt>
                  <c:pt idx="11">
                    <c:v>KMI</c:v>
                  </c:pt>
                  <c:pt idx="12">
                    <c:v>MPC</c:v>
                  </c:pt>
                  <c:pt idx="13">
                    <c:v>MRO</c:v>
                  </c:pt>
                  <c:pt idx="14">
                    <c:v>NOV</c:v>
                  </c:pt>
                  <c:pt idx="15">
                    <c:v>OKE</c:v>
                  </c:pt>
                  <c:pt idx="16">
                    <c:v>OXY</c:v>
                  </c:pt>
                  <c:pt idx="17">
                    <c:v>PSX</c:v>
                  </c:pt>
                  <c:pt idx="18">
                    <c:v>PXD</c:v>
                  </c:pt>
                  <c:pt idx="19">
                    <c:v>SLB</c:v>
                  </c:pt>
                  <c:pt idx="20">
                    <c:v>VLO</c:v>
                  </c:pt>
                  <c:pt idx="21">
                    <c:v>WMB</c:v>
                  </c:pt>
                  <c:pt idx="22">
                    <c:v>XOM</c:v>
                  </c:pt>
                </c15:dlblRangeCache>
              </c15:datalabelsRange>
            </c:ext>
            <c:ext xmlns:c16="http://schemas.microsoft.com/office/drawing/2014/chart" uri="{C3380CC4-5D6E-409C-BE32-E72D297353CC}">
              <c16:uniqueId val="{00000018-66B2-4942-B3C4-9C1FC0C7EECF}"/>
            </c:ext>
          </c:extLst>
        </c:ser>
        <c:dLbls>
          <c:dLblPos val="t"/>
          <c:showLegendKey val="0"/>
          <c:showVal val="1"/>
          <c:showCatName val="0"/>
          <c:showSerName val="0"/>
          <c:showPercent val="0"/>
          <c:showBubbleSize val="0"/>
        </c:dLbls>
        <c:axId val="321124343"/>
        <c:axId val="1040420007"/>
      </c:scatterChart>
      <c:valAx>
        <c:axId val="321124343"/>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420007"/>
        <c:crosses val="autoZero"/>
        <c:crossBetween val="midCat"/>
      </c:valAx>
      <c:valAx>
        <c:axId val="1040420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12434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Comparable EPS (Trailing Twelve Months  - TTM)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EPS (TTM)</c:v>
          </c:tx>
          <c:spPr>
            <a:solidFill>
              <a:srgbClr val="548235"/>
            </a:solidFill>
            <a:ln>
              <a:noFill/>
            </a:ln>
            <a:effectLst/>
          </c:spPr>
          <c:invertIfNegative val="0"/>
          <c:cat>
            <c:strRef>
              <c:f>Fundamental!$A$2:$A$24</c:f>
              <c:strCache>
                <c:ptCount val="23"/>
                <c:pt idx="0">
                  <c:v>APA</c:v>
                </c:pt>
                <c:pt idx="1">
                  <c:v>BKR</c:v>
                </c:pt>
                <c:pt idx="2">
                  <c:v>COG</c:v>
                </c:pt>
                <c:pt idx="3">
                  <c:v>COP</c:v>
                </c:pt>
                <c:pt idx="4">
                  <c:v>CVX</c:v>
                </c:pt>
                <c:pt idx="5">
                  <c:v>DVN</c:v>
                </c:pt>
                <c:pt idx="6">
                  <c:v>EOG</c:v>
                </c:pt>
                <c:pt idx="7">
                  <c:v>FANG</c:v>
                </c:pt>
                <c:pt idx="8">
                  <c:v>HAL</c:v>
                </c:pt>
                <c:pt idx="9">
                  <c:v>HES</c:v>
                </c:pt>
                <c:pt idx="10">
                  <c:v>HFC</c:v>
                </c:pt>
                <c:pt idx="11">
                  <c:v>KMI</c:v>
                </c:pt>
                <c:pt idx="12">
                  <c:v>MPC</c:v>
                </c:pt>
                <c:pt idx="13">
                  <c:v>MRO</c:v>
                </c:pt>
                <c:pt idx="14">
                  <c:v>NOV</c:v>
                </c:pt>
                <c:pt idx="15">
                  <c:v>OKE</c:v>
                </c:pt>
                <c:pt idx="16">
                  <c:v>OXY</c:v>
                </c:pt>
                <c:pt idx="17">
                  <c:v>PSX</c:v>
                </c:pt>
                <c:pt idx="18">
                  <c:v>PXD</c:v>
                </c:pt>
                <c:pt idx="19">
                  <c:v>SLB</c:v>
                </c:pt>
                <c:pt idx="20">
                  <c:v>VLO</c:v>
                </c:pt>
                <c:pt idx="21">
                  <c:v>WMB</c:v>
                </c:pt>
                <c:pt idx="22">
                  <c:v>XOM</c:v>
                </c:pt>
              </c:strCache>
            </c:strRef>
          </c:cat>
          <c:val>
            <c:numRef>
              <c:f>Fundamental!$E$2:$E$24</c:f>
              <c:numCache>
                <c:formatCode>0.00%</c:formatCode>
                <c:ptCount val="23"/>
                <c:pt idx="0">
                  <c:v>-1.08</c:v>
                </c:pt>
                <c:pt idx="1">
                  <c:v>0.04</c:v>
                </c:pt>
                <c:pt idx="2">
                  <c:v>0.45</c:v>
                </c:pt>
                <c:pt idx="3">
                  <c:v>-0.97</c:v>
                </c:pt>
                <c:pt idx="4">
                  <c:v>-0.2</c:v>
                </c:pt>
                <c:pt idx="5">
                  <c:v>-0.09</c:v>
                </c:pt>
                <c:pt idx="6">
                  <c:v>1.46</c:v>
                </c:pt>
                <c:pt idx="7">
                  <c:v>3.04</c:v>
                </c:pt>
                <c:pt idx="8">
                  <c:v>0.53</c:v>
                </c:pt>
                <c:pt idx="9">
                  <c:v>-2.94</c:v>
                </c:pt>
                <c:pt idx="10">
                  <c:v>-0.87</c:v>
                </c:pt>
                <c:pt idx="11">
                  <c:v>1.25</c:v>
                </c:pt>
                <c:pt idx="12">
                  <c:v>0</c:v>
                </c:pt>
                <c:pt idx="13">
                  <c:v>-1.1599999999999999</c:v>
                </c:pt>
                <c:pt idx="14">
                  <c:v>-0.36</c:v>
                </c:pt>
                <c:pt idx="15">
                  <c:v>2.54</c:v>
                </c:pt>
                <c:pt idx="16">
                  <c:v>-3.9</c:v>
                </c:pt>
                <c:pt idx="17">
                  <c:v>-0.89</c:v>
                </c:pt>
                <c:pt idx="18">
                  <c:v>2.0699999999999998</c:v>
                </c:pt>
                <c:pt idx="19">
                  <c:v>0.64</c:v>
                </c:pt>
                <c:pt idx="20">
                  <c:v>-5.2</c:v>
                </c:pt>
                <c:pt idx="21">
                  <c:v>1.0900000000000001</c:v>
                </c:pt>
                <c:pt idx="22">
                  <c:v>-0.32</c:v>
                </c:pt>
              </c:numCache>
            </c:numRef>
          </c:val>
          <c:extLst>
            <c:ext xmlns:c16="http://schemas.microsoft.com/office/drawing/2014/chart" uri="{C3380CC4-5D6E-409C-BE32-E72D297353CC}">
              <c16:uniqueId val="{00000000-BC38-4C2A-BD24-7E37AC622825}"/>
            </c:ext>
          </c:extLst>
        </c:ser>
        <c:dLbls>
          <c:showLegendKey val="0"/>
          <c:showVal val="0"/>
          <c:showCatName val="0"/>
          <c:showSerName val="0"/>
          <c:showPercent val="0"/>
          <c:showBubbleSize val="0"/>
        </c:dLbls>
        <c:gapWidth val="219"/>
        <c:overlap val="-27"/>
        <c:axId val="477073639"/>
        <c:axId val="1522303864"/>
      </c:barChart>
      <c:catAx>
        <c:axId val="477073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303864"/>
        <c:crosses val="autoZero"/>
        <c:auto val="1"/>
        <c:lblAlgn val="ctr"/>
        <c:lblOffset val="100"/>
        <c:noMultiLvlLbl val="0"/>
      </c:catAx>
      <c:valAx>
        <c:axId val="152230386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0736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Excess</a:t>
            </a:r>
            <a:r>
              <a:rPr lang="en-US" baseline="0"/>
              <a:t> Return vs. YTD Change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Performance!$D$1</c:f>
              <c:strCache>
                <c:ptCount val="1"/>
                <c:pt idx="0">
                  <c:v>Wtd Alpha</c:v>
                </c:pt>
              </c:strCache>
            </c:strRef>
          </c:tx>
          <c:spPr>
            <a:solidFill>
              <a:schemeClr val="accent6"/>
            </a:solidFill>
            <a:ln>
              <a:noFill/>
            </a:ln>
            <a:effectLst/>
          </c:spPr>
          <c:invertIfNegative val="0"/>
          <c:cat>
            <c:strRef>
              <c:f>Performance!$A$2:$A$24</c:f>
              <c:strCache>
                <c:ptCount val="23"/>
                <c:pt idx="0">
                  <c:v>APA</c:v>
                </c:pt>
                <c:pt idx="1">
                  <c:v>BKR</c:v>
                </c:pt>
                <c:pt idx="2">
                  <c:v>COG</c:v>
                </c:pt>
                <c:pt idx="3">
                  <c:v>COP</c:v>
                </c:pt>
                <c:pt idx="4">
                  <c:v>CVX</c:v>
                </c:pt>
                <c:pt idx="5">
                  <c:v>DVN</c:v>
                </c:pt>
                <c:pt idx="6">
                  <c:v>EOG</c:v>
                </c:pt>
                <c:pt idx="7">
                  <c:v>FANG</c:v>
                </c:pt>
                <c:pt idx="8">
                  <c:v>HAL</c:v>
                </c:pt>
                <c:pt idx="9">
                  <c:v>HES</c:v>
                </c:pt>
                <c:pt idx="10">
                  <c:v>HFC</c:v>
                </c:pt>
                <c:pt idx="11">
                  <c:v>KMI</c:v>
                </c:pt>
                <c:pt idx="12">
                  <c:v>MPC</c:v>
                </c:pt>
                <c:pt idx="13">
                  <c:v>MRO</c:v>
                </c:pt>
                <c:pt idx="14">
                  <c:v>NOV</c:v>
                </c:pt>
                <c:pt idx="15">
                  <c:v>OKE</c:v>
                </c:pt>
                <c:pt idx="16">
                  <c:v>OXY</c:v>
                </c:pt>
                <c:pt idx="17">
                  <c:v>PSX</c:v>
                </c:pt>
                <c:pt idx="18">
                  <c:v>PXD</c:v>
                </c:pt>
                <c:pt idx="19">
                  <c:v>SLB</c:v>
                </c:pt>
                <c:pt idx="20">
                  <c:v>VLO</c:v>
                </c:pt>
                <c:pt idx="21">
                  <c:v>WMB</c:v>
                </c:pt>
                <c:pt idx="22">
                  <c:v>XOM</c:v>
                </c:pt>
              </c:strCache>
            </c:strRef>
          </c:cat>
          <c:val>
            <c:numRef>
              <c:f>Performance!$D$2:$D$24</c:f>
              <c:numCache>
                <c:formatCode>General</c:formatCode>
                <c:ptCount val="23"/>
                <c:pt idx="0">
                  <c:v>61.51</c:v>
                </c:pt>
                <c:pt idx="1">
                  <c:v>41.17</c:v>
                </c:pt>
                <c:pt idx="2">
                  <c:v>-15.15</c:v>
                </c:pt>
                <c:pt idx="3">
                  <c:v>42.2</c:v>
                </c:pt>
                <c:pt idx="4">
                  <c:v>25.26</c:v>
                </c:pt>
                <c:pt idx="5">
                  <c:v>115.09</c:v>
                </c:pt>
                <c:pt idx="6">
                  <c:v>77.25</c:v>
                </c:pt>
                <c:pt idx="7">
                  <c:v>102.56</c:v>
                </c:pt>
                <c:pt idx="8">
                  <c:v>85.4</c:v>
                </c:pt>
                <c:pt idx="9">
                  <c:v>82.11</c:v>
                </c:pt>
                <c:pt idx="10">
                  <c:v>26.6</c:v>
                </c:pt>
                <c:pt idx="11">
                  <c:v>27.89</c:v>
                </c:pt>
                <c:pt idx="12">
                  <c:v>92.95</c:v>
                </c:pt>
                <c:pt idx="13">
                  <c:v>112.34</c:v>
                </c:pt>
                <c:pt idx="14">
                  <c:v>28.15</c:v>
                </c:pt>
                <c:pt idx="15">
                  <c:v>103.52</c:v>
                </c:pt>
                <c:pt idx="16">
                  <c:v>48.42</c:v>
                </c:pt>
                <c:pt idx="17">
                  <c:v>21.5</c:v>
                </c:pt>
                <c:pt idx="18">
                  <c:v>92.34</c:v>
                </c:pt>
                <c:pt idx="19">
                  <c:v>74.430000000000007</c:v>
                </c:pt>
                <c:pt idx="20">
                  <c:v>23.72</c:v>
                </c:pt>
                <c:pt idx="21">
                  <c:v>33.549999999999997</c:v>
                </c:pt>
                <c:pt idx="22">
                  <c:v>47.22</c:v>
                </c:pt>
              </c:numCache>
            </c:numRef>
          </c:val>
          <c:extLst>
            <c:ext xmlns:c16="http://schemas.microsoft.com/office/drawing/2014/chart" uri="{C3380CC4-5D6E-409C-BE32-E72D297353CC}">
              <c16:uniqueId val="{00000000-8AE8-47D9-AF53-4A5086319D3E}"/>
            </c:ext>
          </c:extLst>
        </c:ser>
        <c:dLbls>
          <c:showLegendKey val="0"/>
          <c:showVal val="0"/>
          <c:showCatName val="0"/>
          <c:showSerName val="0"/>
          <c:showPercent val="0"/>
          <c:showBubbleSize val="0"/>
        </c:dLbls>
        <c:gapWidth val="219"/>
        <c:overlap val="-27"/>
        <c:axId val="1552072527"/>
        <c:axId val="1552074191"/>
      </c:barChart>
      <c:lineChart>
        <c:grouping val="standard"/>
        <c:varyColors val="0"/>
        <c:ser>
          <c:idx val="1"/>
          <c:order val="1"/>
          <c:tx>
            <c:strRef>
              <c:f>Performance!$E$1</c:f>
              <c:strCache>
                <c:ptCount val="1"/>
                <c:pt idx="0">
                  <c:v>YTD %Chg</c:v>
                </c:pt>
              </c:strCache>
            </c:strRef>
          </c:tx>
          <c:spPr>
            <a:ln w="28575" cap="rnd">
              <a:solidFill>
                <a:schemeClr val="accent5"/>
              </a:solidFill>
              <a:round/>
            </a:ln>
            <a:effectLst/>
          </c:spPr>
          <c:marker>
            <c:symbol val="none"/>
          </c:marker>
          <c:cat>
            <c:strRef>
              <c:f>Performance!$A$2:$A$24</c:f>
              <c:strCache>
                <c:ptCount val="23"/>
                <c:pt idx="0">
                  <c:v>APA</c:v>
                </c:pt>
                <c:pt idx="1">
                  <c:v>BKR</c:v>
                </c:pt>
                <c:pt idx="2">
                  <c:v>COG</c:v>
                </c:pt>
                <c:pt idx="3">
                  <c:v>COP</c:v>
                </c:pt>
                <c:pt idx="4">
                  <c:v>CVX</c:v>
                </c:pt>
                <c:pt idx="5">
                  <c:v>DVN</c:v>
                </c:pt>
                <c:pt idx="6">
                  <c:v>EOG</c:v>
                </c:pt>
                <c:pt idx="7">
                  <c:v>FANG</c:v>
                </c:pt>
                <c:pt idx="8">
                  <c:v>HAL</c:v>
                </c:pt>
                <c:pt idx="9">
                  <c:v>HES</c:v>
                </c:pt>
                <c:pt idx="10">
                  <c:v>HFC</c:v>
                </c:pt>
                <c:pt idx="11">
                  <c:v>KMI</c:v>
                </c:pt>
                <c:pt idx="12">
                  <c:v>MPC</c:v>
                </c:pt>
                <c:pt idx="13">
                  <c:v>MRO</c:v>
                </c:pt>
                <c:pt idx="14">
                  <c:v>NOV</c:v>
                </c:pt>
                <c:pt idx="15">
                  <c:v>OKE</c:v>
                </c:pt>
                <c:pt idx="16">
                  <c:v>OXY</c:v>
                </c:pt>
                <c:pt idx="17">
                  <c:v>PSX</c:v>
                </c:pt>
                <c:pt idx="18">
                  <c:v>PXD</c:v>
                </c:pt>
                <c:pt idx="19">
                  <c:v>SLB</c:v>
                </c:pt>
                <c:pt idx="20">
                  <c:v>VLO</c:v>
                </c:pt>
                <c:pt idx="21">
                  <c:v>WMB</c:v>
                </c:pt>
                <c:pt idx="22">
                  <c:v>XOM</c:v>
                </c:pt>
              </c:strCache>
            </c:strRef>
          </c:cat>
          <c:val>
            <c:numRef>
              <c:f>Performance!$E$2:$E$24</c:f>
              <c:numCache>
                <c:formatCode>0.00%</c:formatCode>
                <c:ptCount val="23"/>
                <c:pt idx="0">
                  <c:v>0.42349999999999999</c:v>
                </c:pt>
                <c:pt idx="1">
                  <c:v>-2.69E-2</c:v>
                </c:pt>
                <c:pt idx="2">
                  <c:v>4.5499999999999999E-2</c:v>
                </c:pt>
                <c:pt idx="3">
                  <c:v>0.3251</c:v>
                </c:pt>
                <c:pt idx="4">
                  <c:v>0.24679999999999999</c:v>
                </c:pt>
                <c:pt idx="5">
                  <c:v>0.49780000000000002</c:v>
                </c:pt>
                <c:pt idx="6">
                  <c:v>0.49480000000000002</c:v>
                </c:pt>
                <c:pt idx="7">
                  <c:v>0.73</c:v>
                </c:pt>
                <c:pt idx="8">
                  <c:v>6.2700000000000006E-2</c:v>
                </c:pt>
                <c:pt idx="9">
                  <c:v>0.42170000000000002</c:v>
                </c:pt>
                <c:pt idx="10">
                  <c:v>0.3826</c:v>
                </c:pt>
                <c:pt idx="11">
                  <c:v>0.2732</c:v>
                </c:pt>
                <c:pt idx="12">
                  <c:v>0.3397</c:v>
                </c:pt>
                <c:pt idx="13">
                  <c:v>0.73760000000000003</c:v>
                </c:pt>
                <c:pt idx="14">
                  <c:v>7.0300000000000001E-2</c:v>
                </c:pt>
                <c:pt idx="15">
                  <c:v>0.36220000000000002</c:v>
                </c:pt>
                <c:pt idx="16">
                  <c:v>0.49880000000000002</c:v>
                </c:pt>
                <c:pt idx="17">
                  <c:v>0.14380000000000001</c:v>
                </c:pt>
                <c:pt idx="18">
                  <c:v>0.37180000000000002</c:v>
                </c:pt>
                <c:pt idx="19">
                  <c:v>0.249</c:v>
                </c:pt>
                <c:pt idx="20">
                  <c:v>0.30159999999999998</c:v>
                </c:pt>
                <c:pt idx="21">
                  <c:v>0.2165</c:v>
                </c:pt>
                <c:pt idx="22">
                  <c:v>0.41160000000000002</c:v>
                </c:pt>
              </c:numCache>
            </c:numRef>
          </c:val>
          <c:smooth val="0"/>
          <c:extLst>
            <c:ext xmlns:c16="http://schemas.microsoft.com/office/drawing/2014/chart" uri="{C3380CC4-5D6E-409C-BE32-E72D297353CC}">
              <c16:uniqueId val="{00000001-8AE8-47D9-AF53-4A5086319D3E}"/>
            </c:ext>
          </c:extLst>
        </c:ser>
        <c:dLbls>
          <c:showLegendKey val="0"/>
          <c:showVal val="0"/>
          <c:showCatName val="0"/>
          <c:showSerName val="0"/>
          <c:showPercent val="0"/>
          <c:showBubbleSize val="0"/>
        </c:dLbls>
        <c:marker val="1"/>
        <c:smooth val="0"/>
        <c:axId val="1552073359"/>
        <c:axId val="1552072943"/>
      </c:lineChart>
      <c:catAx>
        <c:axId val="1552072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074191"/>
        <c:crosses val="autoZero"/>
        <c:auto val="1"/>
        <c:lblAlgn val="ctr"/>
        <c:lblOffset val="100"/>
        <c:noMultiLvlLbl val="0"/>
      </c:catAx>
      <c:valAx>
        <c:axId val="1552074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072527"/>
        <c:crosses val="autoZero"/>
        <c:crossBetween val="between"/>
      </c:valAx>
      <c:valAx>
        <c:axId val="1552072943"/>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073359"/>
        <c:crosses val="max"/>
        <c:crossBetween val="between"/>
      </c:valAx>
      <c:catAx>
        <c:axId val="1552073359"/>
        <c:scaling>
          <c:orientation val="minMax"/>
        </c:scaling>
        <c:delete val="1"/>
        <c:axPos val="b"/>
        <c:numFmt formatCode="General" sourceLinked="1"/>
        <c:majorTickMark val="none"/>
        <c:minorTickMark val="none"/>
        <c:tickLblPos val="nextTo"/>
        <c:crossAx val="1552072943"/>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tx>
        <cx:txData>
          <cx:v>P/E Ratio</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P/E Ratio</a:t>
          </a:r>
        </a:p>
      </cx:txPr>
    </cx:title>
    <cx:plotArea>
      <cx:plotAreaRegion>
        <cx:series layoutId="clusteredColumn" uniqueId="{7222173A-388D-4D77-8134-7FA51A77C79B}">
          <cx:tx>
            <cx:txData>
              <cx:f/>
              <cx:v>P/E ttm</cx:v>
            </cx:txData>
          </cx:tx>
          <cx:dataId val="0"/>
          <cx:layoutPr>
            <cx:aggregation/>
          </cx:layoutPr>
          <cx:axisId val="1"/>
        </cx:series>
        <cx:series layoutId="paretoLine" ownerIdx="0" uniqueId="{357C7235-376D-467A-A94F-153A8C425DC9}">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microsoft.com/office/2014/relationships/chartEx" Target="../charts/chartEx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332088</xdr:colOff>
      <xdr:row>20</xdr:row>
      <xdr:rowOff>51895</xdr:rowOff>
    </xdr:from>
    <xdr:to>
      <xdr:col>10</xdr:col>
      <xdr:colOff>140696</xdr:colOff>
      <xdr:row>27</xdr:row>
      <xdr:rowOff>110490</xdr:rowOff>
    </xdr:to>
    <xdr:sp macro="" textlink="">
      <xdr:nvSpPr>
        <xdr:cNvPr id="2" name="TextBox 1">
          <a:extLst>
            <a:ext uri="{FF2B5EF4-FFF2-40B4-BE49-F238E27FC236}">
              <a16:creationId xmlns:a16="http://schemas.microsoft.com/office/drawing/2014/main" id="{E9158D00-AC23-4B3D-8284-4BB2514D5010}"/>
            </a:ext>
          </a:extLst>
        </xdr:cNvPr>
        <xdr:cNvSpPr txBox="1"/>
      </xdr:nvSpPr>
      <xdr:spPr>
        <a:xfrm>
          <a:off x="332088" y="3758922"/>
          <a:ext cx="6192932" cy="13560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a:t>
          </a:r>
          <a:r>
            <a:rPr lang="en-US" sz="1100" baseline="0"/>
            <a:t> company's net income tells us how much profit/loss it has after each period after deducting its expenses. This chart shows us that there is an overal negative income residual by period end. This could indicate each company is investing heavily in technology and equipment or not generating enough revenue. </a:t>
          </a:r>
        </a:p>
        <a:p>
          <a:r>
            <a:rPr lang="en-US" sz="1100" baseline="0"/>
            <a:t>-Companies that are generating positive net income have a higher dividend yield.</a:t>
          </a:r>
        </a:p>
        <a:p>
          <a:r>
            <a:rPr lang="en-US" sz="1100" baseline="0"/>
            <a:t>-There are outliers in this evaluation. For example, XOM, who has the highest net loss is generating the second highest dividend yield.</a:t>
          </a:r>
          <a:endParaRPr lang="en-US" sz="1100"/>
        </a:p>
      </xdr:txBody>
    </xdr:sp>
    <xdr:clientData/>
  </xdr:twoCellAnchor>
  <xdr:twoCellAnchor>
    <xdr:from>
      <xdr:col>0</xdr:col>
      <xdr:colOff>68580</xdr:colOff>
      <xdr:row>0</xdr:row>
      <xdr:rowOff>0</xdr:rowOff>
    </xdr:from>
    <xdr:to>
      <xdr:col>11</xdr:col>
      <xdr:colOff>274320</xdr:colOff>
      <xdr:row>20</xdr:row>
      <xdr:rowOff>34290</xdr:rowOff>
    </xdr:to>
    <xdr:graphicFrame macro="">
      <xdr:nvGraphicFramePr>
        <xdr:cNvPr id="3" name="Chart 2">
          <a:extLst>
            <a:ext uri="{FF2B5EF4-FFF2-40B4-BE49-F238E27FC236}">
              <a16:creationId xmlns:a16="http://schemas.microsoft.com/office/drawing/2014/main" id="{5A12278F-B583-4CB6-8E68-771C27551F48}"/>
            </a:ext>
            <a:ext uri="{147F2762-F138-4A5C-976F-8EAC2B608ADB}">
              <a16:predDERef xmlns:a16="http://schemas.microsoft.com/office/drawing/2014/main" pred="{E9158D00-AC23-4B3D-8284-4BB2514D50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167038</xdr:colOff>
      <xdr:row>19</xdr:row>
      <xdr:rowOff>70523</xdr:rowOff>
    </xdr:from>
    <xdr:to>
      <xdr:col>20</xdr:col>
      <xdr:colOff>549788</xdr:colOff>
      <xdr:row>25</xdr:row>
      <xdr:rowOff>67125</xdr:rowOff>
    </xdr:to>
    <xdr:sp macro="" textlink="">
      <xdr:nvSpPr>
        <xdr:cNvPr id="7" name="TextBox 6">
          <a:extLst>
            <a:ext uri="{FF2B5EF4-FFF2-40B4-BE49-F238E27FC236}">
              <a16:creationId xmlns:a16="http://schemas.microsoft.com/office/drawing/2014/main" id="{34788CAE-B246-4833-AD77-83708C22AAD4}"/>
            </a:ext>
          </a:extLst>
        </xdr:cNvPr>
        <xdr:cNvSpPr txBox="1"/>
      </xdr:nvSpPr>
      <xdr:spPr>
        <a:xfrm>
          <a:off x="8202674" y="3799705"/>
          <a:ext cx="5739841" cy="117423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-BKR has the highest</a:t>
          </a:r>
          <a:r>
            <a:rPr lang="en-US" sz="1100" baseline="0"/>
            <a:t> P/E ratio making up for more than half of the other companies' P/E ratios combined. A high P/E ratio means that investors are willing to pay a high share price today because of future growth expectations.</a:t>
          </a:r>
        </a:p>
        <a:p>
          <a:r>
            <a:rPr lang="en-US" sz="1100" baseline="0"/>
            <a:t>-A good portion of hte companies have very low/almost zero P/E ratios. This could mean that these stocks are a relative bargain in comparison to the leading securities. A low P/E ratio can either be a positive or negative indicator to investors. </a:t>
          </a:r>
          <a:endParaRPr lang="en-US" sz="1100"/>
        </a:p>
      </xdr:txBody>
    </xdr:sp>
    <xdr:clientData/>
  </xdr:twoCellAnchor>
  <xdr:twoCellAnchor>
    <xdr:from>
      <xdr:col>0</xdr:col>
      <xdr:colOff>130434</xdr:colOff>
      <xdr:row>29</xdr:row>
      <xdr:rowOff>159451</xdr:rowOff>
    </xdr:from>
    <xdr:to>
      <xdr:col>12</xdr:col>
      <xdr:colOff>171623</xdr:colOff>
      <xdr:row>51</xdr:row>
      <xdr:rowOff>904</xdr:rowOff>
    </xdr:to>
    <xdr:graphicFrame macro="">
      <xdr:nvGraphicFramePr>
        <xdr:cNvPr id="8" name="Chart 7">
          <a:extLst>
            <a:ext uri="{FF2B5EF4-FFF2-40B4-BE49-F238E27FC236}">
              <a16:creationId xmlns:a16="http://schemas.microsoft.com/office/drawing/2014/main" id="{B53C508F-D946-4391-BAAA-38699271972E}"/>
            </a:ext>
            <a:ext uri="{147F2762-F138-4A5C-976F-8EAC2B608ADB}">
              <a16:predDERef xmlns:a16="http://schemas.microsoft.com/office/drawing/2014/main" pred="{34788CAE-B246-4833-AD77-83708C22AA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205362</xdr:colOff>
      <xdr:row>51</xdr:row>
      <xdr:rowOff>14805</xdr:rowOff>
    </xdr:from>
    <xdr:to>
      <xdr:col>12</xdr:col>
      <xdr:colOff>44850</xdr:colOff>
      <xdr:row>56</xdr:row>
      <xdr:rowOff>130831</xdr:rowOff>
    </xdr:to>
    <xdr:sp macro="" textlink="">
      <xdr:nvSpPr>
        <xdr:cNvPr id="9" name="TextBox 8">
          <a:extLst>
            <a:ext uri="{FF2B5EF4-FFF2-40B4-BE49-F238E27FC236}">
              <a16:creationId xmlns:a16="http://schemas.microsoft.com/office/drawing/2014/main" id="{8D0A5442-BA7C-43F8-A820-6F0C94A54649}"/>
            </a:ext>
          </a:extLst>
        </xdr:cNvPr>
        <xdr:cNvSpPr txBox="1"/>
      </xdr:nvSpPr>
      <xdr:spPr>
        <a:xfrm>
          <a:off x="205362" y="10024714"/>
          <a:ext cx="7875124" cy="10973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a:t>
          </a:r>
          <a:r>
            <a:rPr lang="en-US" sz="1100" baseline="0"/>
            <a:t> energy sector has a Beta trend line hovering around 2.5. This means that the energy sector tends to be more risky to invest in on average.</a:t>
          </a:r>
        </a:p>
        <a:p>
          <a:r>
            <a:rPr lang="en-US" sz="1100" baseline="0"/>
            <a:t> </a:t>
          </a:r>
        </a:p>
        <a:p>
          <a:r>
            <a:rPr lang="en-US" sz="1100" baseline="0"/>
            <a:t>-APA is a clear oultier with a Beta of 4.96, whereas COG is a very safe option with a Beta of 0.17.</a:t>
          </a:r>
        </a:p>
        <a:p>
          <a:endParaRPr lang="en-US" sz="1100" baseline="0"/>
        </a:p>
        <a:p>
          <a:endParaRPr lang="en-US" sz="1100"/>
        </a:p>
      </xdr:txBody>
    </xdr:sp>
    <xdr:clientData/>
  </xdr:twoCellAnchor>
  <xdr:twoCellAnchor>
    <xdr:from>
      <xdr:col>15</xdr:col>
      <xdr:colOff>520420</xdr:colOff>
      <xdr:row>28</xdr:row>
      <xdr:rowOff>174355</xdr:rowOff>
    </xdr:from>
    <xdr:to>
      <xdr:col>29</xdr:col>
      <xdr:colOff>90407</xdr:colOff>
      <xdr:row>50</xdr:row>
      <xdr:rowOff>58119</xdr:rowOff>
    </xdr:to>
    <xdr:graphicFrame macro="">
      <xdr:nvGraphicFramePr>
        <xdr:cNvPr id="10" name="Chart 9">
          <a:extLst>
            <a:ext uri="{FF2B5EF4-FFF2-40B4-BE49-F238E27FC236}">
              <a16:creationId xmlns:a16="http://schemas.microsoft.com/office/drawing/2014/main" id="{57296E75-8FB3-48C5-9883-C7A47746BBB3}"/>
            </a:ext>
            <a:ext uri="{147F2762-F138-4A5C-976F-8EAC2B608ADB}">
              <a16:predDERef xmlns:a16="http://schemas.microsoft.com/office/drawing/2014/main" pred="{8D0A5442-BA7C-43F8-A820-6F0C94A546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183749</xdr:colOff>
      <xdr:row>50</xdr:row>
      <xdr:rowOff>73138</xdr:rowOff>
    </xdr:from>
    <xdr:to>
      <xdr:col>28</xdr:col>
      <xdr:colOff>519545</xdr:colOff>
      <xdr:row>56</xdr:row>
      <xdr:rowOff>103908</xdr:rowOff>
    </xdr:to>
    <xdr:sp macro="" textlink="">
      <xdr:nvSpPr>
        <xdr:cNvPr id="11" name="TextBox 10">
          <a:extLst>
            <a:ext uri="{FF2B5EF4-FFF2-40B4-BE49-F238E27FC236}">
              <a16:creationId xmlns:a16="http://schemas.microsoft.com/office/drawing/2014/main" id="{B2C6DC37-44D7-44AF-BA11-7C8A6B59289B}"/>
            </a:ext>
          </a:extLst>
        </xdr:cNvPr>
        <xdr:cNvSpPr txBox="1"/>
      </xdr:nvSpPr>
      <xdr:spPr>
        <a:xfrm>
          <a:off x="10897931" y="9886774"/>
          <a:ext cx="8371432" cy="120840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-There</a:t>
          </a:r>
          <a:r>
            <a:rPr lang="en-US" sz="1100" baseline="0"/>
            <a:t> is no clear trend in the energy sector's EPS. FANG appears to be the most valuable company to investors with the highest EPS. </a:t>
          </a:r>
        </a:p>
        <a:p>
          <a:r>
            <a:rPr lang="en-US" sz="1100" baseline="0"/>
            <a:t>-A higher EPS signifies that the company generates higher prices relative to its share price. </a:t>
          </a:r>
        </a:p>
        <a:p>
          <a:r>
            <a:rPr lang="en-US" sz="1100" baseline="0"/>
            <a:t>-VLO appears to be the least valuable company with the lowest EPS. This could mean that the company has spent a lot of money on growth and expansion in the past year. </a:t>
          </a:r>
          <a:endParaRPr lang="en-US" sz="1100"/>
        </a:p>
      </xdr:txBody>
    </xdr:sp>
    <xdr:clientData/>
  </xdr:twoCellAnchor>
  <xdr:twoCellAnchor>
    <xdr:from>
      <xdr:col>22</xdr:col>
      <xdr:colOff>7956</xdr:colOff>
      <xdr:row>0</xdr:row>
      <xdr:rowOff>11546</xdr:rowOff>
    </xdr:from>
    <xdr:to>
      <xdr:col>35</xdr:col>
      <xdr:colOff>46182</xdr:colOff>
      <xdr:row>20</xdr:row>
      <xdr:rowOff>92364</xdr:rowOff>
    </xdr:to>
    <xdr:graphicFrame macro="">
      <xdr:nvGraphicFramePr>
        <xdr:cNvPr id="12" name="Chart 2">
          <a:extLst>
            <a:ext uri="{FF2B5EF4-FFF2-40B4-BE49-F238E27FC236}">
              <a16:creationId xmlns:a16="http://schemas.microsoft.com/office/drawing/2014/main" id="{048D9F0E-BE24-4514-AA1D-1DFCDA545D80}"/>
            </a:ext>
            <a:ext uri="{147F2762-F138-4A5C-976F-8EAC2B608ADB}">
              <a16:predDERef xmlns:a16="http://schemas.microsoft.com/office/drawing/2014/main" pred="{B2C6DC37-44D7-44AF-BA11-7C8A6B5928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542126</xdr:colOff>
      <xdr:row>20</xdr:row>
      <xdr:rowOff>106647</xdr:rowOff>
    </xdr:from>
    <xdr:to>
      <xdr:col>34</xdr:col>
      <xdr:colOff>362500</xdr:colOff>
      <xdr:row>26</xdr:row>
      <xdr:rowOff>42676</xdr:rowOff>
    </xdr:to>
    <xdr:sp macro="" textlink="">
      <xdr:nvSpPr>
        <xdr:cNvPr id="13" name="TextBox 3">
          <a:extLst>
            <a:ext uri="{FF2B5EF4-FFF2-40B4-BE49-F238E27FC236}">
              <a16:creationId xmlns:a16="http://schemas.microsoft.com/office/drawing/2014/main" id="{281AA6F4-A870-4DA7-BFC5-430712403A1B}"/>
            </a:ext>
            <a:ext uri="{147F2762-F138-4A5C-976F-8EAC2B608ADB}">
              <a16:predDERef xmlns:a16="http://schemas.microsoft.com/office/drawing/2014/main" pred="{7286EAA7-90A4-4670-A89D-0E4758370D29}"/>
            </a:ext>
          </a:extLst>
        </xdr:cNvPr>
        <xdr:cNvSpPr txBox="1"/>
      </xdr:nvSpPr>
      <xdr:spPr>
        <a:xfrm>
          <a:off x="15274126" y="4032102"/>
          <a:ext cx="7856010" cy="111366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 company's</a:t>
          </a:r>
          <a:r>
            <a:rPr lang="en-US" sz="1100" baseline="0"/>
            <a:t> weighted alpha tells us if it was able to generate a return greater than its benchmark. Companies with a high weighted alpha were able to experience a high YTD % change. </a:t>
          </a:r>
        </a:p>
        <a:p>
          <a:r>
            <a:rPr lang="en-US" sz="1100" baseline="0"/>
            <a:t>-DVN, although generating return above its benchmark, was not able to produce a high YTD % change. FANG looks like a promising company to invest in because it was generating returns above its benchmark and producing a higher profit for investors. </a:t>
          </a:r>
          <a:endParaRPr lang="en-US" sz="1100"/>
        </a:p>
      </xdr:txBody>
    </xdr:sp>
    <xdr:clientData/>
  </xdr:twoCellAnchor>
  <xdr:twoCellAnchor>
    <xdr:from>
      <xdr:col>12</xdr:col>
      <xdr:colOff>4696</xdr:colOff>
      <xdr:row>0</xdr:row>
      <xdr:rowOff>0</xdr:rowOff>
    </xdr:from>
    <xdr:to>
      <xdr:col>20</xdr:col>
      <xdr:colOff>669636</xdr:colOff>
      <xdr:row>19</xdr:row>
      <xdr:rowOff>57726</xdr:rowOff>
    </xdr:to>
    <mc:AlternateContent xmlns:mc="http://schemas.openxmlformats.org/markup-compatibility/2006">
      <mc:Choice xmlns:cx1="http://schemas.microsoft.com/office/drawing/2015/9/8/chartex" Requires="cx1">
        <xdr:graphicFrame macro="">
          <xdr:nvGraphicFramePr>
            <xdr:cNvPr id="14" name="Chart 13">
              <a:extLst>
                <a:ext uri="{FF2B5EF4-FFF2-40B4-BE49-F238E27FC236}">
                  <a16:creationId xmlns:a16="http://schemas.microsoft.com/office/drawing/2014/main" id="{07211BA4-9686-4FF2-9F7A-D0203464EC8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8081896" y="0"/>
              <a:ext cx="6049740" cy="367722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152400</xdr:rowOff>
    </xdr:from>
    <xdr:to>
      <xdr:col>9</xdr:col>
      <xdr:colOff>180975</xdr:colOff>
      <xdr:row>28</xdr:row>
      <xdr:rowOff>171450</xdr:rowOff>
    </xdr:to>
    <xdr:sp macro="" textlink="">
      <xdr:nvSpPr>
        <xdr:cNvPr id="2" name="TextBox 1">
          <a:extLst>
            <a:ext uri="{FF2B5EF4-FFF2-40B4-BE49-F238E27FC236}">
              <a16:creationId xmlns:a16="http://schemas.microsoft.com/office/drawing/2014/main" id="{1570B095-D603-4058-93AD-1D548180A4FC}"/>
            </a:ext>
          </a:extLst>
        </xdr:cNvPr>
        <xdr:cNvSpPr txBox="1"/>
      </xdr:nvSpPr>
      <xdr:spPr>
        <a:xfrm>
          <a:off x="0" y="333375"/>
          <a:ext cx="5667375" cy="4905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Diamond</a:t>
          </a:r>
          <a:r>
            <a:rPr lang="en-US" sz="1100" b="1" baseline="0"/>
            <a:t> Back Energy Inc. (</a:t>
          </a:r>
          <a:r>
            <a:rPr lang="en-US" sz="1100" b="1"/>
            <a:t>FANG)</a:t>
          </a:r>
        </a:p>
        <a:p>
          <a:r>
            <a:rPr lang="en-US" sz="1100"/>
            <a:t>◦ High Wtd Alpha means</a:t>
          </a:r>
          <a:r>
            <a:rPr lang="en-US" sz="1100" baseline="0"/>
            <a:t> FANG has outperformed its benchmark indicating growth</a:t>
          </a:r>
        </a:p>
        <a:p>
          <a:r>
            <a:rPr lang="en-US" sz="1100">
              <a:solidFill>
                <a:schemeClr val="dk1"/>
              </a:solidFill>
              <a:effectLst/>
              <a:latin typeface="+mn-lt"/>
              <a:ea typeface="+mn-ea"/>
              <a:cs typeface="+mn-cs"/>
            </a:rPr>
            <a:t>◦ High</a:t>
          </a:r>
          <a:r>
            <a:rPr lang="en-US" sz="1100" baseline="0">
              <a:solidFill>
                <a:schemeClr val="dk1"/>
              </a:solidFill>
              <a:effectLst/>
              <a:latin typeface="+mn-lt"/>
              <a:ea typeface="+mn-ea"/>
              <a:cs typeface="+mn-cs"/>
            </a:rPr>
            <a:t> YTD % Change showing the stock has experienced large growth since the beginning of its fiscal year.</a:t>
          </a:r>
        </a:p>
        <a:p>
          <a:r>
            <a:rPr lang="en-US" sz="1100">
              <a:solidFill>
                <a:schemeClr val="dk1"/>
              </a:solidFill>
              <a:effectLst/>
              <a:latin typeface="+mn-lt"/>
              <a:ea typeface="+mn-ea"/>
              <a:cs typeface="+mn-cs"/>
            </a:rPr>
            <a:t>◦ Relativel</a:t>
          </a:r>
          <a:r>
            <a:rPr lang="en-US" sz="1100" baseline="0">
              <a:solidFill>
                <a:schemeClr val="dk1"/>
              </a:solidFill>
              <a:effectLst/>
              <a:latin typeface="+mn-lt"/>
              <a:ea typeface="+mn-ea"/>
              <a:cs typeface="+mn-cs"/>
            </a:rPr>
            <a:t>y high Beta makes this stock riskier than other Energy stocks.</a:t>
          </a:r>
        </a:p>
        <a:p>
          <a:r>
            <a:rPr lang="en-US" sz="1100">
              <a:solidFill>
                <a:schemeClr val="dk1"/>
              </a:solidFill>
              <a:effectLst/>
              <a:latin typeface="+mn-lt"/>
              <a:ea typeface="+mn-ea"/>
              <a:cs typeface="+mn-cs"/>
            </a:rPr>
            <a:t>◦ Highest EPS in Energy stocks evaluated.</a:t>
          </a:r>
        </a:p>
        <a:p>
          <a:endParaRPr lang="en-US" sz="1100" b="1"/>
        </a:p>
        <a:p>
          <a:r>
            <a:rPr lang="en-US" sz="1100" b="1"/>
            <a:t>Marathon Oil Corporation (MRO)</a:t>
          </a:r>
        </a:p>
        <a:p>
          <a:r>
            <a:rPr lang="en-US" sz="1100">
              <a:solidFill>
                <a:schemeClr val="dk1"/>
              </a:solidFill>
              <a:effectLst/>
              <a:latin typeface="+mn-lt"/>
              <a:ea typeface="+mn-ea"/>
              <a:cs typeface="+mn-cs"/>
            </a:rPr>
            <a:t>◦ High Wtd Alpha</a:t>
          </a:r>
          <a:r>
            <a:rPr lang="en-US" sz="1100" baseline="0">
              <a:solidFill>
                <a:schemeClr val="dk1"/>
              </a:solidFill>
              <a:effectLst/>
              <a:latin typeface="+mn-lt"/>
              <a:ea typeface="+mn-ea"/>
              <a:cs typeface="+mn-cs"/>
            </a:rPr>
            <a:t> and over a 70% YTD % Change indicating positive growth. </a:t>
          </a:r>
        </a:p>
        <a:p>
          <a:r>
            <a:rPr lang="en-US" sz="1100">
              <a:solidFill>
                <a:schemeClr val="dk1"/>
              </a:solidFill>
              <a:effectLst/>
              <a:latin typeface="+mn-lt"/>
              <a:ea typeface="+mn-ea"/>
              <a:cs typeface="+mn-cs"/>
            </a:rPr>
            <a:t>◦ Beta</a:t>
          </a:r>
          <a:r>
            <a:rPr lang="en-US" sz="1100" baseline="0">
              <a:solidFill>
                <a:schemeClr val="dk1"/>
              </a:solidFill>
              <a:effectLst/>
              <a:latin typeface="+mn-lt"/>
              <a:ea typeface="+mn-ea"/>
              <a:cs typeface="+mn-cs"/>
            </a:rPr>
            <a:t> of 3.23 making this stock riskier, however higher risk can generate higher returns. </a:t>
          </a:r>
        </a:p>
        <a:p>
          <a:r>
            <a:rPr lang="en-US" sz="1100">
              <a:solidFill>
                <a:schemeClr val="dk1"/>
              </a:solidFill>
              <a:effectLst/>
              <a:latin typeface="+mn-lt"/>
              <a:ea typeface="+mn-ea"/>
              <a:cs typeface="+mn-cs"/>
            </a:rPr>
            <a:t>◦ Higher net income than</a:t>
          </a:r>
          <a:r>
            <a:rPr lang="en-US" sz="1100" baseline="0">
              <a:solidFill>
                <a:schemeClr val="dk1"/>
              </a:solidFill>
              <a:effectLst/>
              <a:latin typeface="+mn-lt"/>
              <a:ea typeface="+mn-ea"/>
              <a:cs typeface="+mn-cs"/>
            </a:rPr>
            <a:t> the majority of competing energy sector firms.</a:t>
          </a:r>
        </a:p>
        <a:p>
          <a:endParaRPr lang="en-US" sz="1100"/>
        </a:p>
        <a:p>
          <a:r>
            <a:rPr lang="en-US" sz="1100" b="1"/>
            <a:t>ONEOK Inc.</a:t>
          </a:r>
          <a:r>
            <a:rPr lang="en-US" sz="1100" b="1" baseline="0"/>
            <a:t> (</a:t>
          </a:r>
          <a:r>
            <a:rPr lang="en-US" sz="1100" b="1"/>
            <a:t>OKE)</a:t>
          </a:r>
        </a:p>
        <a:p>
          <a:r>
            <a:rPr lang="en-US" sz="1100">
              <a:solidFill>
                <a:schemeClr val="dk1"/>
              </a:solidFill>
              <a:effectLst/>
              <a:latin typeface="+mn-lt"/>
              <a:ea typeface="+mn-ea"/>
              <a:cs typeface="+mn-cs"/>
            </a:rPr>
            <a:t>◦ Highest net income</a:t>
          </a:r>
          <a:r>
            <a:rPr lang="en-US" sz="1100" baseline="0">
              <a:solidFill>
                <a:schemeClr val="dk1"/>
              </a:solidFill>
              <a:effectLst/>
              <a:latin typeface="+mn-lt"/>
              <a:ea typeface="+mn-ea"/>
              <a:cs typeface="+mn-cs"/>
            </a:rPr>
            <a:t> and dividend yield which will guarantee profits from this investment.</a:t>
          </a:r>
        </a:p>
        <a:p>
          <a:r>
            <a:rPr lang="en-US" sz="1100">
              <a:solidFill>
                <a:schemeClr val="dk1"/>
              </a:solidFill>
              <a:effectLst/>
              <a:latin typeface="+mn-lt"/>
              <a:ea typeface="+mn-ea"/>
              <a:cs typeface="+mn-cs"/>
            </a:rPr>
            <a:t>◦ Beta in line with</a:t>
          </a:r>
          <a:r>
            <a:rPr lang="en-US" sz="1100" baseline="0">
              <a:solidFill>
                <a:schemeClr val="dk1"/>
              </a:solidFill>
              <a:effectLst/>
              <a:latin typeface="+mn-lt"/>
              <a:ea typeface="+mn-ea"/>
              <a:cs typeface="+mn-cs"/>
            </a:rPr>
            <a:t> with the Energy sector's overall risk (2.02)</a:t>
          </a:r>
        </a:p>
        <a:p>
          <a:r>
            <a:rPr lang="en-US" sz="1100">
              <a:solidFill>
                <a:schemeClr val="dk1"/>
              </a:solidFill>
              <a:effectLst/>
              <a:latin typeface="+mn-lt"/>
              <a:ea typeface="+mn-ea"/>
              <a:cs typeface="+mn-cs"/>
            </a:rPr>
            <a:t>◦ Second highest EPS in sector.</a:t>
          </a:r>
        </a:p>
        <a:p>
          <a:endParaRPr lang="en-US" sz="1100" b="1"/>
        </a:p>
        <a:p>
          <a:r>
            <a:rPr lang="en-US" sz="1100" b="1"/>
            <a:t>Kinder Morgan Inc.</a:t>
          </a:r>
          <a:r>
            <a:rPr lang="en-US" sz="1100" b="1" baseline="0"/>
            <a:t> (</a:t>
          </a:r>
          <a:r>
            <a:rPr lang="en-US" sz="1100" b="1"/>
            <a:t>KMI)</a:t>
          </a:r>
        </a:p>
        <a:p>
          <a:r>
            <a:rPr lang="en-US" sz="1100">
              <a:solidFill>
                <a:schemeClr val="dk1"/>
              </a:solidFill>
              <a:effectLst/>
              <a:latin typeface="+mn-lt"/>
              <a:ea typeface="+mn-ea"/>
              <a:cs typeface="+mn-cs"/>
            </a:rPr>
            <a:t>◦ Positive</a:t>
          </a:r>
          <a:r>
            <a:rPr lang="en-US" sz="1100" baseline="0">
              <a:solidFill>
                <a:schemeClr val="dk1"/>
              </a:solidFill>
              <a:effectLst/>
              <a:latin typeface="+mn-lt"/>
              <a:ea typeface="+mn-ea"/>
              <a:cs typeface="+mn-cs"/>
            </a:rPr>
            <a:t> EPS indicates the company is generating an increasing amount of earnings. </a:t>
          </a:r>
        </a:p>
        <a:p>
          <a:r>
            <a:rPr lang="en-US" sz="1100">
              <a:solidFill>
                <a:schemeClr val="dk1"/>
              </a:solidFill>
              <a:effectLst/>
              <a:latin typeface="+mn-lt"/>
              <a:ea typeface="+mn-ea"/>
              <a:cs typeface="+mn-cs"/>
            </a:rPr>
            <a:t>◦ Lowe</a:t>
          </a:r>
          <a:r>
            <a:rPr lang="en-US" sz="1100" baseline="0">
              <a:solidFill>
                <a:schemeClr val="dk1"/>
              </a:solidFill>
              <a:effectLst/>
              <a:latin typeface="+mn-lt"/>
              <a:ea typeface="+mn-ea"/>
              <a:cs typeface="+mn-cs"/>
            </a:rPr>
            <a:t>r Beta of 1.14 will help balance the overall risk of our portfolio.</a:t>
          </a:r>
        </a:p>
        <a:p>
          <a:r>
            <a:rPr lang="en-US" sz="1100">
              <a:solidFill>
                <a:schemeClr val="dk1"/>
              </a:solidFill>
              <a:effectLst/>
              <a:latin typeface="+mn-lt"/>
              <a:ea typeface="+mn-ea"/>
              <a:cs typeface="+mn-cs"/>
            </a:rPr>
            <a:t>◦ Positive net income and high dividend yield aniticipates profit. </a:t>
          </a:r>
        </a:p>
        <a:p>
          <a:endParaRPr lang="en-US" sz="1100"/>
        </a:p>
        <a:p>
          <a:r>
            <a:rPr lang="en-US" sz="1100" b="1"/>
            <a:t>Williams</a:t>
          </a:r>
          <a:r>
            <a:rPr lang="en-US" sz="1100" b="1" baseline="0"/>
            <a:t> Companies Inc. (</a:t>
          </a:r>
          <a:r>
            <a:rPr lang="en-US" sz="1100" b="1"/>
            <a:t>WMB)</a:t>
          </a:r>
        </a:p>
        <a:p>
          <a:r>
            <a:rPr lang="en-US" sz="1100">
              <a:solidFill>
                <a:schemeClr val="dk1"/>
              </a:solidFill>
              <a:effectLst/>
              <a:latin typeface="+mn-lt"/>
              <a:ea typeface="+mn-ea"/>
              <a:cs typeface="+mn-cs"/>
            </a:rPr>
            <a:t>◦ Positive</a:t>
          </a:r>
          <a:r>
            <a:rPr lang="en-US" sz="1100" baseline="0">
              <a:solidFill>
                <a:schemeClr val="dk1"/>
              </a:solidFill>
              <a:effectLst/>
              <a:latin typeface="+mn-lt"/>
              <a:ea typeface="+mn-ea"/>
              <a:cs typeface="+mn-cs"/>
            </a:rPr>
            <a:t> net income and second highest dividend yield to generate dividend revenue.</a:t>
          </a:r>
        </a:p>
        <a:p>
          <a:r>
            <a:rPr lang="en-US" sz="1100">
              <a:solidFill>
                <a:schemeClr val="dk1"/>
              </a:solidFill>
              <a:effectLst/>
              <a:latin typeface="+mn-lt"/>
              <a:ea typeface="+mn-ea"/>
              <a:cs typeface="+mn-cs"/>
            </a:rPr>
            <a:t>◦ Lower Beta of 1.5 will also lower our portfolio's</a:t>
          </a:r>
          <a:r>
            <a:rPr lang="en-US" sz="1100" baseline="0">
              <a:solidFill>
                <a:schemeClr val="dk1"/>
              </a:solidFill>
              <a:effectLst/>
              <a:latin typeface="+mn-lt"/>
              <a:ea typeface="+mn-ea"/>
              <a:cs typeface="+mn-cs"/>
            </a:rPr>
            <a:t> risk to around the overall Beta of the energy sector.</a:t>
          </a:r>
        </a:p>
        <a:p>
          <a:r>
            <a:rPr lang="en-US" sz="1100">
              <a:solidFill>
                <a:schemeClr val="dk1"/>
              </a:solidFill>
              <a:effectLst/>
              <a:latin typeface="+mn-lt"/>
              <a:ea typeface="+mn-ea"/>
              <a:cs typeface="+mn-cs"/>
            </a:rPr>
            <a:t>◦ Positive</a:t>
          </a:r>
          <a:r>
            <a:rPr lang="en-US" sz="1100" baseline="0">
              <a:solidFill>
                <a:schemeClr val="dk1"/>
              </a:solidFill>
              <a:effectLst/>
              <a:latin typeface="+mn-lt"/>
              <a:ea typeface="+mn-ea"/>
              <a:cs typeface="+mn-cs"/>
            </a:rPr>
            <a:t> EPS indicating the firm is generating an increasing amount of earnings. </a:t>
          </a:r>
        </a:p>
        <a:p>
          <a:r>
            <a:rPr lang="en-US" sz="1100">
              <a:solidFill>
                <a:schemeClr val="dk1"/>
              </a:solidFill>
              <a:effectLst/>
              <a:latin typeface="+mn-lt"/>
              <a:ea typeface="+mn-ea"/>
              <a:cs typeface="+mn-cs"/>
            </a:rPr>
            <a:t>◦ Positive alpha showing</a:t>
          </a:r>
          <a:r>
            <a:rPr lang="en-US" sz="1100" baseline="0">
              <a:solidFill>
                <a:schemeClr val="dk1"/>
              </a:solidFill>
              <a:effectLst/>
              <a:latin typeface="+mn-lt"/>
              <a:ea typeface="+mn-ea"/>
              <a:cs typeface="+mn-cs"/>
            </a:rPr>
            <a:t> that WMB is outperforming its benchmark.</a:t>
          </a:r>
        </a:p>
        <a:p>
          <a:endParaRPr lang="en-US" sz="1100"/>
        </a:p>
        <a:p>
          <a:endParaRPr lang="en-US" sz="1100"/>
        </a:p>
      </xdr:txBody>
    </xdr:sp>
    <xdr:clientData/>
  </xdr:twoCellAnchor>
  <xdr:twoCellAnchor>
    <xdr:from>
      <xdr:col>9</xdr:col>
      <xdr:colOff>180975</xdr:colOff>
      <xdr:row>1</xdr:row>
      <xdr:rowOff>161925</xdr:rowOff>
    </xdr:from>
    <xdr:to>
      <xdr:col>19</xdr:col>
      <xdr:colOff>0</xdr:colOff>
      <xdr:row>28</xdr:row>
      <xdr:rowOff>171450</xdr:rowOff>
    </xdr:to>
    <xdr:sp macro="" textlink="">
      <xdr:nvSpPr>
        <xdr:cNvPr id="3" name="TextBox 2">
          <a:extLst>
            <a:ext uri="{FF2B5EF4-FFF2-40B4-BE49-F238E27FC236}">
              <a16:creationId xmlns:a16="http://schemas.microsoft.com/office/drawing/2014/main" id="{E1957195-5EB9-4298-9BA3-8F0BBAEBC681}"/>
            </a:ext>
            <a:ext uri="{147F2762-F138-4A5C-976F-8EAC2B608ADB}">
              <a16:predDERef xmlns:a16="http://schemas.microsoft.com/office/drawing/2014/main" pred="{1570B095-D603-4058-93AD-1D548180A4FC}"/>
            </a:ext>
          </a:extLst>
        </xdr:cNvPr>
        <xdr:cNvSpPr txBox="1"/>
      </xdr:nvSpPr>
      <xdr:spPr>
        <a:xfrm>
          <a:off x="5667375" y="342900"/>
          <a:ext cx="5915025" cy="4895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EOG Resources Inc.</a:t>
          </a:r>
          <a:r>
            <a:rPr lang="en-US" sz="1100" b="1" baseline="0">
              <a:solidFill>
                <a:schemeClr val="dk1"/>
              </a:solidFill>
              <a:effectLst/>
              <a:latin typeface="+mn-lt"/>
              <a:ea typeface="+mn-ea"/>
              <a:cs typeface="+mn-cs"/>
            </a:rPr>
            <a:t> (</a:t>
          </a:r>
          <a:r>
            <a:rPr lang="en-US" sz="1100" b="1">
              <a:solidFill>
                <a:schemeClr val="dk1"/>
              </a:solidFill>
              <a:effectLst/>
              <a:latin typeface="+mn-lt"/>
              <a:ea typeface="+mn-ea"/>
              <a:cs typeface="+mn-cs"/>
            </a:rPr>
            <a:t>EOG)</a:t>
          </a:r>
          <a:endParaRPr lang="en-US" b="1">
            <a:effectLst/>
          </a:endParaRPr>
        </a:p>
        <a:p>
          <a:r>
            <a:rPr lang="en-US" sz="1100">
              <a:solidFill>
                <a:schemeClr val="dk1"/>
              </a:solidFill>
              <a:effectLst/>
              <a:latin typeface="+mn-lt"/>
              <a:ea typeface="+mn-ea"/>
              <a:cs typeface="+mn-cs"/>
            </a:rPr>
            <a:t>◦ High</a:t>
          </a:r>
          <a:r>
            <a:rPr lang="en-US" sz="1100" baseline="0">
              <a:solidFill>
                <a:schemeClr val="dk1"/>
              </a:solidFill>
              <a:effectLst/>
              <a:latin typeface="+mn-lt"/>
              <a:ea typeface="+mn-ea"/>
              <a:cs typeface="+mn-cs"/>
            </a:rPr>
            <a:t> Alpha and YTD % Change showing growth and profit in EOG.</a:t>
          </a:r>
          <a:endParaRPr lang="en-US">
            <a:effectLst/>
          </a:endParaRPr>
        </a:p>
        <a:p>
          <a:r>
            <a:rPr lang="en-US" sz="1100">
              <a:solidFill>
                <a:schemeClr val="dk1"/>
              </a:solidFill>
              <a:effectLst/>
              <a:latin typeface="+mn-lt"/>
              <a:ea typeface="+mn-ea"/>
              <a:cs typeface="+mn-cs"/>
            </a:rPr>
            <a:t>◦ Positive</a:t>
          </a:r>
          <a:r>
            <a:rPr lang="en-US" sz="1100" baseline="0">
              <a:solidFill>
                <a:schemeClr val="dk1"/>
              </a:solidFill>
              <a:effectLst/>
              <a:latin typeface="+mn-lt"/>
              <a:ea typeface="+mn-ea"/>
              <a:cs typeface="+mn-cs"/>
            </a:rPr>
            <a:t> EPS indicates positive earnings.</a:t>
          </a:r>
          <a:endParaRPr lang="en-US">
            <a:effectLst/>
          </a:endParaRPr>
        </a:p>
        <a:p>
          <a:r>
            <a:rPr lang="en-US" sz="1100">
              <a:solidFill>
                <a:schemeClr val="dk1"/>
              </a:solidFill>
              <a:effectLst/>
              <a:latin typeface="+mn-lt"/>
              <a:ea typeface="+mn-ea"/>
              <a:cs typeface="+mn-cs"/>
            </a:rPr>
            <a:t>◦ Risk is</a:t>
          </a:r>
          <a:r>
            <a:rPr lang="en-US" sz="1100" baseline="0">
              <a:solidFill>
                <a:schemeClr val="dk1"/>
              </a:solidFill>
              <a:effectLst/>
              <a:latin typeface="+mn-lt"/>
              <a:ea typeface="+mn-ea"/>
              <a:cs typeface="+mn-cs"/>
            </a:rPr>
            <a:t> in line with the Energy sector's Beta</a:t>
          </a:r>
          <a:endParaRPr lang="en-US">
            <a:effectLst/>
          </a:endParaRPr>
        </a:p>
        <a:p>
          <a:r>
            <a:rPr lang="en-US" sz="1100">
              <a:solidFill>
                <a:schemeClr val="dk1"/>
              </a:solidFill>
              <a:effectLst/>
              <a:latin typeface="+mn-lt"/>
              <a:ea typeface="+mn-ea"/>
              <a:cs typeface="+mn-cs"/>
            </a:rPr>
            <a:t>◦ High P/E</a:t>
          </a:r>
          <a:r>
            <a:rPr lang="en-US" sz="1100" baseline="0">
              <a:solidFill>
                <a:schemeClr val="dk1"/>
              </a:solidFill>
              <a:effectLst/>
              <a:latin typeface="+mn-lt"/>
              <a:ea typeface="+mn-ea"/>
              <a:cs typeface="+mn-cs"/>
            </a:rPr>
            <a:t> ratio, making EOG a growth stock. We should invest now to generate higher returns in the future.</a:t>
          </a:r>
        </a:p>
        <a:p>
          <a:endParaRPr lang="en-US" b="1">
            <a:effectLst/>
          </a:endParaRPr>
        </a:p>
        <a:p>
          <a:r>
            <a:rPr lang="en-US" sz="1100" b="1">
              <a:solidFill>
                <a:schemeClr val="dk1"/>
              </a:solidFill>
              <a:effectLst/>
              <a:latin typeface="+mn-lt"/>
              <a:ea typeface="+mn-ea"/>
              <a:cs typeface="+mn-cs"/>
            </a:rPr>
            <a:t>Cabot</a:t>
          </a:r>
          <a:r>
            <a:rPr lang="en-US" sz="1100" b="1" baseline="0">
              <a:solidFill>
                <a:schemeClr val="dk1"/>
              </a:solidFill>
              <a:effectLst/>
              <a:latin typeface="+mn-lt"/>
              <a:ea typeface="+mn-ea"/>
              <a:cs typeface="+mn-cs"/>
            </a:rPr>
            <a:t> Oil &amp; Gas Corporation (</a:t>
          </a:r>
          <a:r>
            <a:rPr lang="en-US" sz="1100" b="1">
              <a:solidFill>
                <a:schemeClr val="dk1"/>
              </a:solidFill>
              <a:effectLst/>
              <a:latin typeface="+mn-lt"/>
              <a:ea typeface="+mn-ea"/>
              <a:cs typeface="+mn-cs"/>
            </a:rPr>
            <a:t>COG)</a:t>
          </a:r>
          <a:endParaRPr lang="en-US" b="1">
            <a:effectLst/>
          </a:endParaRPr>
        </a:p>
        <a:p>
          <a:r>
            <a:rPr lang="en-US" sz="1100">
              <a:solidFill>
                <a:schemeClr val="dk1"/>
              </a:solidFill>
              <a:effectLst/>
              <a:latin typeface="+mn-lt"/>
              <a:ea typeface="+mn-ea"/>
              <a:cs typeface="+mn-cs"/>
            </a:rPr>
            <a:t>◦</a:t>
          </a:r>
          <a:r>
            <a:rPr lang="en-US" sz="1100" baseline="0">
              <a:solidFill>
                <a:schemeClr val="dk1"/>
              </a:solidFill>
              <a:effectLst/>
              <a:latin typeface="+mn-lt"/>
              <a:ea typeface="+mn-ea"/>
              <a:cs typeface="+mn-cs"/>
            </a:rPr>
            <a:t> High P/E ratio indicates positive investor expectations for future growth. </a:t>
          </a:r>
          <a:endParaRPr lang="en-US">
            <a:effectLst/>
          </a:endParaRPr>
        </a:p>
        <a:p>
          <a:r>
            <a:rPr lang="en-US" sz="1100">
              <a:solidFill>
                <a:schemeClr val="dk1"/>
              </a:solidFill>
              <a:effectLst/>
              <a:latin typeface="+mn-lt"/>
              <a:ea typeface="+mn-ea"/>
              <a:cs typeface="+mn-cs"/>
            </a:rPr>
            <a:t>◦ Risk is in line with Energy</a:t>
          </a:r>
          <a:r>
            <a:rPr lang="en-US" sz="1100" baseline="0">
              <a:solidFill>
                <a:schemeClr val="dk1"/>
              </a:solidFill>
              <a:effectLst/>
              <a:latin typeface="+mn-lt"/>
              <a:ea typeface="+mn-ea"/>
              <a:cs typeface="+mn-cs"/>
            </a:rPr>
            <a:t> Sector's Beta.</a:t>
          </a:r>
          <a:endParaRPr lang="en-US">
            <a:effectLst/>
          </a:endParaRPr>
        </a:p>
        <a:p>
          <a:r>
            <a:rPr lang="en-US" sz="1100">
              <a:solidFill>
                <a:schemeClr val="dk1"/>
              </a:solidFill>
              <a:effectLst/>
              <a:latin typeface="+mn-lt"/>
              <a:ea typeface="+mn-ea"/>
              <a:cs typeface="+mn-cs"/>
            </a:rPr>
            <a:t>◦ Positive EPS </a:t>
          </a:r>
          <a:endParaRPr lang="en-US">
            <a:effectLst/>
          </a:endParaRPr>
        </a:p>
        <a:p>
          <a:r>
            <a:rPr lang="en-US" sz="1100">
              <a:solidFill>
                <a:schemeClr val="dk1"/>
              </a:solidFill>
              <a:effectLst/>
              <a:latin typeface="+mn-lt"/>
              <a:ea typeface="+mn-ea"/>
              <a:cs typeface="+mn-cs"/>
            </a:rPr>
            <a:t>◦ High Alpha and</a:t>
          </a:r>
          <a:r>
            <a:rPr lang="en-US" sz="1100" baseline="0">
              <a:solidFill>
                <a:schemeClr val="dk1"/>
              </a:solidFill>
              <a:effectLst/>
              <a:latin typeface="+mn-lt"/>
              <a:ea typeface="+mn-ea"/>
              <a:cs typeface="+mn-cs"/>
            </a:rPr>
            <a:t> YTD %Change indicates COG is a growth stock.</a:t>
          </a:r>
        </a:p>
        <a:p>
          <a:endParaRPr lang="en-US">
            <a:effectLst/>
          </a:endParaRPr>
        </a:p>
        <a:p>
          <a:r>
            <a:rPr lang="en-US" sz="1100" b="1">
              <a:solidFill>
                <a:schemeClr val="dk1"/>
              </a:solidFill>
              <a:effectLst/>
              <a:latin typeface="+mn-lt"/>
              <a:ea typeface="+mn-ea"/>
              <a:cs typeface="+mn-cs"/>
            </a:rPr>
            <a:t>Pioneer Natural Resources</a:t>
          </a:r>
          <a:r>
            <a:rPr lang="en-US" sz="1100" b="1" baseline="0">
              <a:solidFill>
                <a:schemeClr val="dk1"/>
              </a:solidFill>
              <a:effectLst/>
              <a:latin typeface="+mn-lt"/>
              <a:ea typeface="+mn-ea"/>
              <a:cs typeface="+mn-cs"/>
            </a:rPr>
            <a:t> Co. (</a:t>
          </a:r>
          <a:r>
            <a:rPr lang="en-US" sz="1100" b="1">
              <a:solidFill>
                <a:schemeClr val="dk1"/>
              </a:solidFill>
              <a:effectLst/>
              <a:latin typeface="+mn-lt"/>
              <a:ea typeface="+mn-ea"/>
              <a:cs typeface="+mn-cs"/>
            </a:rPr>
            <a:t>PXD)</a:t>
          </a:r>
          <a:endParaRPr lang="en-US" b="1">
            <a:effectLst/>
          </a:endParaRPr>
        </a:p>
        <a:p>
          <a:r>
            <a:rPr lang="en-US" sz="1100">
              <a:solidFill>
                <a:schemeClr val="dk1"/>
              </a:solidFill>
              <a:effectLst/>
              <a:latin typeface="+mn-lt"/>
              <a:ea typeface="+mn-ea"/>
              <a:cs typeface="+mn-cs"/>
            </a:rPr>
            <a:t>◦ Very high Wtd</a:t>
          </a:r>
          <a:r>
            <a:rPr lang="en-US" sz="1100" baseline="0">
              <a:solidFill>
                <a:schemeClr val="dk1"/>
              </a:solidFill>
              <a:effectLst/>
              <a:latin typeface="+mn-lt"/>
              <a:ea typeface="+mn-ea"/>
              <a:cs typeface="+mn-cs"/>
            </a:rPr>
            <a:t> Alpha outperforming its benchmark</a:t>
          </a:r>
          <a:endParaRPr lang="en-US">
            <a:effectLst/>
          </a:endParaRPr>
        </a:p>
        <a:p>
          <a:r>
            <a:rPr lang="en-US" sz="1100">
              <a:solidFill>
                <a:schemeClr val="dk1"/>
              </a:solidFill>
              <a:effectLst/>
              <a:latin typeface="+mn-lt"/>
              <a:ea typeface="+mn-ea"/>
              <a:cs typeface="+mn-cs"/>
            </a:rPr>
            <a:t>◦ Positive EPS</a:t>
          </a:r>
          <a:endParaRPr lang="en-US">
            <a:effectLst/>
          </a:endParaRPr>
        </a:p>
        <a:p>
          <a:r>
            <a:rPr lang="en-US" sz="1100">
              <a:solidFill>
                <a:schemeClr val="dk1"/>
              </a:solidFill>
              <a:effectLst/>
              <a:latin typeface="+mn-lt"/>
              <a:ea typeface="+mn-ea"/>
              <a:cs typeface="+mn-cs"/>
            </a:rPr>
            <a:t>◦ Lower Beta than overall industry</a:t>
          </a:r>
          <a:r>
            <a:rPr lang="en-US" sz="1100" baseline="0">
              <a:solidFill>
                <a:schemeClr val="dk1"/>
              </a:solidFill>
              <a:effectLst/>
              <a:latin typeface="+mn-lt"/>
              <a:ea typeface="+mn-ea"/>
              <a:cs typeface="+mn-cs"/>
            </a:rPr>
            <a:t> reduces our risk.</a:t>
          </a:r>
          <a:endParaRPr lang="en-US">
            <a:effectLst/>
          </a:endParaRPr>
        </a:p>
        <a:p>
          <a:r>
            <a:rPr lang="en-US" sz="1100">
              <a:solidFill>
                <a:schemeClr val="dk1"/>
              </a:solidFill>
              <a:effectLst/>
              <a:latin typeface="+mn-lt"/>
              <a:ea typeface="+mn-ea"/>
              <a:cs typeface="+mn-cs"/>
            </a:rPr>
            <a:t>◦ Second highest P/E</a:t>
          </a:r>
          <a:r>
            <a:rPr lang="en-US" sz="1100" baseline="0">
              <a:solidFill>
                <a:schemeClr val="dk1"/>
              </a:solidFill>
              <a:effectLst/>
              <a:latin typeface="+mn-lt"/>
              <a:ea typeface="+mn-ea"/>
              <a:cs typeface="+mn-cs"/>
            </a:rPr>
            <a:t> ratio making this a growth stock. </a:t>
          </a:r>
        </a:p>
        <a:p>
          <a:endParaRPr lang="en-US">
            <a:effectLst/>
          </a:endParaRPr>
        </a:p>
        <a:p>
          <a:r>
            <a:rPr lang="en-US" sz="1100" b="1">
              <a:solidFill>
                <a:schemeClr val="dk1"/>
              </a:solidFill>
              <a:effectLst/>
              <a:latin typeface="+mn-lt"/>
              <a:ea typeface="+mn-ea"/>
              <a:cs typeface="+mn-cs"/>
            </a:rPr>
            <a:t>Devon Energy</a:t>
          </a:r>
          <a:r>
            <a:rPr lang="en-US" sz="1100" b="1" baseline="0">
              <a:solidFill>
                <a:schemeClr val="dk1"/>
              </a:solidFill>
              <a:effectLst/>
              <a:latin typeface="+mn-lt"/>
              <a:ea typeface="+mn-ea"/>
              <a:cs typeface="+mn-cs"/>
            </a:rPr>
            <a:t> Corp. (</a:t>
          </a:r>
          <a:r>
            <a:rPr lang="en-US" sz="1100" b="1">
              <a:solidFill>
                <a:schemeClr val="dk1"/>
              </a:solidFill>
              <a:effectLst/>
              <a:latin typeface="+mn-lt"/>
              <a:ea typeface="+mn-ea"/>
              <a:cs typeface="+mn-cs"/>
            </a:rPr>
            <a:t>DVN)</a:t>
          </a:r>
          <a:endParaRPr lang="en-US" b="1">
            <a:effectLst/>
          </a:endParaRPr>
        </a:p>
        <a:p>
          <a:r>
            <a:rPr lang="en-US" sz="1100">
              <a:solidFill>
                <a:schemeClr val="dk1"/>
              </a:solidFill>
              <a:effectLst/>
              <a:latin typeface="+mn-lt"/>
              <a:ea typeface="+mn-ea"/>
              <a:cs typeface="+mn-cs"/>
            </a:rPr>
            <a:t>◦ Higher Risk</a:t>
          </a:r>
          <a:r>
            <a:rPr lang="en-US" sz="1100" baseline="0">
              <a:solidFill>
                <a:schemeClr val="dk1"/>
              </a:solidFill>
              <a:effectLst/>
              <a:latin typeface="+mn-lt"/>
              <a:ea typeface="+mn-ea"/>
              <a:cs typeface="+mn-cs"/>
            </a:rPr>
            <a:t> with a Beta of 3.35 increasing our portfolio's risk as well as potential returns.</a:t>
          </a:r>
          <a:endParaRPr lang="en-US">
            <a:effectLst/>
          </a:endParaRPr>
        </a:p>
        <a:p>
          <a:r>
            <a:rPr lang="en-US" sz="1100">
              <a:solidFill>
                <a:schemeClr val="dk1"/>
              </a:solidFill>
              <a:effectLst/>
              <a:latin typeface="+mn-lt"/>
              <a:ea typeface="+mn-ea"/>
              <a:cs typeface="+mn-cs"/>
            </a:rPr>
            <a:t>◦ Highest</a:t>
          </a:r>
          <a:r>
            <a:rPr lang="en-US" sz="1100" baseline="0">
              <a:solidFill>
                <a:schemeClr val="dk1"/>
              </a:solidFill>
              <a:effectLst/>
              <a:latin typeface="+mn-lt"/>
              <a:ea typeface="+mn-ea"/>
              <a:cs typeface="+mn-cs"/>
            </a:rPr>
            <a:t> Wtd. Alpha indicates that this is a growth stock. </a:t>
          </a:r>
        </a:p>
        <a:p>
          <a:endParaRPr lang="en-US" b="1">
            <a:effectLst/>
          </a:endParaRPr>
        </a:p>
        <a:p>
          <a:r>
            <a:rPr lang="en-US" sz="1100" b="1">
              <a:solidFill>
                <a:schemeClr val="dk1"/>
              </a:solidFill>
              <a:effectLst/>
              <a:latin typeface="+mn-lt"/>
              <a:ea typeface="+mn-ea"/>
              <a:cs typeface="+mn-cs"/>
            </a:rPr>
            <a:t>Baker</a:t>
          </a:r>
          <a:r>
            <a:rPr lang="en-US" sz="1100" b="1" baseline="0">
              <a:solidFill>
                <a:schemeClr val="dk1"/>
              </a:solidFill>
              <a:effectLst/>
              <a:latin typeface="+mn-lt"/>
              <a:ea typeface="+mn-ea"/>
              <a:cs typeface="+mn-cs"/>
            </a:rPr>
            <a:t> Hughes Co. (</a:t>
          </a:r>
          <a:r>
            <a:rPr lang="en-US" sz="1100" b="1">
              <a:solidFill>
                <a:schemeClr val="dk1"/>
              </a:solidFill>
              <a:effectLst/>
              <a:latin typeface="+mn-lt"/>
              <a:ea typeface="+mn-ea"/>
              <a:cs typeface="+mn-cs"/>
            </a:rPr>
            <a:t>BKR)</a:t>
          </a:r>
          <a:endParaRPr lang="en-US" b="1">
            <a:effectLst/>
          </a:endParaRPr>
        </a:p>
        <a:p>
          <a:r>
            <a:rPr lang="en-US" sz="1100">
              <a:solidFill>
                <a:schemeClr val="dk1"/>
              </a:solidFill>
              <a:effectLst/>
              <a:latin typeface="+mn-lt"/>
              <a:ea typeface="+mn-ea"/>
              <a:cs typeface="+mn-cs"/>
            </a:rPr>
            <a:t>◦ Highest P/E Ratio </a:t>
          </a:r>
          <a:endParaRPr lang="en-US">
            <a:effectLst/>
          </a:endParaRPr>
        </a:p>
        <a:p>
          <a:r>
            <a:rPr lang="en-US" sz="1100">
              <a:solidFill>
                <a:schemeClr val="dk1"/>
              </a:solidFill>
              <a:effectLst/>
              <a:latin typeface="+mn-lt"/>
              <a:ea typeface="+mn-ea"/>
              <a:cs typeface="+mn-cs"/>
            </a:rPr>
            <a:t>◦ Positive</a:t>
          </a:r>
          <a:r>
            <a:rPr lang="en-US" sz="1100" baseline="0">
              <a:solidFill>
                <a:schemeClr val="dk1"/>
              </a:solidFill>
              <a:effectLst/>
              <a:latin typeface="+mn-lt"/>
              <a:ea typeface="+mn-ea"/>
              <a:cs typeface="+mn-cs"/>
            </a:rPr>
            <a:t> Wtd. Alpha</a:t>
          </a:r>
          <a:endParaRPr lang="en-US">
            <a:effectLst/>
          </a:endParaRPr>
        </a:p>
        <a:p>
          <a:r>
            <a:rPr lang="en-US" sz="1100">
              <a:solidFill>
                <a:schemeClr val="dk1"/>
              </a:solidFill>
              <a:effectLst/>
              <a:latin typeface="+mn-lt"/>
              <a:ea typeface="+mn-ea"/>
              <a:cs typeface="+mn-cs"/>
            </a:rPr>
            <a:t>◦ Lower Beta of 1.82 makes our portfolio</a:t>
          </a:r>
          <a:r>
            <a:rPr lang="en-US" sz="1100" baseline="0">
              <a:solidFill>
                <a:schemeClr val="dk1"/>
              </a:solidFill>
              <a:effectLst/>
              <a:latin typeface="+mn-lt"/>
              <a:ea typeface="+mn-ea"/>
              <a:cs typeface="+mn-cs"/>
            </a:rPr>
            <a:t> less risky. </a:t>
          </a:r>
          <a:endParaRPr lang="en-US">
            <a:effectLst/>
          </a:endParaRPr>
        </a:p>
        <a:p>
          <a:endParaRPr lang="en-US" sz="1100"/>
        </a:p>
      </xdr:txBody>
    </xdr:sp>
    <xdr:clientData/>
  </xdr:twoCellAnchor>
  <xdr:twoCellAnchor>
    <xdr:from>
      <xdr:col>0</xdr:col>
      <xdr:colOff>0</xdr:colOff>
      <xdr:row>0</xdr:row>
      <xdr:rowOff>0</xdr:rowOff>
    </xdr:from>
    <xdr:to>
      <xdr:col>19</xdr:col>
      <xdr:colOff>0</xdr:colOff>
      <xdr:row>1</xdr:row>
      <xdr:rowOff>161925</xdr:rowOff>
    </xdr:to>
    <xdr:sp macro="" textlink="">
      <xdr:nvSpPr>
        <xdr:cNvPr id="4" name="TextBox 3">
          <a:extLst>
            <a:ext uri="{FF2B5EF4-FFF2-40B4-BE49-F238E27FC236}">
              <a16:creationId xmlns:a16="http://schemas.microsoft.com/office/drawing/2014/main" id="{20EDB17F-B2E4-471B-8516-63C45C4BECC7}"/>
            </a:ext>
            <a:ext uri="{147F2762-F138-4A5C-976F-8EAC2B608ADB}">
              <a16:predDERef xmlns:a16="http://schemas.microsoft.com/office/drawing/2014/main" pred="{E1957195-5EB9-4298-9BA3-8F0BBAEBC681}"/>
            </a:ext>
          </a:extLst>
        </xdr:cNvPr>
        <xdr:cNvSpPr txBox="1"/>
      </xdr:nvSpPr>
      <xdr:spPr>
        <a:xfrm>
          <a:off x="0" y="0"/>
          <a:ext cx="11582400" cy="342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t>Energy Sector Portfolio</a:t>
          </a:r>
          <a:r>
            <a:rPr lang="en-US" sz="1800" b="1" baseline="0"/>
            <a:t> &amp; Justification</a:t>
          </a:r>
          <a:endParaRPr lang="en-US" sz="1800" b="1"/>
        </a:p>
      </xdr:txBody>
    </xdr:sp>
    <xdr:clientData/>
  </xdr:twoCellAnchor>
</xdr:wsDr>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imageurl">
      <keyFlags>
        <key name="Blip Identifier">
          <flag name="ShowInCardView" value="0"/>
        </key>
      </keyFlags>
    </type>
    <type name="_linkedentity">
      <keyFlags>
        <key name="%cvi">
          <flag name="ShowInCardView" value="0"/>
          <flag name="ShowInDotNotation" value="0"/>
          <flag name="ShowInAutoComplete" value="0"/>
          <flag name="ExcludeFromCalcComparison" value="1"/>
        </key>
      </keyFlags>
    </type>
    <type name="_linkedentitycore">
      <keyFlags>
        <key name="%EntityServiceId">
          <flag name="ShowInCardView" value="0"/>
          <flag name="ShowInDotNotation" value="0"/>
          <flag name="ShowInAutoComplete" value="0"/>
        </key>
        <key name="%EntitySubDomain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s>
</rvTypesInfo>
</file>

<file path=xl/richData/rdrichvalue.xml><?xml version="1.0" encoding="utf-8"?>
<rvData xmlns="http://schemas.microsoft.com/office/spreadsheetml/2017/richdata" count="47">
  <rv s="0">
    <v>http://creativecommons.org/publicdomain/zero/1.0/deed.en</v>
    <v>CC0</v>
  </rv>
  <rv s="0">
    <v>http://ja.wikipedia.org/wiki/キンダー・モルガン</v>
    <v>Wikipedia</v>
  </rv>
  <rv s="1">
    <v>0</v>
    <v>1</v>
  </rv>
  <rv s="2">
    <v>6</v>
    <v>https://www.bing.com/th?id=AMMS_00e3eb0c576369c463648c3cea6f1929&amp;qlt=95</v>
    <v>2</v>
    <v>0</v>
    <v>https://www.bing.com/images/search?form=xlimg&amp;q=kinder+morgan</v>
    <v>Image of KINDER MORGAN, INC.</v>
  </rv>
  <rv s="0">
    <v>https://www.bing.com/financeapi/forcetrigger?t=a1wkbh&amp;q=XNYS%3aKMI&amp;form=skydnc</v>
    <v>Learn more on Bing</v>
  </rv>
  <rv s="3">
    <v>en-US</v>
    <v>a1wkbh</v>
    <v>268435456</v>
    <v>1</v>
    <v>Powered by Refinitiv</v>
    <v>0</v>
    <v>KINDER MORGAN, INC. (XNYS:KMI)</v>
    <v>3</v>
    <v>4</v>
    <v>Finance</v>
    <v>5</v>
    <v>17.97</v>
    <v>11.45</v>
    <v>1.1296999999999999</v>
    <v>0.13</v>
    <v>7.6249999999999998E-3</v>
    <v>USD</v>
    <v>Kinder Morgan, Inc. is an energy infrastructure company. It operates through four segments. Its Natural Gas Pipelines segment is engaged in the ownership and operation of interstate and intrastate natural gas pipeline and storage systems, and liquefied natural gas facilities, among others. Its CO2 segment is engaged in the production, transportation and marketing of carbon dioxide (CO2) to oil fields, and the ownership and operation of a crude oil pipeline system. Its Terminals segment is engaged in the ownership and/or operation of liquids and bulk terminal facilities located throughout the United States and portions of Canada, and Jones Act tankers. Its Products Pipelines segment is engaged in the ownership and operation of refined petroleum products, natural gas liquids and crude oil and condensate pipelines.</v>
    <v>10524</v>
    <v>New York Stock Exchange</v>
    <v>XNYS</v>
    <v>XNYS</v>
    <v>1001 Louisiana St Ste 1000, HOUSTON, TX, 77002-5089 US</v>
    <v>17.265000000000001</v>
    <v>3</v>
    <v>Oil &amp; Gas Related Equipment and Services</v>
    <v>Stock</v>
    <v>44319.661737904687</v>
    <v>4</v>
    <v>17</v>
    <v>38905535940</v>
    <v>KINDER MORGAN, INC.</v>
    <v>KINDER MORGAN, INC.</v>
    <v>17.18</v>
    <v>21.248999999999999</v>
    <v>17.05</v>
    <v>17.18</v>
    <v>2264583000</v>
    <v>KMI</v>
    <v>KINDER MORGAN, INC. (XNYS:KMI)</v>
    <v>16388756</v>
    <v>14410402</v>
    <v>2006</v>
  </rv>
  <rv s="4">
    <v>5</v>
  </rv>
  <rv s="0">
    <v>https://www.bing.com/financeapi/forcetrigger?t=a1ogsm&amp;q=XNYS%3aBKR&amp;form=skydnc</v>
    <v>Learn more on Bing</v>
  </rv>
  <rv s="5">
    <v>en-US</v>
    <v>a1ogsm</v>
    <v>268435456</v>
    <v>1</v>
    <v>Powered by Refinitiv</v>
    <v>7</v>
    <v>BAKER HUGHES COMPANY (XNYS:BKR)</v>
    <v>8</v>
    <v>9</v>
    <v>Finance</v>
    <v>5</v>
    <v>25.64</v>
    <v>12.13</v>
    <v>1.7670999999999999</v>
    <v>1.54</v>
    <v>7.6692999999999997E-2</v>
    <v>USD</v>
    <v>Baker Hughes Co, formerly Baker Hughes, a GE Company, is an oilfield services company. The Company provides oilfield products, services and digital solutions. It operates through four business segments: Oilfield Services (OFS), Oilfield Equipment (OFE), Turbomachinery &amp; Process Solutions (TPS), and Digital Solutions (DS). OFS provides products and services for on and offshore operations across the lifecycle of a well, ranging from drilling, evaluation, completion, production and intervention. OFE provides a broad portfolio of products and services required to facilitate the flow of hydrocarbons from the subsea wellhead to the surface production facilities. TPS provides equipment and related services for mechanical-drive, compression and power-generation applications across the oil and gas industry. DS provides operating technologies for the health, productivity and safety of asset intensive industries and enable the industrial Internet of Things.</v>
    <v>54000</v>
    <v>New York Stock Exchange</v>
    <v>XNYS</v>
    <v>XNYS</v>
    <v>17021 Aldine Westfield Rd, HOUSTON, TX, 77073-5101 US</v>
    <v>21.774999999999999</v>
    <v>Oil &amp; Gas Related Equipment and Services</v>
    <v>Stock</v>
    <v>44319.661868911717</v>
    <v>7</v>
    <v>20.54</v>
    <v>22519197420</v>
    <v>BAKER HUGHES COMPANY</v>
    <v>BAKER HUGHES COMPANY</v>
    <v>20.6</v>
    <v>0</v>
    <v>20.079999999999998</v>
    <v>21.62</v>
    <v>1041591000</v>
    <v>BKR</v>
    <v>BAKER HUGHES COMPANY (XNYS:BKR)</v>
    <v>4037360</v>
    <v>8807659</v>
    <v>2016</v>
  </rv>
  <rv s="4">
    <v>8</v>
  </rv>
  <rv s="0">
    <v>http://en.wikipedia.org/wiki/Public_domain</v>
    <v>Public domain</v>
  </rv>
  <rv s="0">
    <v>http://en.wikipedia.org/wiki/Pioneer_Natural_Resources</v>
    <v>Wikipedia</v>
  </rv>
  <rv s="1">
    <v>10</v>
    <v>11</v>
  </rv>
  <rv s="2">
    <v>6</v>
    <v>https://www.bing.com/th?id=AMMS_957baee417187ccb276061e38ef2b997&amp;qlt=95</v>
    <v>12</v>
    <v>0</v>
    <v>https://www.bing.com/images/search?form=xlimg&amp;q=pioneer+natural+resources</v>
    <v>Image of PIONEER NATURAL RESOURCES COMPANY</v>
  </rv>
  <rv s="0">
    <v>https://www.bing.com/financeapi/forcetrigger?t=a21gsm&amp;q=XNYS%3aPXD&amp;form=skydnc</v>
    <v>Learn more on Bing</v>
  </rv>
  <rv s="3">
    <v>en-US</v>
    <v>a21gsm</v>
    <v>268435456</v>
    <v>1</v>
    <v>Powered by Refinitiv</v>
    <v>0</v>
    <v>PIONEER NATURAL RESOURCES COMPANY (XNYS:PXD)</v>
    <v>3</v>
    <v>4</v>
    <v>Finance</v>
    <v>5</v>
    <v>169.49</v>
    <v>76.48</v>
    <v>1.9420999999999999</v>
    <v>3.8050000000000002</v>
    <v>2.4735E-2</v>
    <v>USD</v>
    <v>Pioneer Natural Resources Company is an oil and gas exploration and production company. The Company explores for, develops and produces oil, natural gas liquids (NGLs) and gas within the United States, with operations primarily in the Permian Basin in West Texas. The Company's operations include well stimulation and completion activities, such as hydraulic fracturing, and water distribution and disposal activities As of December 31, 2018, the Company owned interests in 11 gas processing plants and two treating facilities. Its Spraberry/Wolfcamp field covered approximately 800,000 gross acres (690,000 net acres).</v>
    <v>1853</v>
    <v>New York Stock Exchange</v>
    <v>XNYS</v>
    <v>XNYS</v>
    <v>777 Hidden Ridge, 5205 N Oconnor Blvd, IRVING, TX, 75038 US</v>
    <v>158.09</v>
    <v>13</v>
    <v>Oil &amp; Gas</v>
    <v>Stock</v>
    <v>44319.661660392965</v>
    <v>14</v>
    <v>155.74</v>
    <v>34168568512</v>
    <v>PIONEER NATURAL RESOURCES COMPANY</v>
    <v>PIONEER NATURAL RESOURCES COMPANY</v>
    <v>155.94</v>
    <v>0</v>
    <v>153.83000000000001</v>
    <v>157.63499999999999</v>
    <v>216757500</v>
    <v>PXD</v>
    <v>PIONEER NATURAL RESOURCES COMPANY (XNYS:PXD)</v>
    <v>391074</v>
    <v>1942572</v>
    <v>1997</v>
  </rv>
  <rv s="4">
    <v>15</v>
  </rv>
  <rv s="0">
    <v>http://en.wikipedia.org/wiki/Devon_Energy</v>
    <v>Wikipedia</v>
  </rv>
  <rv s="1">
    <v>10</v>
    <v>17</v>
  </rv>
  <rv s="2">
    <v>6</v>
    <v>https://www.bing.com/th?id=AMMS_68b443156eec3d17160e219cc20e7658&amp;qlt=95</v>
    <v>18</v>
    <v>0</v>
    <v>https://www.bing.com/images/search?form=xlimg&amp;q=devon+energy</v>
    <v>Image of DEVON ENERGY CORPORATION</v>
  </rv>
  <rv s="0">
    <v>https://www.bing.com/financeapi/forcetrigger?t=a1rew7&amp;q=XNYS%3aDVN&amp;form=skydnc</v>
    <v>Learn more on Bing</v>
  </rv>
  <rv s="3">
    <v>en-US</v>
    <v>a1rew7</v>
    <v>268435456</v>
    <v>1</v>
    <v>Powered by Refinitiv</v>
    <v>0</v>
    <v>DEVON ENERGY CORPORATION (XNYS:DVN)</v>
    <v>3</v>
    <v>4</v>
    <v>Finance</v>
    <v>5</v>
    <v>25.9285</v>
    <v>7.6703999999999999</v>
    <v>3.3616000000000001</v>
    <v>0.125</v>
    <v>5.3460000000000001E-3</v>
    <v>USD</v>
    <v>Devon Energy Corporation (Devon) is an independent energy company. The Company operates through its U.S operating segment. Its U.S operating segment is engaged exploration, development and production of oil, natural gas and natural gas liquids (NGL). The Company’s operations are focused in four core oil producing areas: the Delaware Basin, Eagle Ford, Powder River Basin and Anadarko Basin. The Company’s Delaware Basin operates approximately eight rigs that offers exploration and development opportunities from geologic reservoirs, including the oil-rich Wolfcamp, Bone Spring, Leonard, Delaware formations. Its Delaware Basin assets also include WPX. The Company's Eagle Ford is focused on developments in DeWitt County, Texas. The Powder River Basin asset is focused on oil opportunities targeting several oil objectives, including the Turner, Parkman, Teapot and Niobrara formations. The Company's Anadarko Basin is located primarily in Oklahoma’s Canadian, Kingfisher and Blaine counties</v>
    <v>1400</v>
    <v>New York Stock Exchange</v>
    <v>XNYS</v>
    <v>XNYS</v>
    <v>333 W Sheridan Ave, OKLAHOMA CITY, OK, 73102-5010 US</v>
    <v>23.81</v>
    <v>19</v>
    <v>Oil &amp; Gas</v>
    <v>Stock</v>
    <v>44319.661847140625</v>
    <v>20</v>
    <v>23.165800000000001</v>
    <v>15910179574</v>
    <v>DEVON ENERGY CORPORATION</v>
    <v>DEVON ENERGY CORPORATION</v>
    <v>23.63</v>
    <v>0</v>
    <v>23.38</v>
    <v>23.504999999999999</v>
    <v>676884900</v>
    <v>DVN</v>
    <v>DEVON ENERGY CORPORATION (XNYS:DVN)</v>
    <v>4335236</v>
    <v>9317912</v>
    <v>1999</v>
  </rv>
  <rv s="4">
    <v>21</v>
  </rv>
  <rv s="0">
    <v>https://www.bing.com/financeapi/forcetrigger?t=a1q44c&amp;q=XNYS%3aCOG&amp;form=skydnc</v>
    <v>Learn more on Bing</v>
  </rv>
  <rv s="5">
    <v>en-US</v>
    <v>a1q44c</v>
    <v>268435456</v>
    <v>1</v>
    <v>Powered by Refinitiv</v>
    <v>7</v>
    <v>CABOT OIL &amp; GAS CORPORATION (XNYS:COG)</v>
    <v>8</v>
    <v>9</v>
    <v>Finance</v>
    <v>5</v>
    <v>22.67</v>
    <v>15.755000000000001</v>
    <v>0.12690000000000001</v>
    <v>8.5000000000000006E-2</v>
    <v>5.0990000000000002E-3</v>
    <v>USD</v>
    <v>Cabot Oil &amp; Gas Corporation is an independent oil and gas company engaged in the development, exploitation and exploration of oil and gas properties. The Company operates in the segment of natural gas and oil development, exploitation, exploration and production, in the continental United States. Its assets are concentrated in areas with known hydrocarbon resources, which are conducive to multi-well, repeatable drilling programs. As of December 31, 2016, its exploration, development and production operations were primarily concentrated in two unconventional plays: the Marcellus Shale in northeast Pennsylvania and the Eagle Ford Shale in south Texas. The Company also has operations in various other unconventional and conventional plays throughout the continental United States. Its Marcellus Shale properties are principally located in Susquehanna County, Pennsylvania. Its properties in the Eagle Ford Shale are principally located in Atascosa, Frio and La Salle Counties, Texas.</v>
    <v>503</v>
    <v>New York Stock Exchange</v>
    <v>XNYS</v>
    <v>XNYS</v>
    <v>840 Gessner Rd Ste 1400, HOUSTON, TX, 77024-4152 US</v>
    <v>16.989999999999998</v>
    <v>Oil &amp; Gas</v>
    <v>Stock</v>
    <v>44319.661630231247</v>
    <v>23</v>
    <v>16.715</v>
    <v>6692277073</v>
    <v>CABOT OIL &amp; GAS CORPORATION</v>
    <v>CABOT OIL &amp; GAS CORPORATION</v>
    <v>16.86</v>
    <v>24.498100000000001</v>
    <v>16.670000000000002</v>
    <v>16.754999999999999</v>
    <v>399419700</v>
    <v>COG</v>
    <v>CABOT OIL &amp; GAS CORPORATION (XNYS:COG)</v>
    <v>2739975</v>
    <v>6067539</v>
    <v>1989</v>
  </rv>
  <rv s="4">
    <v>24</v>
  </rv>
  <rv s="0">
    <v>http://en.wikipedia.org/wiki/Marathon_Oil</v>
    <v>Wikipedia</v>
  </rv>
  <rv s="1">
    <v>10</v>
    <v>26</v>
  </rv>
  <rv s="2">
    <v>6</v>
    <v>https://www.bing.com/th?id=AMMS_053e966468c0c2456f7c62d3a165a7fd&amp;qlt=95</v>
    <v>27</v>
    <v>0</v>
    <v>https://www.bing.com/images/search?form=xlimg&amp;q=marathon+oil</v>
    <v>Image of MARATHON OIL CORPORATION</v>
  </rv>
  <rv s="0">
    <v>https://www.bing.com/financeapi/forcetrigger?t=a1xxvh&amp;q=XNYS%3aMRO&amp;form=skydnc</v>
    <v>Learn more on Bing</v>
  </rv>
  <rv s="3">
    <v>en-US</v>
    <v>a1xxvh</v>
    <v>268435456</v>
    <v>1</v>
    <v>Powered by Refinitiv</v>
    <v>0</v>
    <v>MARATHON OIL CORPORATION (XNYS:MRO)</v>
    <v>3</v>
    <v>4</v>
    <v>Finance</v>
    <v>5</v>
    <v>13.29</v>
    <v>3.73</v>
    <v>3.2288999999999999</v>
    <v>-0.27</v>
    <v>-2.3979E-2</v>
    <v>USD</v>
    <v>Marathon Oil Corporation is an exploration and production (E&amp;P) company. The Company operates through two segments: United States E&amp;P and International E&amp;P. The United States E&amp;P segment explores for, produces and markets crude oil and condensate, natural gas liquids (NGLs) and natural gas in the United States. The International E&amp;P segment explores for, produces and markets crude oil and condensate, NGLs and natural gas outside of the United States, and produces and markets products manufactured from natural gas, such as liquefied natural gas (LNG) and methanol, in Equatorial Guinea (E.G.).</v>
    <v>1672</v>
    <v>New York Stock Exchange</v>
    <v>XNYS</v>
    <v>XNYS</v>
    <v>PO Box 3128, HOUSTON, TX, 77253-3128 US</v>
    <v>11.281700000000001</v>
    <v>28</v>
    <v>Oil &amp; Gas</v>
    <v>Stock</v>
    <v>44319.66171765</v>
    <v>29</v>
    <v>10.88</v>
    <v>8662877391</v>
    <v>MARATHON OIL CORPORATION</v>
    <v>MARATHON OIL CORPORATION</v>
    <v>11.21</v>
    <v>0</v>
    <v>11.26</v>
    <v>10.99</v>
    <v>788250900</v>
    <v>MRO</v>
    <v>MARATHON OIL CORPORATION (XNYS:MRO)</v>
    <v>22941680</v>
    <v>20204029</v>
    <v>2001</v>
  </rv>
  <rv s="4">
    <v>30</v>
  </rv>
  <rv s="0">
    <v>https://www.bing.com/financeapi/forcetrigger?t=a25xm7&amp;q=XNYS%3aWMB&amp;form=skydnc</v>
    <v>Learn more on Bing</v>
  </rv>
  <rv s="5">
    <v>en-US</v>
    <v>a25xm7</v>
    <v>268435456</v>
    <v>1</v>
    <v>Powered by Refinitiv</v>
    <v>7</v>
    <v>THE WILLIAMS COMPANIES, INC. (XNYS:WMB)</v>
    <v>8</v>
    <v>9</v>
    <v>Finance</v>
    <v>5</v>
    <v>24.777799999999999</v>
    <v>17.48</v>
    <v>1.5398000000000001</v>
    <v>0.27500000000000002</v>
    <v>1.1289E-2</v>
    <v>USD</v>
    <v>The Williams Companies, Inc. is an energy infrastructure company. The Company’s segments include Transmission &amp; Gulf of Mexico, Northeast G&amp;P and West. Transmission &amp; Gulf of Mexico is comprised of its interstate natural gas pipelines, Transco and Northwest Pipeline, as well as natural gas gathering, processing, and treating assets and crude oil production handling and transportation assets in the Gulf Coast region. Northeast G&amp;P is comprised of its midstream gathering, processing, and fractionation businesses in the Marcellus Shale region primarily in Pennsylvania, New York and the Utica Shale region of eastern Ohio. West is comprised of its gas gathering, processing and treating operations in the Rocky Mountain region of Colorado and Wyoming, the Barnett Shale region of north-central Texas, the Eagle Ford Shale region of south Texas, the Haynesville Shale region of northwest Louisiana and the Mid-Continent region.</v>
    <v>4739</v>
    <v>New York Stock Exchange</v>
    <v>XNYS</v>
    <v>XNYS</v>
    <v>One Williams Ctr, TULSA, OK, 74172 US</v>
    <v>24.74</v>
    <v>Oil &amp; Gas Related Equipment and Services</v>
    <v>Stock</v>
    <v>44319.66197907344</v>
    <v>32</v>
    <v>24.465</v>
    <v>29925538695</v>
    <v>THE WILLIAMS COMPANIES, INC.</v>
    <v>THE WILLIAMS COMPANIES, INC.</v>
    <v>24.51</v>
    <v>142.9494</v>
    <v>24.36</v>
    <v>24.635000000000002</v>
    <v>1214757000</v>
    <v>WMB</v>
    <v>THE WILLIAMS COMPANIES, INC. (XNYS:WMB)</v>
    <v>1644902</v>
    <v>6840169</v>
    <v>1987</v>
  </rv>
  <rv s="4">
    <v>33</v>
  </rv>
  <rv s="0">
    <v>http://en.wikipedia.org/wiki/EOG_Resources</v>
    <v>Wikipedia</v>
  </rv>
  <rv s="1">
    <v>10</v>
    <v>35</v>
  </rv>
  <rv s="2">
    <v>6</v>
    <v>https://www.bing.com/th?id=AMMS_1653e32ed7594b0858215660866a64c2&amp;qlt=95</v>
    <v>36</v>
    <v>0</v>
    <v>https://www.bing.com/images/search?form=xlimg&amp;q=eog+resources</v>
    <v>Image of EOG RESOURCES, INC.</v>
  </rv>
  <rv s="0">
    <v>https://www.bing.com/financeapi/forcetrigger?t=a1s24c&amp;q=XNYS%3aEOG&amp;form=skydnc</v>
    <v>Learn more on Bing</v>
  </rv>
  <rv s="3">
    <v>en-US</v>
    <v>a1s24c</v>
    <v>268435456</v>
    <v>1</v>
    <v>Powered by Refinitiv</v>
    <v>0</v>
    <v>EOG RESOURCES, INC. (XNYS:EOG)</v>
    <v>3</v>
    <v>4</v>
    <v>Finance</v>
    <v>5</v>
    <v>77.144999999999996</v>
    <v>31.22</v>
    <v>2.161</v>
    <v>1</v>
    <v>1.3580000000000002E-2</v>
    <v>USD</v>
    <v>EOG Resources, Inc. explores for, develops, produces and markets crude oil and natural gas in major producing basins in the United States, The Republic of Trinidad and Tobago, the United Kingdom, The People's Republic of China, Canada and, from time to time, select other international areas. Its operations are all crude oil and natural gas exploration and production related. As of December 31, 2016, its total estimated net proved reserves were over 2,147 million barrels of oil equivalent (MMBoe), of which over 1178 million barrels (MMBbl) were crude oil and condensate reserves, over 416 MMBbl were natural gas liquids reserves and over 3318 billion cubic feet, or 553 MMBoe, were natural gas reserves. Its operations are focused in the productive basins in the United States with a focus on crude oil and, to a lesser extent, liquids-rich natural gas plays. It has operations offshore Trinidad, in the United Kingdom East Irish Sea, in the China Sichuan Basin and in Canada.</v>
    <v>2900</v>
    <v>New York Stock Exchange</v>
    <v>XNYS</v>
    <v>XNYS</v>
    <v>1111 Bagby St Lbby 2, HOUSTON, TX, 77002-2589 US</v>
    <v>75.099999999999994</v>
    <v>37</v>
    <v>Oil &amp; Gas</v>
    <v>Stock</v>
    <v>44319.662351666404</v>
    <v>38</v>
    <v>74.150999999999996</v>
    <v>43563389688</v>
    <v>EOG RESOURCES, INC.</v>
    <v>EOG RESOURCES, INC.</v>
    <v>74.89</v>
    <v>0</v>
    <v>73.64</v>
    <v>74.64</v>
    <v>583646700</v>
    <v>EOG</v>
    <v>EOG RESOURCES, INC. (XNYS:EOG)</v>
    <v>803752</v>
    <v>3499188</v>
    <v>1985</v>
  </rv>
  <rv s="4">
    <v>39</v>
  </rv>
  <rv s="0">
    <v>https://www.bing.com/financeapi/forcetrigger?t=a1skmw&amp;q=XNAS%3aFANG&amp;form=skydnc</v>
    <v>Learn more on Bing</v>
  </rv>
  <rv s="5">
    <v>en-US</v>
    <v>a1skmw</v>
    <v>268435456</v>
    <v>1</v>
    <v>Powered by Refinitiv</v>
    <v>7</v>
    <v>DIAMONDBACK ENERGY, INC. (XNAS:FANG)</v>
    <v>8</v>
    <v>9</v>
    <v>Finance</v>
    <v>5</v>
    <v>88.75</v>
    <v>23.63</v>
    <v>2.7456</v>
    <v>1.3</v>
    <v>1.5906E-2</v>
    <v>USD</v>
    <v>Diamondback Energy, Inc. is an independent oil and natural gas company. The Company focuses on the acquisition, development, exploration and exploitation of unconventional onshore oil and natural gas reserves in the Permian Basin in West Texas. As of December 31, 2016, the Company's total net acreage position in the Permian Basin was approximately 105,894 net acres. As of December 31, 2016, the Company, through its subsidiary, Viper Energy Partners LP (Viper), owned mineral interests underlying approximately 107,568 gross acres primarily in Midland County, Texas in the Permian Basin. The Permian Basin area covers a portion of western Texas and eastern New Mexico. The Company's reserves are located in the Permian Basin of West Texas, in particular in the Clearfork, Spraberry, Wolfcamp, Cline, Strawn and Atoka formations. The Company refers to the Clearfork, Spraberry, Wolfcamp, Strawn and Atoka formations collectively as the Wolfberry play.</v>
    <v>732</v>
    <v>Nasdaq Stock Market</v>
    <v>XNAS</v>
    <v>XNAS</v>
    <v>500 WEST TEXAS, SUITE 1200, MIDLAND, TX, 79701 US</v>
    <v>83.68</v>
    <v>Oil &amp; Gas</v>
    <v>Stock</v>
    <v>44319.662404142968</v>
    <v>41</v>
    <v>82.01</v>
    <v>14791640000</v>
    <v>DIAMONDBACK ENERGY, INC.</v>
    <v>DIAMONDBACK ENERGY, INC.</v>
    <v>83.48</v>
    <v>29.825800000000001</v>
    <v>81.73</v>
    <v>83.03</v>
    <v>180981700</v>
    <v>FANG</v>
    <v>DIAMONDBACK ENERGY, INC. (XNAS:FANG)</v>
    <v>618252</v>
    <v>2161110</v>
    <v>2011</v>
  </rv>
  <rv s="4">
    <v>42</v>
  </rv>
  <rv s="0">
    <v>https://www.bing.com/financeapi/forcetrigger?t=a1z6nm&amp;q=XNYS%3aOKE&amp;form=skydnc</v>
    <v>Learn more on Bing</v>
  </rv>
  <rv s="5">
    <v>en-US</v>
    <v>a1z6nm</v>
    <v>268435456</v>
    <v>1</v>
    <v>Powered by Refinitiv</v>
    <v>7</v>
    <v>ONEOK, INC. (XNYS:OKE)</v>
    <v>8</v>
    <v>9</v>
    <v>Finance</v>
    <v>5</v>
    <v>53.67</v>
    <v>23.28</v>
    <v>1.9641999999999999</v>
    <v>0.06</v>
    <v>1.1459999999999999E-3</v>
    <v>USD</v>
    <v>ONEOK, Inc. is an energy midstream service provider in the United States. The Company owns and operates natural gas liquids (NGL) systems, and is engaged in the gathering, processing, storage and transportation of natural gas. THe Company's operations include a 38,000-mile integrated network of NGL and natural gas pipelines, processing plants, fractionators and storage facilities in the Mid-Continent, Williston, Permian and Rocky Mountain regions. The Company operates through three business segments. The Natural Gas Gathering and Processing segment provides midstream services to contracted producers in North Dakota, Montana, Wyoming, Kansas and Oklahoma. The Natural Gas Liquids segment owns and operates facilities that gather, fractionate, treat and distribute NGLs and store NGL products primarily in the Mid-Continental, Permian Basin and the Rocky Mountain regions. The Natural Gas Pipelines segment provides transportation and storage services to end users.</v>
    <v>2886</v>
    <v>New York Stock Exchange</v>
    <v>XNYS</v>
    <v>XNYS</v>
    <v>100 W 5th St, TULSA, OK, 74103-4279 US</v>
    <v>52.98</v>
    <v>Oil &amp; Gas Related Equipment and Services</v>
    <v>Stock</v>
    <v>44319.662398356253</v>
    <v>44</v>
    <v>52.18</v>
    <v>23346117840</v>
    <v>ONEOK, INC.</v>
    <v>ONEOK, INC.</v>
    <v>52.94</v>
    <v>20.371300000000002</v>
    <v>52.34</v>
    <v>52.4</v>
    <v>445536600</v>
    <v>OKE</v>
    <v>ONEOK, INC. (XNYS:OKE)</v>
    <v>650497</v>
    <v>2722603</v>
    <v>1997</v>
  </rv>
  <rv s="4">
    <v>45</v>
  </rv>
</rvData>
</file>

<file path=xl/richData/rdrichvaluestructure.xml><?xml version="1.0" encoding="utf-8"?>
<rvStructures xmlns="http://schemas.microsoft.com/office/spreadsheetml/2017/richdata" count="6">
  <s t="_hyperlink">
    <k n="Address" t="s"/>
    <k n="Text" t="s"/>
  </s>
  <s t="_sourceattribution">
    <k n="License" t="r"/>
    <k n="Source" t="r"/>
  </s>
  <s t="_imageurl">
    <k n="_Provider" t="spb"/>
    <k n="Address" t="s"/>
    <k n="Attribution" t="r"/>
    <k n="ComputedImage" t="b"/>
    <k n="More Images Address" t="s"/>
    <k n="Text" t="s"/>
  </s>
  <s t="_linkedentitycore">
    <k n="%EntityCulture" t="s"/>
    <k n="%EntityId" t="s"/>
    <k n="%EntityServiceId"/>
    <k n="%IsRefreshable" t="b"/>
    <k n="%ProviderInfo" t="s"/>
    <k n="_Display" t="spb"/>
    <k n="_DisplayString" t="s"/>
    <k n="_Flags" t="spb"/>
    <k n="_Format" t="spb"/>
    <k n="_Icon" t="s"/>
    <k n="_SubLabel" t="spb"/>
    <k n="52 week high"/>
    <k n="52 week low"/>
    <k n="Beta"/>
    <k n="Change"/>
    <k n="Change (%)"/>
    <k n="Currency" t="s"/>
    <k n="Description" t="s"/>
    <k n="Employees"/>
    <k n="Exchange" t="s"/>
    <k n="Exchange abbreviation" t="s"/>
    <k n="ExchangeID" t="s"/>
    <k n="Headquarters" t="s"/>
    <k n="High"/>
    <k n="Image" t="r"/>
    <k n="Industry" t="s"/>
    <k n="Instrument type" t="s"/>
    <k n="Last trade time"/>
    <k n="LearnMoreOnLink" t="r"/>
    <k n="Low"/>
    <k n="Market cap"/>
    <k n="Name" t="s"/>
    <k n="Official name" t="s"/>
    <k n="Open"/>
    <k n="P/E"/>
    <k n="Previous close"/>
    <k n="Price"/>
    <k n="Shares outstanding"/>
    <k n="Ticker symbol" t="s"/>
    <k n="UniqueName" t="s"/>
    <k n="Volume"/>
    <k n="Volume average"/>
    <k n="Year incorporated"/>
  </s>
  <s t="_linkedentity">
    <k n="%cvi" t="r"/>
  </s>
  <s t="_linkedentitycore">
    <k n="%EntityCulture" t="s"/>
    <k n="%EntityId" t="s"/>
    <k n="%EntityServiceId"/>
    <k n="%IsRefreshable" t="b"/>
    <k n="%ProviderInfo" t="s"/>
    <k n="_Display" t="spb"/>
    <k n="_DisplayString" t="s"/>
    <k n="_Flags" t="spb"/>
    <k n="_Format" t="spb"/>
    <k n="_Icon" t="s"/>
    <k n="_SubLabel" t="spb"/>
    <k n="52 week high"/>
    <k n="52 week low"/>
    <k n="Beta"/>
    <k n="Change"/>
    <k n="Change (%)"/>
    <k n="Currency" t="s"/>
    <k n="Description" t="s"/>
    <k n="Employees"/>
    <k n="Exchange" t="s"/>
    <k n="Exchange abbreviation" t="s"/>
    <k n="ExchangeID" t="s"/>
    <k n="Headquarters" t="s"/>
    <k n="High"/>
    <k n="Industry" t="s"/>
    <k n="Instrument type" t="s"/>
    <k n="Last trade time"/>
    <k n="LearnMoreOnLink" t="r"/>
    <k n="Low"/>
    <k n="Market cap"/>
    <k n="Name" t="s"/>
    <k n="Official name" t="s"/>
    <k n="Open"/>
    <k n="P/E"/>
    <k n="Previous close"/>
    <k n="Price"/>
    <k n="Shares outstanding"/>
    <k n="Ticker symbol" t="s"/>
    <k n="UniqueName" t="s"/>
    <k n="Volume"/>
    <k n="Volume average"/>
    <k n="Year incorporated"/>
  </s>
</rvStructures>
</file>

<file path=xl/richData/rdsupportingpropertybag.xml><?xml version="1.0" encoding="utf-8"?>
<supportingPropertyBags xmlns="http://schemas.microsoft.com/office/spreadsheetml/2017/richdata2">
  <spbArrays count="2">
    <a count="43">
      <v t="s">%EntityServiceId</v>
      <v t="s">_Format</v>
      <v t="s">%IsRefreshable</v>
      <v t="s">%EntityCulture</v>
      <v t="s">%EntityId</v>
      <v t="s">_Icon</v>
      <v t="s">_Display</v>
      <v t="s">Name</v>
      <v t="s">_SubLabel</v>
      <v t="s">Price</v>
      <v t="s">Exchange</v>
      <v t="s">Official name</v>
      <v t="s">Last trade time</v>
      <v t="s">Ticker symbol</v>
      <v t="s">Exchange abbreviation</v>
      <v t="s">Change</v>
      <v t="s">Change (%)</v>
      <v t="s">Currency</v>
      <v t="s">Previous close</v>
      <v t="s">Open</v>
      <v t="s">High</v>
      <v t="s">Low</v>
      <v t="s">52 week high</v>
      <v t="s">52 week low</v>
      <v t="s">Volume</v>
      <v t="s">Volume average</v>
      <v t="s">Market cap</v>
      <v t="s">Beta</v>
      <v t="s">P/E</v>
      <v t="s">Shares outstanding</v>
      <v t="s">Description</v>
      <v t="s">Employees</v>
      <v t="s">Headquarters</v>
      <v t="s">Industry</v>
      <v t="s">Instrument type</v>
      <v t="s">Year incorporated</v>
      <v t="s">_Flags</v>
      <v t="s">UniqueName</v>
      <v t="s">_DisplayString</v>
      <v t="s">LearnMoreOnLink</v>
      <v t="s">Image</v>
      <v t="s">ExchangeID</v>
      <v t="s">%ProviderInfo</v>
    </a>
    <a count="42">
      <v t="s">%EntityServiceId</v>
      <v t="s">_Format</v>
      <v t="s">%IsRefreshable</v>
      <v t="s">%EntityCulture</v>
      <v t="s">%EntityId</v>
      <v t="s">_Icon</v>
      <v t="s">_Display</v>
      <v t="s">Name</v>
      <v t="s">_SubLabel</v>
      <v t="s">Price</v>
      <v t="s">Exchange</v>
      <v t="s">Official name</v>
      <v t="s">Last trade time</v>
      <v t="s">Ticker symbol</v>
      <v t="s">Exchange abbreviation</v>
      <v t="s">Change</v>
      <v t="s">Change (%)</v>
      <v t="s">Currency</v>
      <v t="s">Previous close</v>
      <v t="s">Open</v>
      <v t="s">High</v>
      <v t="s">Low</v>
      <v t="s">52 week high</v>
      <v t="s">52 week low</v>
      <v t="s">Volume</v>
      <v t="s">Volume average</v>
      <v t="s">Market cap</v>
      <v t="s">Beta</v>
      <v t="s">P/E</v>
      <v t="s">Shares outstanding</v>
      <v t="s">Description</v>
      <v t="s">Employees</v>
      <v t="s">Headquarters</v>
      <v t="s">Industry</v>
      <v t="s">Instrument type</v>
      <v t="s">Year incorporated</v>
      <v t="s">_Flags</v>
      <v t="s">UniqueName</v>
      <v t="s">_DisplayString</v>
      <v t="s">LearnMoreOnLink</v>
      <v t="s">ExchangeID</v>
      <v t="s">%ProviderInfo</v>
    </a>
  </spbArrays>
  <spbData count="10">
    <spb s="0">
      <v>0</v>
      <v>Name</v>
      <v>LearnMoreOnLink</v>
    </spb>
    <spb s="1">
      <v>0</v>
      <v>0</v>
    </spb>
    <spb s="2">
      <v>0</v>
      <v>0</v>
      <v>0</v>
    </spb>
    <spb s="3">
      <v>1</v>
      <v>2</v>
      <v>2</v>
      <v>2</v>
      <v>2</v>
    </spb>
    <spb s="4">
      <v>1</v>
      <v>2</v>
      <v>2</v>
      <v>1</v>
      <v>3</v>
      <v>1</v>
      <v>4</v>
      <v>1</v>
      <v>1</v>
      <v>5</v>
      <v>5</v>
      <v>6</v>
      <v>7</v>
      <v>1</v>
      <v>1</v>
      <v>1</v>
      <v>5</v>
      <v>8</v>
      <v>9</v>
      <v>10</v>
      <v>11</v>
      <v>5</v>
    </spb>
    <spb s="5">
      <v>Real-Time Nasdaq Last Sale</v>
      <v>from previous close</v>
      <v>from previous close</v>
      <v>Source: Nasdaq Last Sale</v>
      <v>GMT</v>
    </spb>
    <spb s="6">
      <v>Powered by Refinitiv</v>
    </spb>
    <spb s="0">
      <v>1</v>
      <v>Name</v>
      <v>LearnMoreOnLink</v>
    </spb>
    <spb s="7">
      <v>2</v>
      <v>2</v>
      <v>2</v>
      <v>2</v>
    </spb>
    <spb s="8">
      <v>1</v>
      <v>2</v>
      <v>2</v>
      <v>1</v>
      <v>3</v>
      <v>1</v>
      <v>1</v>
      <v>1</v>
      <v>5</v>
      <v>5</v>
      <v>6</v>
      <v>7</v>
      <v>1</v>
      <v>1</v>
      <v>1</v>
      <v>5</v>
      <v>8</v>
      <v>9</v>
      <v>10</v>
      <v>11</v>
      <v>5</v>
    </spb>
  </spbData>
</supportingPropertyBags>
</file>

<file path=xl/richData/rdsupportingpropertybagstructure.xml><?xml version="1.0" encoding="utf-8"?>
<spbStructures xmlns="http://schemas.microsoft.com/office/spreadsheetml/2017/richdata2" count="9">
  <s>
    <k n="^Order" t="spba"/>
    <k n="TitleProperty" t="s"/>
    <k n="SubTitleProperty" t="s"/>
  </s>
  <s>
    <k n="ShowInDotNotation" t="b"/>
    <k n="ShowInAutoComplete" t="b"/>
  </s>
  <s>
    <k n="ShowInCardView" t="b"/>
    <k n="ShowInDotNotation" t="b"/>
    <k n="ShowInAutoComplete" t="b"/>
  </s>
  <s>
    <k n="Image" t="spb"/>
    <k n="ExchangeID" t="spb"/>
    <k n="UniqueName" t="spb"/>
    <k n="%ProviderInfo" t="spb"/>
    <k n="LearnMoreOnLink" t="spb"/>
  </s>
  <s>
    <k n="Low" t="i"/>
    <k n="P/E" t="i"/>
    <k n="Beta" t="i"/>
    <k n="High" t="i"/>
    <k n="Name" t="i"/>
    <k n="Open" t="i"/>
    <k n="Image" t="i"/>
    <k n="Price" t="i"/>
    <k n="Change" t="i"/>
    <k n="Volume" t="i"/>
    <k n="Employees" t="i"/>
    <k n="Change (%)" t="i"/>
    <k n="Market cap" t="i"/>
    <k n="52 week low" t="i"/>
    <k n="52 week high" t="i"/>
    <k n="Previous close" t="i"/>
    <k n="Volume average" t="i"/>
    <k n="Last trade time" t="i"/>
    <k n="`_DisplayString" t="i"/>
    <k n="Year incorporated" t="i"/>
    <k n="`%EntityServiceId" t="i"/>
    <k n="Shares outstanding" t="i"/>
  </s>
  <s>
    <k n="Price" t="s"/>
    <k n="Change" t="s"/>
    <k n="Change (%)" t="s"/>
    <k n="ExchangeID" t="s"/>
    <k n="Last trade time" t="s"/>
  </s>
  <s>
    <k n="name" t="s"/>
  </s>
  <s>
    <k n="ExchangeID" t="spb"/>
    <k n="UniqueName" t="spb"/>
    <k n="%ProviderInfo" t="spb"/>
    <k n="LearnMoreOnLink" t="spb"/>
  </s>
  <s>
    <k n="Low" t="i"/>
    <k n="P/E" t="i"/>
    <k n="Beta" t="i"/>
    <k n="High" t="i"/>
    <k n="Name" t="i"/>
    <k n="Open" t="i"/>
    <k n="Price" t="i"/>
    <k n="Change" t="i"/>
    <k n="Volume" t="i"/>
    <k n="Employees" t="i"/>
    <k n="Change (%)" t="i"/>
    <k n="Market cap" t="i"/>
    <k n="52 week low" t="i"/>
    <k n="52 week high" t="i"/>
    <k n="Previous close" t="i"/>
    <k n="Volume average" t="i"/>
    <k n="Last trade time" t="i"/>
    <k n="`_DisplayString" t="i"/>
    <k n="Year incorporated" t="i"/>
    <k n="`%EntityServiceId" t="i"/>
    <k n="Shares outstanding" t="i"/>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8">
    <x:dxf>
      <x:numFmt numFmtId="165" formatCode="_([$$-409]* #,##0.00_);_([$$-409]* \(#,##0.00\);_([$$-409]* &quot;-&quot;??_);_(@_)"/>
    </x:dxf>
    <x:dxf>
      <x:numFmt numFmtId="4" formatCode="#,##0.00"/>
    </x:dxf>
    <x:dxf>
      <x:numFmt numFmtId="3" formatCode="#,##0"/>
    </x:dxf>
    <x:dxf>
      <x:numFmt numFmtId="14" formatCode="0.00%"/>
    </x:dxf>
    <x:dxf>
      <x:numFmt numFmtId="164" formatCode="_([$$-409]* #,##0_);_([$$-409]* \(#,##0\);_([$$-409]* &quot;-&quot;_);_(@_)"/>
    </x:dxf>
    <x:dxf>
      <x:numFmt numFmtId="27" formatCode="m/d/yyyy\ h:mm"/>
    </x:dxf>
    <x:dxf>
      <x:numFmt numFmtId="1" formatCode="0"/>
    </x:dxf>
    <x:dxf>
      <x:numFmt numFmtId="2" formatCode="0.00"/>
    </x:dxf>
  </dxfs>
  <richProperties>
    <rPr n="IsTitleField" t="b"/>
    <rPr n="IsHeroField" t="b"/>
    <rPr n="ShouldShowInCell" t="b"/>
  </richProperties>
  <richStyles>
    <rSty dxfid="0"/>
    <rSty dxfid="1"/>
    <rSty>
      <rpv i="0">1</rpv>
    </rSty>
    <rSty>
      <rpv i="1">1</rpv>
    </rSty>
    <rSty dxfid="2"/>
    <rSty dxfid="3"/>
    <rSty dxfid="4"/>
    <rSty dxfid="5"/>
    <rSty>
      <rpv i="2">1</rpv>
    </rSty>
    <rSty dxfid="6"/>
    <rSty dxfid="7"/>
  </richStyles>
</richStyleShee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F7217-99C9-459D-89E1-8D53909CD83E}">
  <dimension ref="A1"/>
  <sheetViews>
    <sheetView showGridLines="0" zoomScale="110" zoomScaleNormal="110" workbookViewId="0">
      <selection activeCell="M33" sqref="M33"/>
    </sheetView>
  </sheetViews>
  <sheetFormatPr baseColWidth="10" defaultColWidth="8.83203125" defaultRowHeight="15"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E25AE-A356-48C7-9D66-57E938EC2F09}">
  <dimension ref="A1"/>
  <sheetViews>
    <sheetView showGridLines="0" zoomScale="150" zoomScaleNormal="150" workbookViewId="0">
      <selection activeCell="K43" sqref="K43"/>
    </sheetView>
  </sheetViews>
  <sheetFormatPr baseColWidth="10" defaultColWidth="8.83203125" defaultRowHeight="15" x14ac:dyDescent="0.2"/>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737216-8AEC-474C-8B9D-2960BEB71B8E}">
  <dimension ref="A1:Y39"/>
  <sheetViews>
    <sheetView showGridLines="0" zoomScale="120" zoomScaleNormal="120" workbookViewId="0">
      <selection activeCell="B20" sqref="B20"/>
    </sheetView>
  </sheetViews>
  <sheetFormatPr baseColWidth="10" defaultColWidth="8.83203125" defaultRowHeight="15" x14ac:dyDescent="0.2"/>
  <cols>
    <col min="1" max="1" width="41" customWidth="1"/>
    <col min="5" max="5" width="11.6640625" bestFit="1" customWidth="1"/>
    <col min="12" max="12" width="11" bestFit="1" customWidth="1"/>
  </cols>
  <sheetData>
    <row r="1" spans="1:25" ht="16" thickBot="1" x14ac:dyDescent="0.25">
      <c r="A1" s="37" t="s">
        <v>0</v>
      </c>
    </row>
    <row r="3" spans="1:25" ht="16" thickBot="1" x14ac:dyDescent="0.25">
      <c r="A3" s="43" t="s">
        <v>2</v>
      </c>
      <c r="O3" s="12" t="s">
        <v>1</v>
      </c>
    </row>
    <row r="4" spans="1:25" ht="16" thickBot="1" x14ac:dyDescent="0.25">
      <c r="A4" s="23"/>
      <c r="B4" s="27" t="s">
        <v>3</v>
      </c>
      <c r="C4" s="22" t="s">
        <v>4</v>
      </c>
      <c r="D4" s="22" t="s">
        <v>5</v>
      </c>
      <c r="E4" s="22" t="s">
        <v>6</v>
      </c>
      <c r="F4" s="22" t="s">
        <v>7</v>
      </c>
      <c r="G4" s="22" t="s">
        <v>8</v>
      </c>
      <c r="H4" s="22" t="s">
        <v>9</v>
      </c>
      <c r="I4" s="22" t="s">
        <v>10</v>
      </c>
      <c r="J4" s="22" t="s">
        <v>11</v>
      </c>
      <c r="K4" s="22" t="s">
        <v>12</v>
      </c>
      <c r="L4" s="18"/>
      <c r="O4" s="1" t="s">
        <v>13</v>
      </c>
      <c r="P4" s="2" t="s">
        <v>14</v>
      </c>
      <c r="Q4" s="2" t="s">
        <v>4</v>
      </c>
      <c r="R4" s="2" t="s">
        <v>5</v>
      </c>
      <c r="S4" s="2" t="s">
        <v>6</v>
      </c>
      <c r="T4" s="2" t="s">
        <v>7</v>
      </c>
      <c r="U4" s="2" t="s">
        <v>8</v>
      </c>
      <c r="V4" s="2" t="s">
        <v>9</v>
      </c>
      <c r="W4" s="2" t="s">
        <v>10</v>
      </c>
      <c r="X4" s="2" t="s">
        <v>11</v>
      </c>
      <c r="Y4" s="3" t="s">
        <v>12</v>
      </c>
    </row>
    <row r="5" spans="1:25" x14ac:dyDescent="0.2">
      <c r="A5" s="26" t="s">
        <v>116</v>
      </c>
      <c r="B5" s="28">
        <f t="shared" ref="B5:K5" si="0">AVERAGE(P5:P15)</f>
        <v>-3.0700181818181824E-2</v>
      </c>
      <c r="C5" s="7">
        <f t="shared" si="0"/>
        <v>1.739113927198874E-2</v>
      </c>
      <c r="D5" s="7">
        <f t="shared" si="0"/>
        <v>5.4254400826052596E-3</v>
      </c>
      <c r="E5" s="7">
        <f t="shared" si="0"/>
        <v>3.3271084435054533E-2</v>
      </c>
      <c r="F5" s="7">
        <f t="shared" si="0"/>
        <v>2.0075897901347502E-2</v>
      </c>
      <c r="G5" s="7">
        <f t="shared" si="0"/>
        <v>2.0696045808621884E-2</v>
      </c>
      <c r="H5" s="7">
        <f t="shared" si="0"/>
        <v>7.3809789169281721E-3</v>
      </c>
      <c r="I5" s="7">
        <f t="shared" si="0"/>
        <v>-9.4778155123718174E-3</v>
      </c>
      <c r="J5" s="7">
        <f t="shared" si="0"/>
        <v>1.7626443538826971E-2</v>
      </c>
      <c r="K5" s="7">
        <f t="shared" si="0"/>
        <v>-7.7360853764961929E-3</v>
      </c>
      <c r="L5" s="8"/>
      <c r="O5" s="4">
        <v>1</v>
      </c>
      <c r="P5" s="6">
        <v>-8.1460000000000005E-2</v>
      </c>
      <c r="Q5">
        <v>-0.25715604801477376</v>
      </c>
      <c r="R5" s="7">
        <v>-9.0518525925925894E-2</v>
      </c>
      <c r="S5" s="7">
        <v>-0.25230199135828701</v>
      </c>
      <c r="T5" s="7">
        <v>-1.135557132718241E-2</v>
      </c>
      <c r="U5" s="7">
        <v>-0.27176781002638523</v>
      </c>
      <c r="V5" s="7">
        <v>-7.9265438411530248E-2</v>
      </c>
      <c r="W5" s="7">
        <v>-0.13235503319955924</v>
      </c>
      <c r="X5" s="7">
        <v>-0.16666668906809975</v>
      </c>
      <c r="Y5" s="8">
        <v>-0.10885537162326547</v>
      </c>
    </row>
    <row r="6" spans="1:25" ht="16" thickBot="1" x14ac:dyDescent="0.25">
      <c r="A6" s="26" t="s">
        <v>117</v>
      </c>
      <c r="B6" s="9">
        <f>STDEV(P5:P15)</f>
        <v>0.12132470596116703</v>
      </c>
      <c r="C6" s="10">
        <f t="shared" ref="C6:K6" si="1">STDEV(Q5:Q15)</f>
        <v>0.20917951105168672</v>
      </c>
      <c r="D6" s="10">
        <f t="shared" si="1"/>
        <v>0.19982561473939589</v>
      </c>
      <c r="E6" s="10">
        <f t="shared" si="1"/>
        <v>0.3760295751617293</v>
      </c>
      <c r="F6" s="10">
        <f t="shared" si="1"/>
        <v>0.12756334002687056</v>
      </c>
      <c r="G6" s="10">
        <f t="shared" si="1"/>
        <v>0.39175577241389958</v>
      </c>
      <c r="H6" s="10">
        <f t="shared" si="1"/>
        <v>0.1539673571639506</v>
      </c>
      <c r="I6" s="10">
        <f t="shared" si="1"/>
        <v>0.2247277286906883</v>
      </c>
      <c r="J6" s="10">
        <f t="shared" si="1"/>
        <v>0.34717576627812885</v>
      </c>
      <c r="K6" s="10">
        <f t="shared" si="1"/>
        <v>0.27679155381764947</v>
      </c>
      <c r="L6" s="11"/>
      <c r="O6" s="4">
        <v>2</v>
      </c>
      <c r="P6" s="6">
        <v>-0.27387</v>
      </c>
      <c r="Q6">
        <v>-0.34742075823492852</v>
      </c>
      <c r="R6" s="7">
        <v>-0.42865285411836501</v>
      </c>
      <c r="S6" s="7">
        <v>-0.5745073891625615</v>
      </c>
      <c r="T6" s="7">
        <v>0.23402735104091882</v>
      </c>
      <c r="U6" s="7">
        <v>-0.60265700483091789</v>
      </c>
      <c r="V6" s="7">
        <v>-0.25721780877783768</v>
      </c>
      <c r="W6" s="7">
        <v>-0.43218464850409893</v>
      </c>
      <c r="X6" s="7">
        <v>-0.57741933870967743</v>
      </c>
      <c r="Y6" s="8">
        <v>-0.67311153067878393</v>
      </c>
    </row>
    <row r="7" spans="1:25" ht="16" thickBot="1" x14ac:dyDescent="0.25">
      <c r="A7" s="38"/>
      <c r="B7" s="7"/>
      <c r="C7" s="7"/>
      <c r="D7" s="7"/>
      <c r="E7" s="7"/>
      <c r="F7" s="7"/>
      <c r="G7" s="7"/>
      <c r="H7" s="7"/>
      <c r="I7" s="7"/>
      <c r="J7" s="7"/>
      <c r="K7" s="7"/>
      <c r="L7" s="7"/>
      <c r="O7" s="4">
        <v>3</v>
      </c>
      <c r="P7" s="6">
        <v>9.4108999999999998E-2</v>
      </c>
      <c r="Q7">
        <v>0.32857142857142851</v>
      </c>
      <c r="R7" s="7">
        <v>0.27312894445819108</v>
      </c>
      <c r="S7" s="7">
        <v>0.80463096960926195</v>
      </c>
      <c r="T7" s="7">
        <v>0.25770795475811781</v>
      </c>
      <c r="U7" s="7">
        <v>0.86018237082066873</v>
      </c>
      <c r="V7" s="7">
        <v>0.36890466431095392</v>
      </c>
      <c r="W7" s="7">
        <v>0.32266148789874666</v>
      </c>
      <c r="X7" s="7">
        <v>0.66183203580793737</v>
      </c>
      <c r="Y7" s="8">
        <v>0.37230634444320687</v>
      </c>
    </row>
    <row r="8" spans="1:25" ht="16" thickBot="1" x14ac:dyDescent="0.25">
      <c r="A8" s="57" t="s">
        <v>15</v>
      </c>
      <c r="B8" s="57"/>
      <c r="C8" s="57"/>
      <c r="D8" s="57"/>
      <c r="E8" s="57"/>
      <c r="F8" s="57"/>
      <c r="G8" s="57"/>
      <c r="H8" s="57"/>
      <c r="I8" s="57"/>
      <c r="J8" s="57"/>
      <c r="K8" s="58"/>
      <c r="L8" s="56" t="s">
        <v>16</v>
      </c>
      <c r="O8" s="4">
        <v>4</v>
      </c>
      <c r="P8" s="6">
        <v>3.7426000000000001E-2</v>
      </c>
      <c r="Q8">
        <v>0.18351254480286755</v>
      </c>
      <c r="R8" s="7">
        <v>2.5641026215228516E-2</v>
      </c>
      <c r="S8" s="7">
        <v>-0.13311948676824378</v>
      </c>
      <c r="T8" s="7">
        <v>-8.2331217283477406E-2</v>
      </c>
      <c r="U8" s="7">
        <v>-0.12745098039215691</v>
      </c>
      <c r="V8" s="7">
        <v>5.4723745238836143E-2</v>
      </c>
      <c r="W8" s="7">
        <v>7.2826839521230882E-2</v>
      </c>
      <c r="X8" s="7">
        <v>-2.204866738519359E-2</v>
      </c>
      <c r="Y8" s="8">
        <v>0.22586030738389579</v>
      </c>
    </row>
    <row r="9" spans="1:25" x14ac:dyDescent="0.2">
      <c r="A9" s="39" t="s">
        <v>105</v>
      </c>
      <c r="B9" s="16">
        <f t="shared" ref="B9:K9" si="2">COVAR($P5:$P15,P$5:P$15)</f>
        <v>1.3381531160512399E-2</v>
      </c>
      <c r="C9" s="17">
        <f t="shared" si="2"/>
        <v>1.9751286610625311E-2</v>
      </c>
      <c r="D9" s="17">
        <f t="shared" si="2"/>
        <v>1.9952795223432265E-2</v>
      </c>
      <c r="E9" s="17">
        <f t="shared" si="2"/>
        <v>3.5462238228210312E-2</v>
      </c>
      <c r="F9" s="17">
        <f t="shared" si="2"/>
        <v>-2.5255471269378664E-3</v>
      </c>
      <c r="G9" s="17">
        <f t="shared" si="2"/>
        <v>3.5895912947320495E-2</v>
      </c>
      <c r="H9" s="17">
        <f t="shared" si="2"/>
        <v>1.3183564807664831E-2</v>
      </c>
      <c r="I9" s="17">
        <f t="shared" si="2"/>
        <v>2.3909738013269566E-2</v>
      </c>
      <c r="J9" s="17">
        <f t="shared" si="2"/>
        <v>3.4075657781220743E-2</v>
      </c>
      <c r="K9" s="17">
        <f t="shared" si="2"/>
        <v>2.7017049015768443E-2</v>
      </c>
      <c r="L9" s="40">
        <f>B20</f>
        <v>0.109668</v>
      </c>
      <c r="O9" s="4">
        <v>5</v>
      </c>
      <c r="P9" s="6">
        <v>-3.9870000000000003E-2</v>
      </c>
      <c r="Q9">
        <v>-6.7837674136886794E-2</v>
      </c>
      <c r="R9" s="7">
        <v>6.6593876999866269E-2</v>
      </c>
      <c r="S9" s="7">
        <v>4.9028677150786244E-2</v>
      </c>
      <c r="T9" s="7">
        <v>-0.13407258064516131</v>
      </c>
      <c r="U9" s="7">
        <v>0.14606741573033713</v>
      </c>
      <c r="V9" s="7">
        <v>-6.9016152716593254E-2</v>
      </c>
      <c r="W9" s="7">
        <v>-6.0820285249750502E-3</v>
      </c>
      <c r="X9" s="7">
        <v>-1.784880141621412E-2</v>
      </c>
      <c r="Y9" s="8">
        <v>-9.4576126862254667E-2</v>
      </c>
    </row>
    <row r="10" spans="1:25" x14ac:dyDescent="0.2">
      <c r="A10" s="24" t="s">
        <v>106</v>
      </c>
      <c r="B10" s="6">
        <f t="shared" ref="B10:K10" si="3">COVAR($Q5:$Q15,P$5:P$15)</f>
        <v>1.9751286610625311E-2</v>
      </c>
      <c r="C10" s="7">
        <f t="shared" si="3"/>
        <v>3.9778243494384302E-2</v>
      </c>
      <c r="D10" s="7">
        <f t="shared" si="3"/>
        <v>3.1340428226414176E-2</v>
      </c>
      <c r="E10" s="7">
        <f t="shared" si="3"/>
        <v>6.0046430232746896E-2</v>
      </c>
      <c r="F10" s="7">
        <f t="shared" si="3"/>
        <v>-6.8974264788030509E-4</v>
      </c>
      <c r="G10" s="7">
        <f t="shared" si="3"/>
        <v>6.2347495549000313E-2</v>
      </c>
      <c r="H10" s="7">
        <f t="shared" si="3"/>
        <v>2.3513978998203833E-2</v>
      </c>
      <c r="I10" s="7">
        <f t="shared" si="3"/>
        <v>3.8446435438120992E-2</v>
      </c>
      <c r="J10" s="7">
        <f t="shared" si="3"/>
        <v>5.6798577427035937E-2</v>
      </c>
      <c r="K10" s="7">
        <f t="shared" si="3"/>
        <v>4.7429926667338168E-2</v>
      </c>
      <c r="L10" s="41">
        <f>C20</f>
        <v>8.5966000000000001E-2</v>
      </c>
      <c r="O10" s="4">
        <v>6</v>
      </c>
      <c r="P10" s="6">
        <v>-7.0529999999999995E-2</v>
      </c>
      <c r="Q10">
        <v>6.4977257959713871E-3</v>
      </c>
      <c r="R10" s="7">
        <v>-7.9836133464772727E-3</v>
      </c>
      <c r="S10" s="7">
        <v>-7.4955908289241591E-2</v>
      </c>
      <c r="T10" s="7">
        <v>8.8475029103608882E-2</v>
      </c>
      <c r="U10" s="7">
        <v>-0.10294117647058822</v>
      </c>
      <c r="V10" s="7">
        <v>5.7833333333334363E-3</v>
      </c>
      <c r="W10" s="7">
        <v>-7.520730359257792E-2</v>
      </c>
      <c r="X10" s="7">
        <v>-4.6867503586800655E-2</v>
      </c>
      <c r="Y10" s="8">
        <v>-0.15984349308117127</v>
      </c>
    </row>
    <row r="11" spans="1:25" x14ac:dyDescent="0.2">
      <c r="A11" s="24" t="s">
        <v>107</v>
      </c>
      <c r="B11" s="6">
        <f t="shared" ref="B11:K11" si="4">COVAR($R5:$R15,P$5:P$15)</f>
        <v>1.9952795223432265E-2</v>
      </c>
      <c r="C11" s="7">
        <f t="shared" si="4"/>
        <v>3.1340428226414176E-2</v>
      </c>
      <c r="D11" s="7">
        <f t="shared" si="4"/>
        <v>3.6300251187252247E-2</v>
      </c>
      <c r="E11" s="7">
        <f t="shared" si="4"/>
        <v>6.2132348356289051E-2</v>
      </c>
      <c r="F11" s="7">
        <f>COVAR($R5:$R15,T$5:T$15)</f>
        <v>-3.7616990398451388E-3</v>
      </c>
      <c r="G11" s="7">
        <f t="shared" si="4"/>
        <v>6.45421598675536E-2</v>
      </c>
      <c r="H11" s="7">
        <f t="shared" si="4"/>
        <v>2.2766556289640152E-2</v>
      </c>
      <c r="I11" s="7">
        <f t="shared" si="4"/>
        <v>3.9178224135227771E-2</v>
      </c>
      <c r="J11" s="7">
        <f t="shared" si="4"/>
        <v>5.9929657884455964E-2</v>
      </c>
      <c r="K11" s="7">
        <f t="shared" si="4"/>
        <v>4.2978878360667716E-2</v>
      </c>
      <c r="L11" s="41">
        <f>D20</f>
        <v>0.12847600000000001</v>
      </c>
      <c r="O11" s="4">
        <v>7</v>
      </c>
      <c r="P11" s="6">
        <v>-1.9859999999999999E-2</v>
      </c>
      <c r="Q11">
        <v>-7.8114912846998119E-2</v>
      </c>
      <c r="R11" s="7">
        <v>7.2327715070732865E-2</v>
      </c>
      <c r="S11" s="7">
        <v>3.6224976167778741E-2</v>
      </c>
      <c r="T11" s="7">
        <v>1.4438394949818509E-2</v>
      </c>
      <c r="U11" s="7">
        <v>-3.8251366120218573E-2</v>
      </c>
      <c r="V11" s="7">
        <v>8.5206538693493913E-2</v>
      </c>
      <c r="W11" s="7">
        <v>-3.2230481632037553E-2</v>
      </c>
      <c r="X11" s="7">
        <v>-2.2579076202230743E-2</v>
      </c>
      <c r="Y11" s="8">
        <v>-1.5406664278036535E-2</v>
      </c>
    </row>
    <row r="12" spans="1:25" x14ac:dyDescent="0.2">
      <c r="A12" s="24" t="s">
        <v>108</v>
      </c>
      <c r="B12" s="6">
        <f t="shared" ref="B12:K12" si="5">COVAR($S5:$S15,P$5:P$15)</f>
        <v>3.5462238228210312E-2</v>
      </c>
      <c r="C12" s="7">
        <f t="shared" si="5"/>
        <v>6.0046430232746896E-2</v>
      </c>
      <c r="D12" s="7">
        <f t="shared" si="5"/>
        <v>6.2132348356289051E-2</v>
      </c>
      <c r="E12" s="7">
        <f>COVAR($S5:$S15,S$5:S$15)</f>
        <v>0.1285438558148278</v>
      </c>
      <c r="F12" s="7">
        <f>COVAR($S5:$S15,T$5:T$15)</f>
        <v>5.3198865627640283E-3</v>
      </c>
      <c r="G12" s="7">
        <f t="shared" si="5"/>
        <v>0.13252377735952126</v>
      </c>
      <c r="H12" s="7">
        <f t="shared" si="5"/>
        <v>4.6292907856549562E-2</v>
      </c>
      <c r="I12" s="7">
        <f t="shared" si="5"/>
        <v>7.1479276520946614E-2</v>
      </c>
      <c r="J12" s="7">
        <f t="shared" si="5"/>
        <v>0.1158947383180946</v>
      </c>
      <c r="K12" s="7">
        <f t="shared" si="5"/>
        <v>7.6108719190697505E-2</v>
      </c>
      <c r="L12" s="41">
        <f>E20</f>
        <v>0</v>
      </c>
      <c r="O12" s="4">
        <v>8</v>
      </c>
      <c r="P12" s="6">
        <v>-0.10781</v>
      </c>
      <c r="Q12">
        <v>-6.9327731092436992E-2</v>
      </c>
      <c r="R12" s="7">
        <v>-0.17261620321370158</v>
      </c>
      <c r="S12" s="7">
        <v>-0.12971481140754357</v>
      </c>
      <c r="T12" s="7">
        <v>-8.4870747752806994E-2</v>
      </c>
      <c r="U12" s="7">
        <v>-0.22537878787878793</v>
      </c>
      <c r="V12" s="7">
        <v>-5.3468208092485689E-2</v>
      </c>
      <c r="W12" s="7">
        <v>-0.20732247463608297</v>
      </c>
      <c r="X12" s="7">
        <v>-0.22689933847277574</v>
      </c>
      <c r="Y12" s="8">
        <v>-5.458515283842795E-2</v>
      </c>
    </row>
    <row r="13" spans="1:25" x14ac:dyDescent="0.2">
      <c r="A13" s="24" t="s">
        <v>109</v>
      </c>
      <c r="B13" s="6">
        <f t="shared" ref="B13:K13" si="6">COVAR($T5:$T15,P$5:P$15)</f>
        <v>-2.5255471269378664E-3</v>
      </c>
      <c r="C13" s="7">
        <f t="shared" si="6"/>
        <v>-6.8974264788030509E-4</v>
      </c>
      <c r="D13" s="7">
        <f t="shared" si="6"/>
        <v>-3.7616990398451388E-3</v>
      </c>
      <c r="E13" s="7">
        <f t="shared" si="6"/>
        <v>5.3198865627640283E-3</v>
      </c>
      <c r="F13" s="7">
        <f t="shared" si="6"/>
        <v>1.4793096108010001E-2</v>
      </c>
      <c r="G13" s="7">
        <f t="shared" si="6"/>
        <v>5.6604650439023192E-3</v>
      </c>
      <c r="H13" s="7">
        <f t="shared" si="6"/>
        <v>4.2102852349035292E-3</v>
      </c>
      <c r="I13" s="7">
        <f t="shared" si="6"/>
        <v>-1.8533894911956434E-3</v>
      </c>
      <c r="J13" s="7">
        <f t="shared" si="6"/>
        <v>2.351427809413385E-3</v>
      </c>
      <c r="K13" s="7">
        <f t="shared" si="6"/>
        <v>-7.2683247873453006E-3</v>
      </c>
      <c r="L13" s="41">
        <f>F20</f>
        <v>0.67588999999999999</v>
      </c>
      <c r="O13" s="4">
        <v>9</v>
      </c>
      <c r="P13" s="6">
        <v>-3.4869999999999998E-2</v>
      </c>
      <c r="Q13">
        <v>0.11136192626034616</v>
      </c>
      <c r="R13" s="7">
        <v>-7.4776138499270658E-2</v>
      </c>
      <c r="S13" s="7">
        <v>-5.6025369978858465E-2</v>
      </c>
      <c r="T13" s="7">
        <v>2.4769583826636861E-2</v>
      </c>
      <c r="U13" s="7">
        <v>-3.1784841075794594E-2</v>
      </c>
      <c r="V13" s="7">
        <v>-2.340961832061068E-2</v>
      </c>
      <c r="W13" s="7">
        <v>-4.7300975161407299E-2</v>
      </c>
      <c r="X13" s="7">
        <v>-0.13811427164295242</v>
      </c>
      <c r="Y13" s="8">
        <v>0.11624326404926864</v>
      </c>
    </row>
    <row r="14" spans="1:25" x14ac:dyDescent="0.2">
      <c r="A14" s="24" t="s">
        <v>110</v>
      </c>
      <c r="B14" s="6">
        <f t="shared" ref="B14:K14" si="7">COVAR($U5:$U15,P$5:P$15)</f>
        <v>3.5895912947320495E-2</v>
      </c>
      <c r="C14" s="7">
        <f t="shared" si="7"/>
        <v>6.2347495549000313E-2</v>
      </c>
      <c r="D14" s="7">
        <f t="shared" si="7"/>
        <v>6.45421598675536E-2</v>
      </c>
      <c r="E14" s="7">
        <f t="shared" si="7"/>
        <v>0.13252377735952126</v>
      </c>
      <c r="F14" s="7">
        <f>COVAR($U5:$U15,T$5:T$15)</f>
        <v>5.6604650439023192E-3</v>
      </c>
      <c r="G14" s="7">
        <f t="shared" si="7"/>
        <v>0.1395205320178283</v>
      </c>
      <c r="H14" s="7">
        <f t="shared" si="7"/>
        <v>4.7694290519739793E-2</v>
      </c>
      <c r="I14" s="7">
        <f t="shared" si="7"/>
        <v>7.3996694022393117E-2</v>
      </c>
      <c r="J14" s="7">
        <f t="shared" si="7"/>
        <v>0.11942395900832957</v>
      </c>
      <c r="K14" s="7">
        <f t="shared" si="7"/>
        <v>7.8765357235669811E-2</v>
      </c>
      <c r="L14" s="41">
        <f>G20</f>
        <v>0</v>
      </c>
      <c r="O14" s="4">
        <v>10</v>
      </c>
      <c r="P14" s="6">
        <v>0.208403</v>
      </c>
      <c r="Q14">
        <v>0.26743392010832784</v>
      </c>
      <c r="R14" s="7">
        <v>0.26420317406242272</v>
      </c>
      <c r="S14" s="7">
        <v>0.56662933930571113</v>
      </c>
      <c r="T14" s="7">
        <v>-1.517712112551318E-2</v>
      </c>
      <c r="U14" s="7">
        <v>0.49494949494949497</v>
      </c>
      <c r="V14" s="7">
        <v>9.3277691856295461E-2</v>
      </c>
      <c r="W14" s="7">
        <v>0.36915882773604991</v>
      </c>
      <c r="X14" s="7">
        <v>0.53929123803124968</v>
      </c>
      <c r="Y14" s="8">
        <v>0.23689651724137931</v>
      </c>
    </row>
    <row r="15" spans="1:25" ht="16" thickBot="1" x14ac:dyDescent="0.25">
      <c r="A15" s="24" t="s">
        <v>111</v>
      </c>
      <c r="B15" s="6">
        <f t="shared" ref="B15:K15" si="8">COVAR($V5:$V15,P$5:P$15)</f>
        <v>1.3183564807664831E-2</v>
      </c>
      <c r="C15" s="7">
        <f t="shared" si="8"/>
        <v>2.3513978998203833E-2</v>
      </c>
      <c r="D15" s="7">
        <f t="shared" si="8"/>
        <v>2.2766556289640152E-2</v>
      </c>
      <c r="E15" s="7">
        <f t="shared" si="8"/>
        <v>4.6292907856549562E-2</v>
      </c>
      <c r="F15" s="7">
        <f t="shared" si="8"/>
        <v>4.2102852349035292E-3</v>
      </c>
      <c r="G15" s="7">
        <f t="shared" si="8"/>
        <v>4.7694290519739793E-2</v>
      </c>
      <c r="H15" s="7">
        <f t="shared" si="8"/>
        <v>2.1550860974592308E-2</v>
      </c>
      <c r="I15" s="7">
        <f t="shared" si="8"/>
        <v>2.6043730710525057E-2</v>
      </c>
      <c r="J15" s="7">
        <f t="shared" si="8"/>
        <v>4.1690179636954879E-2</v>
      </c>
      <c r="K15" s="7">
        <f t="shared" si="8"/>
        <v>3.2325553127163974E-2</v>
      </c>
      <c r="L15" s="41">
        <f>H20</f>
        <v>0</v>
      </c>
      <c r="O15" s="5">
        <v>11</v>
      </c>
      <c r="P15" s="9">
        <v>-4.9369999999999997E-2</v>
      </c>
      <c r="Q15" s="10">
        <v>0.1137821107789589</v>
      </c>
      <c r="R15" s="10">
        <v>0.13233243920595678</v>
      </c>
      <c r="S15" s="10">
        <v>0.13009292351679774</v>
      </c>
      <c r="T15" s="10">
        <v>-7.0776198630137038E-2</v>
      </c>
      <c r="U15" s="10">
        <v>0.1266891891891892</v>
      </c>
      <c r="V15" s="10">
        <v>-4.432797902764541E-2</v>
      </c>
      <c r="W15" s="10">
        <v>6.3779819458621601E-2</v>
      </c>
      <c r="X15" s="10">
        <v>0.21121129157185406</v>
      </c>
      <c r="Y15" s="11">
        <v>6.997496710273117E-2</v>
      </c>
    </row>
    <row r="16" spans="1:25" x14ac:dyDescent="0.2">
      <c r="A16" s="24" t="s">
        <v>112</v>
      </c>
      <c r="B16" s="6">
        <f t="shared" ref="B16:K16" si="9">COVAR($W5:$W15,P$5:P$15)</f>
        <v>2.3909738013269566E-2</v>
      </c>
      <c r="C16" s="7">
        <f t="shared" si="9"/>
        <v>3.8446435438120992E-2</v>
      </c>
      <c r="D16" s="7">
        <f t="shared" si="9"/>
        <v>3.9178224135227771E-2</v>
      </c>
      <c r="E16" s="7">
        <f t="shared" si="9"/>
        <v>7.1479276520946614E-2</v>
      </c>
      <c r="F16" s="7">
        <f>COVAR($W5:$W15,T$5:T$15)</f>
        <v>-1.8533894911956434E-3</v>
      </c>
      <c r="G16" s="7">
        <f t="shared" si="9"/>
        <v>7.3996694022393117E-2</v>
      </c>
      <c r="H16" s="7">
        <f t="shared" si="9"/>
        <v>2.6043730710525057E-2</v>
      </c>
      <c r="I16" s="7">
        <f t="shared" si="9"/>
        <v>4.5911410947705115E-2</v>
      </c>
      <c r="J16" s="7">
        <f t="shared" si="9"/>
        <v>6.8716460644458438E-2</v>
      </c>
      <c r="K16" s="7">
        <f t="shared" si="9"/>
        <v>5.0174002049840259E-2</v>
      </c>
      <c r="L16" s="41">
        <f>I20</f>
        <v>0</v>
      </c>
    </row>
    <row r="17" spans="1:12" x14ac:dyDescent="0.2">
      <c r="A17" s="24" t="s">
        <v>113</v>
      </c>
      <c r="B17" s="6">
        <f t="shared" ref="B17:K17" si="10">COVAR($X5:$X15,P$5:P$15)</f>
        <v>3.4075657781220743E-2</v>
      </c>
      <c r="C17" s="7">
        <f t="shared" si="10"/>
        <v>5.6798577427035937E-2</v>
      </c>
      <c r="D17" s="7">
        <f t="shared" si="10"/>
        <v>5.9929657884455964E-2</v>
      </c>
      <c r="E17" s="7">
        <f t="shared" si="10"/>
        <v>0.1158947383180946</v>
      </c>
      <c r="F17" s="7">
        <f>COVAR($X5:$X15,T$5:T$15)</f>
        <v>2.351427809413385E-3</v>
      </c>
      <c r="G17" s="7">
        <f t="shared" si="10"/>
        <v>0.11942395900832957</v>
      </c>
      <c r="H17" s="7">
        <f t="shared" si="10"/>
        <v>4.1690179636954879E-2</v>
      </c>
      <c r="I17" s="7">
        <f t="shared" si="10"/>
        <v>6.8716460644458438E-2</v>
      </c>
      <c r="J17" s="7">
        <f t="shared" si="10"/>
        <v>0.10957364790073267</v>
      </c>
      <c r="K17" s="7">
        <f t="shared" si="10"/>
        <v>7.2557098872198342E-2</v>
      </c>
      <c r="L17" s="41">
        <f>J20</f>
        <v>0</v>
      </c>
    </row>
    <row r="18" spans="1:12" ht="16" thickBot="1" x14ac:dyDescent="0.25">
      <c r="A18" s="25" t="s">
        <v>114</v>
      </c>
      <c r="B18" s="9">
        <f t="shared" ref="B18:K18" si="11">COVAR($Y5:$Y15,P$5:P$15)</f>
        <v>2.7017049015768443E-2</v>
      </c>
      <c r="C18" s="10">
        <f t="shared" si="11"/>
        <v>4.7429926667338168E-2</v>
      </c>
      <c r="D18" s="10">
        <f t="shared" si="11"/>
        <v>4.2978878360667716E-2</v>
      </c>
      <c r="E18" s="10">
        <f t="shared" si="11"/>
        <v>7.6108719190697505E-2</v>
      </c>
      <c r="F18" s="10">
        <f>COVAR($Y5:$Y15,T$5:T$15)</f>
        <v>-7.2683247873453006E-3</v>
      </c>
      <c r="G18" s="10">
        <f t="shared" si="11"/>
        <v>7.8765357235669811E-2</v>
      </c>
      <c r="H18" s="10">
        <f t="shared" si="11"/>
        <v>3.2325553127163974E-2</v>
      </c>
      <c r="I18" s="10">
        <f t="shared" si="11"/>
        <v>5.0174002049840259E-2</v>
      </c>
      <c r="J18" s="10">
        <f t="shared" si="11"/>
        <v>7.2557098872198342E-2</v>
      </c>
      <c r="K18" s="10">
        <f t="shared" si="11"/>
        <v>6.9648694786171583E-2</v>
      </c>
      <c r="L18" s="42">
        <f>K20</f>
        <v>0</v>
      </c>
    </row>
    <row r="19" spans="1:12" ht="16" thickBot="1" x14ac:dyDescent="0.25"/>
    <row r="20" spans="1:12" ht="16" thickBot="1" x14ac:dyDescent="0.25">
      <c r="A20" s="29" t="s">
        <v>16</v>
      </c>
      <c r="B20" s="36">
        <v>0.109668</v>
      </c>
      <c r="C20" s="13">
        <v>8.5966000000000001E-2</v>
      </c>
      <c r="D20" s="13">
        <v>0.12847600000000001</v>
      </c>
      <c r="E20" s="13">
        <v>0</v>
      </c>
      <c r="F20" s="13">
        <v>0.67588999999999999</v>
      </c>
      <c r="G20" s="13">
        <v>0</v>
      </c>
      <c r="H20" s="13">
        <v>0</v>
      </c>
      <c r="I20" s="13">
        <v>0</v>
      </c>
      <c r="J20" s="13">
        <v>0</v>
      </c>
      <c r="K20" s="13">
        <v>0</v>
      </c>
      <c r="L20" s="14">
        <f>SUM(B20:K20)</f>
        <v>1</v>
      </c>
    </row>
    <row r="21" spans="1:12" x14ac:dyDescent="0.2">
      <c r="A21" s="30"/>
    </row>
    <row r="22" spans="1:12" x14ac:dyDescent="0.2">
      <c r="A22" s="30"/>
    </row>
    <row r="23" spans="1:12" ht="16" thickBot="1" x14ac:dyDescent="0.25">
      <c r="A23" s="29" t="s">
        <v>17</v>
      </c>
    </row>
    <row r="24" spans="1:12" x14ac:dyDescent="0.2">
      <c r="B24" s="16">
        <f t="shared" ref="B24:B33" si="12">B$20*B9*L9</f>
        <v>1.6094061497212684E-4</v>
      </c>
      <c r="C24" s="17">
        <f>C$20*C9*$L9</f>
        <v>1.8620958574180839E-4</v>
      </c>
      <c r="D24" s="17">
        <f t="shared" ref="D24:K24" si="13">D$20*D9*$L9</f>
        <v>2.8112901793787549E-4</v>
      </c>
      <c r="E24" s="17">
        <f t="shared" si="13"/>
        <v>0</v>
      </c>
      <c r="F24" s="17">
        <f t="shared" si="13"/>
        <v>-1.8720240387905195E-4</v>
      </c>
      <c r="G24" s="17">
        <f t="shared" si="13"/>
        <v>0</v>
      </c>
      <c r="H24" s="17">
        <f t="shared" si="13"/>
        <v>0</v>
      </c>
      <c r="I24" s="17">
        <f t="shared" si="13"/>
        <v>0</v>
      </c>
      <c r="J24" s="17">
        <f t="shared" si="13"/>
        <v>0</v>
      </c>
      <c r="K24" s="18">
        <f t="shared" si="13"/>
        <v>0</v>
      </c>
    </row>
    <row r="25" spans="1:12" x14ac:dyDescent="0.2">
      <c r="B25" s="6">
        <f t="shared" si="12"/>
        <v>1.8620958574180839E-4</v>
      </c>
      <c r="C25" s="7">
        <f>C$20*C10*$L10</f>
        <v>2.939673117001606E-4</v>
      </c>
      <c r="D25" s="7">
        <f t="shared" ref="D25:K25" si="14">D$20*D10*$L10</f>
        <v>3.4614148492911201E-4</v>
      </c>
      <c r="E25" s="7">
        <f t="shared" si="14"/>
        <v>0</v>
      </c>
      <c r="F25" s="7">
        <f t="shared" si="14"/>
        <v>-4.0076503146339087E-5</v>
      </c>
      <c r="G25" s="7">
        <f t="shared" si="14"/>
        <v>0</v>
      </c>
      <c r="H25" s="7">
        <f t="shared" si="14"/>
        <v>0</v>
      </c>
      <c r="I25" s="7">
        <f t="shared" si="14"/>
        <v>0</v>
      </c>
      <c r="J25" s="7">
        <f t="shared" si="14"/>
        <v>0</v>
      </c>
      <c r="K25" s="8">
        <f t="shared" si="14"/>
        <v>0</v>
      </c>
    </row>
    <row r="26" spans="1:12" x14ac:dyDescent="0.2">
      <c r="B26" s="6">
        <f t="shared" si="12"/>
        <v>2.8112901793787549E-4</v>
      </c>
      <c r="C26" s="7">
        <f t="shared" ref="C26:K33" si="15">C$20*C11*$L11</f>
        <v>3.4614148492911201E-4</v>
      </c>
      <c r="D26" s="7">
        <f t="shared" si="15"/>
        <v>5.9917494362632764E-4</v>
      </c>
      <c r="E26" s="7">
        <f t="shared" si="15"/>
        <v>0</v>
      </c>
      <c r="F26" s="7">
        <f t="shared" si="15"/>
        <v>-3.2664955730492268E-4</v>
      </c>
      <c r="G26" s="7">
        <f t="shared" si="15"/>
        <v>0</v>
      </c>
      <c r="H26" s="7">
        <f t="shared" si="15"/>
        <v>0</v>
      </c>
      <c r="I26" s="7">
        <f t="shared" si="15"/>
        <v>0</v>
      </c>
      <c r="J26" s="7">
        <f t="shared" si="15"/>
        <v>0</v>
      </c>
      <c r="K26" s="8">
        <f t="shared" si="15"/>
        <v>0</v>
      </c>
    </row>
    <row r="27" spans="1:12" x14ac:dyDescent="0.2">
      <c r="B27" s="6">
        <f t="shared" si="12"/>
        <v>0</v>
      </c>
      <c r="C27" s="7">
        <f t="shared" si="15"/>
        <v>0</v>
      </c>
      <c r="D27" s="7">
        <f t="shared" si="15"/>
        <v>0</v>
      </c>
      <c r="E27" s="7">
        <f t="shared" si="15"/>
        <v>0</v>
      </c>
      <c r="F27" s="7">
        <f t="shared" si="15"/>
        <v>0</v>
      </c>
      <c r="G27" s="7">
        <f t="shared" si="15"/>
        <v>0</v>
      </c>
      <c r="H27" s="7">
        <f t="shared" si="15"/>
        <v>0</v>
      </c>
      <c r="I27" s="7">
        <f t="shared" si="15"/>
        <v>0</v>
      </c>
      <c r="J27" s="7">
        <f t="shared" si="15"/>
        <v>0</v>
      </c>
      <c r="K27" s="8">
        <f t="shared" si="15"/>
        <v>0</v>
      </c>
    </row>
    <row r="28" spans="1:12" x14ac:dyDescent="0.2">
      <c r="B28" s="6">
        <f t="shared" si="12"/>
        <v>-1.8720240387905198E-4</v>
      </c>
      <c r="C28" s="7">
        <f t="shared" si="15"/>
        <v>-4.0076503146339094E-5</v>
      </c>
      <c r="D28" s="7">
        <f t="shared" si="15"/>
        <v>-3.2664955730492262E-4</v>
      </c>
      <c r="E28" s="7">
        <f t="shared" si="15"/>
        <v>0</v>
      </c>
      <c r="F28" s="7">
        <f t="shared" si="15"/>
        <v>6.757890036797257E-3</v>
      </c>
      <c r="G28" s="7">
        <f t="shared" si="15"/>
        <v>0</v>
      </c>
      <c r="H28" s="7">
        <f t="shared" si="15"/>
        <v>0</v>
      </c>
      <c r="I28" s="7">
        <f t="shared" si="15"/>
        <v>0</v>
      </c>
      <c r="J28" s="7">
        <f t="shared" si="15"/>
        <v>0</v>
      </c>
      <c r="K28" s="8">
        <f t="shared" si="15"/>
        <v>0</v>
      </c>
    </row>
    <row r="29" spans="1:12" x14ac:dyDescent="0.2">
      <c r="B29" s="6">
        <f t="shared" si="12"/>
        <v>0</v>
      </c>
      <c r="C29" s="7">
        <f t="shared" si="15"/>
        <v>0</v>
      </c>
      <c r="D29" s="7">
        <f t="shared" si="15"/>
        <v>0</v>
      </c>
      <c r="E29" s="7">
        <f t="shared" si="15"/>
        <v>0</v>
      </c>
      <c r="F29" s="7">
        <f t="shared" si="15"/>
        <v>0</v>
      </c>
      <c r="G29" s="7">
        <f t="shared" si="15"/>
        <v>0</v>
      </c>
      <c r="H29" s="7">
        <f t="shared" si="15"/>
        <v>0</v>
      </c>
      <c r="I29" s="7">
        <f t="shared" si="15"/>
        <v>0</v>
      </c>
      <c r="J29" s="7">
        <f t="shared" si="15"/>
        <v>0</v>
      </c>
      <c r="K29" s="8">
        <f t="shared" si="15"/>
        <v>0</v>
      </c>
    </row>
    <row r="30" spans="1:12" x14ac:dyDescent="0.2">
      <c r="B30" s="6">
        <f t="shared" si="12"/>
        <v>0</v>
      </c>
      <c r="C30" s="7">
        <f t="shared" si="15"/>
        <v>0</v>
      </c>
      <c r="D30" s="7">
        <f t="shared" si="15"/>
        <v>0</v>
      </c>
      <c r="E30" s="7">
        <f t="shared" si="15"/>
        <v>0</v>
      </c>
      <c r="F30" s="7">
        <f t="shared" si="15"/>
        <v>0</v>
      </c>
      <c r="G30" s="7">
        <f t="shared" si="15"/>
        <v>0</v>
      </c>
      <c r="H30" s="7">
        <f t="shared" si="15"/>
        <v>0</v>
      </c>
      <c r="I30" s="7">
        <f t="shared" si="15"/>
        <v>0</v>
      </c>
      <c r="J30" s="7">
        <f t="shared" si="15"/>
        <v>0</v>
      </c>
      <c r="K30" s="8">
        <f t="shared" si="15"/>
        <v>0</v>
      </c>
    </row>
    <row r="31" spans="1:12" x14ac:dyDescent="0.2">
      <c r="B31" s="6">
        <f t="shared" si="12"/>
        <v>0</v>
      </c>
      <c r="C31" s="7">
        <f t="shared" si="15"/>
        <v>0</v>
      </c>
      <c r="D31" s="7">
        <f t="shared" si="15"/>
        <v>0</v>
      </c>
      <c r="E31" s="7">
        <f t="shared" si="15"/>
        <v>0</v>
      </c>
      <c r="F31" s="7">
        <f t="shared" si="15"/>
        <v>0</v>
      </c>
      <c r="G31" s="7">
        <f t="shared" si="15"/>
        <v>0</v>
      </c>
      <c r="H31" s="7">
        <f t="shared" si="15"/>
        <v>0</v>
      </c>
      <c r="I31" s="7">
        <f t="shared" si="15"/>
        <v>0</v>
      </c>
      <c r="J31" s="7">
        <f t="shared" si="15"/>
        <v>0</v>
      </c>
      <c r="K31" s="8">
        <f t="shared" si="15"/>
        <v>0</v>
      </c>
    </row>
    <row r="32" spans="1:12" x14ac:dyDescent="0.2">
      <c r="B32" s="6">
        <f t="shared" si="12"/>
        <v>0</v>
      </c>
      <c r="C32" s="7">
        <f t="shared" si="15"/>
        <v>0</v>
      </c>
      <c r="D32" s="7">
        <f t="shared" si="15"/>
        <v>0</v>
      </c>
      <c r="E32" s="7">
        <f t="shared" si="15"/>
        <v>0</v>
      </c>
      <c r="F32" s="7">
        <f t="shared" si="15"/>
        <v>0</v>
      </c>
      <c r="G32" s="7">
        <f t="shared" si="15"/>
        <v>0</v>
      </c>
      <c r="H32" s="7">
        <f t="shared" si="15"/>
        <v>0</v>
      </c>
      <c r="I32" s="7">
        <f t="shared" si="15"/>
        <v>0</v>
      </c>
      <c r="J32" s="7">
        <f t="shared" si="15"/>
        <v>0</v>
      </c>
      <c r="K32" s="8">
        <f t="shared" si="15"/>
        <v>0</v>
      </c>
    </row>
    <row r="33" spans="1:11" ht="16" thickBot="1" x14ac:dyDescent="0.25">
      <c r="B33" s="9">
        <f t="shared" si="12"/>
        <v>0</v>
      </c>
      <c r="C33" s="10">
        <f t="shared" si="15"/>
        <v>0</v>
      </c>
      <c r="D33" s="10">
        <f t="shared" si="15"/>
        <v>0</v>
      </c>
      <c r="E33" s="10">
        <f t="shared" si="15"/>
        <v>0</v>
      </c>
      <c r="F33" s="10">
        <f t="shared" si="15"/>
        <v>0</v>
      </c>
      <c r="G33" s="10">
        <f t="shared" si="15"/>
        <v>0</v>
      </c>
      <c r="H33" s="10">
        <f t="shared" si="15"/>
        <v>0</v>
      </c>
      <c r="I33" s="10">
        <f t="shared" si="15"/>
        <v>0</v>
      </c>
      <c r="J33" s="10">
        <f t="shared" si="15"/>
        <v>0</v>
      </c>
      <c r="K33" s="11">
        <f t="shared" si="15"/>
        <v>0</v>
      </c>
    </row>
    <row r="35" spans="1:11" ht="16" thickBot="1" x14ac:dyDescent="0.25">
      <c r="A35" s="32" t="s">
        <v>18</v>
      </c>
    </row>
    <row r="36" spans="1:11" ht="16" thickBot="1" x14ac:dyDescent="0.25">
      <c r="A36" s="32"/>
      <c r="B36" s="33" t="s">
        <v>19</v>
      </c>
      <c r="C36" s="34">
        <f>SUM(B24:K33)</f>
        <v>8.3310761556528359E-3</v>
      </c>
      <c r="D36" s="34"/>
      <c r="E36" s="35" t="s">
        <v>20</v>
      </c>
      <c r="F36" s="14">
        <v>1E-3</v>
      </c>
    </row>
    <row r="37" spans="1:11" x14ac:dyDescent="0.2">
      <c r="A37" s="31"/>
      <c r="B37" s="30"/>
      <c r="E37" s="30"/>
    </row>
    <row r="38" spans="1:11" ht="16" thickBot="1" x14ac:dyDescent="0.25">
      <c r="A38" s="32" t="s">
        <v>21</v>
      </c>
    </row>
    <row r="39" spans="1:11" ht="16" thickBot="1" x14ac:dyDescent="0.25">
      <c r="A39" s="32"/>
      <c r="B39" s="33" t="s">
        <v>22</v>
      </c>
      <c r="C39" s="34">
        <f>SUMPRODUCT(B5:K5,B20:K20)</f>
        <v>1.2394356611613977E-2</v>
      </c>
      <c r="D39" s="34"/>
      <c r="E39" s="35" t="s">
        <v>23</v>
      </c>
      <c r="F39" s="14">
        <v>5.0000000000000001E-3</v>
      </c>
    </row>
  </sheetData>
  <mergeCells count="1">
    <mergeCell ref="A8:K8"/>
  </mergeCells>
  <conditionalFormatting sqref="C36">
    <cfRule type="cellIs" dxfId="1" priority="2" operator="greaterThan">
      <formula>$F$36</formula>
    </cfRule>
  </conditionalFormatting>
  <conditionalFormatting sqref="C39">
    <cfRule type="cellIs" dxfId="0" priority="1" operator="greaterThan">
      <formula>$F$39</formula>
    </cfRule>
  </conditionalFormatting>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8F305-FE85-40B4-AF3C-60786379A764}">
  <dimension ref="A1:R77"/>
  <sheetViews>
    <sheetView topLeftCell="A16" zoomScale="130" zoomScaleNormal="130" workbookViewId="0">
      <selection activeCell="U14" sqref="U14"/>
    </sheetView>
  </sheetViews>
  <sheetFormatPr baseColWidth="10" defaultColWidth="8.83203125" defaultRowHeight="15" x14ac:dyDescent="0.2"/>
  <cols>
    <col min="1" max="1" width="9.83203125" bestFit="1" customWidth="1"/>
    <col min="8" max="8" width="13.1640625" bestFit="1" customWidth="1"/>
    <col min="11" max="11" width="9.83203125" bestFit="1" customWidth="1"/>
    <col min="18" max="18" width="13.1640625" bestFit="1" customWidth="1"/>
  </cols>
  <sheetData>
    <row r="1" spans="1:18" ht="16" thickBot="1" x14ac:dyDescent="0.25">
      <c r="A1" s="12" t="s">
        <v>14</v>
      </c>
      <c r="K1" s="12" t="s">
        <v>5</v>
      </c>
    </row>
    <row r="2" spans="1:18" x14ac:dyDescent="0.2">
      <c r="A2" s="16" t="s">
        <v>24</v>
      </c>
      <c r="B2" s="17" t="s">
        <v>25</v>
      </c>
      <c r="C2" s="17" t="s">
        <v>26</v>
      </c>
      <c r="D2" s="17" t="s">
        <v>27</v>
      </c>
      <c r="E2" s="17" t="s">
        <v>28</v>
      </c>
      <c r="F2" s="17" t="s">
        <v>29</v>
      </c>
      <c r="G2" s="17" t="s">
        <v>30</v>
      </c>
      <c r="H2" s="18" t="s">
        <v>31</v>
      </c>
      <c r="K2" s="16" t="s">
        <v>24</v>
      </c>
      <c r="L2" s="17" t="s">
        <v>25</v>
      </c>
      <c r="M2" s="17" t="s">
        <v>26</v>
      </c>
      <c r="N2" s="17" t="s">
        <v>27</v>
      </c>
      <c r="O2" s="17" t="s">
        <v>28</v>
      </c>
      <c r="P2" s="17" t="s">
        <v>29</v>
      </c>
      <c r="Q2" s="17" t="s">
        <v>30</v>
      </c>
      <c r="R2" s="18" t="s">
        <v>31</v>
      </c>
    </row>
    <row r="3" spans="1:18" x14ac:dyDescent="0.2">
      <c r="A3" s="19">
        <v>43831</v>
      </c>
      <c r="B3" s="7">
        <v>21.25</v>
      </c>
      <c r="C3" s="7">
        <v>21.879999000000002</v>
      </c>
      <c r="D3" s="7">
        <v>20.76</v>
      </c>
      <c r="E3" s="7">
        <v>20.870000999999998</v>
      </c>
      <c r="F3" s="7">
        <v>18.819613</v>
      </c>
      <c r="G3" s="7">
        <v>292591400</v>
      </c>
      <c r="H3" s="8"/>
      <c r="K3" s="19">
        <v>43831</v>
      </c>
      <c r="L3" s="7">
        <v>152.020004</v>
      </c>
      <c r="M3" s="7">
        <v>159.009995</v>
      </c>
      <c r="N3" s="7">
        <v>133.5</v>
      </c>
      <c r="O3" s="7">
        <v>135</v>
      </c>
      <c r="P3" s="7">
        <v>131.19459499999999</v>
      </c>
      <c r="Q3" s="7">
        <v>34235100</v>
      </c>
      <c r="R3" s="8"/>
    </row>
    <row r="4" spans="1:18" x14ac:dyDescent="0.2">
      <c r="A4" s="19">
        <v>43862</v>
      </c>
      <c r="B4" s="7">
        <v>20.860001</v>
      </c>
      <c r="C4" s="7">
        <v>22.58</v>
      </c>
      <c r="D4" s="7">
        <v>18.399999999999999</v>
      </c>
      <c r="E4" s="7">
        <v>19.170000000000002</v>
      </c>
      <c r="F4" s="7">
        <v>17.490767999999999</v>
      </c>
      <c r="G4" s="7">
        <v>274747200</v>
      </c>
      <c r="H4" s="8">
        <f t="shared" ref="H4:H14" si="0">(E4-E3)/E3</f>
        <v>-8.1456680332693654E-2</v>
      </c>
      <c r="K4" s="19">
        <v>43862</v>
      </c>
      <c r="L4" s="7">
        <v>135.259995</v>
      </c>
      <c r="M4" s="7">
        <v>147.240005</v>
      </c>
      <c r="N4" s="7">
        <v>117.300003</v>
      </c>
      <c r="O4" s="7">
        <v>122.779999</v>
      </c>
      <c r="P4" s="7">
        <v>119.319046</v>
      </c>
      <c r="Q4" s="7">
        <v>32652500</v>
      </c>
      <c r="R4" s="8">
        <f t="shared" ref="R4:R14" si="1">(O4-O3)/O3</f>
        <v>-9.0518525925925894E-2</v>
      </c>
    </row>
    <row r="5" spans="1:18" x14ac:dyDescent="0.2">
      <c r="A5" s="19">
        <v>43891</v>
      </c>
      <c r="B5" s="7">
        <v>19.360001</v>
      </c>
      <c r="C5" s="7">
        <v>20.690000999999999</v>
      </c>
      <c r="D5" s="7">
        <v>9.42</v>
      </c>
      <c r="E5" s="7">
        <v>13.92</v>
      </c>
      <c r="F5" s="7">
        <v>12.700653000000001</v>
      </c>
      <c r="G5" s="7">
        <v>631110400</v>
      </c>
      <c r="H5" s="8">
        <f t="shared" si="0"/>
        <v>-0.2738654147104852</v>
      </c>
      <c r="K5" s="19">
        <v>43891</v>
      </c>
      <c r="L5" s="7">
        <v>124.459999</v>
      </c>
      <c r="M5" s="7">
        <v>125.129997</v>
      </c>
      <c r="N5" s="7">
        <v>48.619999</v>
      </c>
      <c r="O5" s="7">
        <v>70.150002000000001</v>
      </c>
      <c r="P5" s="7">
        <v>68.172600000000003</v>
      </c>
      <c r="Q5" s="7">
        <v>84686200</v>
      </c>
      <c r="R5" s="8">
        <f t="shared" si="1"/>
        <v>-0.42865285411836501</v>
      </c>
    </row>
    <row r="6" spans="1:18" x14ac:dyDescent="0.2">
      <c r="A6" s="19">
        <v>43922</v>
      </c>
      <c r="B6" s="7">
        <v>13.05</v>
      </c>
      <c r="C6" s="7">
        <v>15.95</v>
      </c>
      <c r="D6" s="7">
        <v>12.5</v>
      </c>
      <c r="E6" s="7">
        <v>15.23</v>
      </c>
      <c r="F6" s="7">
        <v>13.895902</v>
      </c>
      <c r="G6" s="7">
        <v>377998200</v>
      </c>
      <c r="H6" s="8">
        <f t="shared" si="0"/>
        <v>9.4109195402298881E-2</v>
      </c>
      <c r="K6" s="19">
        <v>43922</v>
      </c>
      <c r="L6" s="7">
        <v>66.900002000000001</v>
      </c>
      <c r="M6" s="7">
        <v>91.43</v>
      </c>
      <c r="N6" s="7">
        <v>62.540000999999997</v>
      </c>
      <c r="O6" s="7">
        <v>89.309997999999993</v>
      </c>
      <c r="P6" s="7">
        <v>87.493469000000005</v>
      </c>
      <c r="Q6" s="7">
        <v>64695700</v>
      </c>
      <c r="R6" s="8">
        <f t="shared" si="1"/>
        <v>0.27312894445819108</v>
      </c>
    </row>
    <row r="7" spans="1:18" x14ac:dyDescent="0.2">
      <c r="A7" s="19">
        <v>43952</v>
      </c>
      <c r="B7" s="7">
        <v>14.85</v>
      </c>
      <c r="C7" s="7">
        <v>16.120000999999998</v>
      </c>
      <c r="D7" s="7">
        <v>14.16</v>
      </c>
      <c r="E7" s="7">
        <v>15.8</v>
      </c>
      <c r="F7" s="7">
        <v>14.41597</v>
      </c>
      <c r="G7" s="7">
        <v>258569500</v>
      </c>
      <c r="H7" s="8">
        <f t="shared" si="0"/>
        <v>3.7426132632961281E-2</v>
      </c>
      <c r="K7" s="19">
        <v>43952</v>
      </c>
      <c r="L7" s="7">
        <v>86.639999000000003</v>
      </c>
      <c r="M7" s="7">
        <v>96.730002999999996</v>
      </c>
      <c r="N7" s="7">
        <v>76.480002999999996</v>
      </c>
      <c r="O7" s="7">
        <v>91.599997999999999</v>
      </c>
      <c r="P7" s="7">
        <v>89.736900000000006</v>
      </c>
      <c r="Q7" s="7">
        <v>52523400</v>
      </c>
      <c r="R7" s="8">
        <f t="shared" si="1"/>
        <v>2.5641026215228516E-2</v>
      </c>
    </row>
    <row r="8" spans="1:18" x14ac:dyDescent="0.2">
      <c r="A8" s="19">
        <v>43983</v>
      </c>
      <c r="B8" s="7">
        <v>15.77</v>
      </c>
      <c r="C8" s="7">
        <v>17.969999000000001</v>
      </c>
      <c r="D8" s="7">
        <v>14.37</v>
      </c>
      <c r="E8" s="7">
        <v>15.17</v>
      </c>
      <c r="F8" s="7">
        <v>14.084372999999999</v>
      </c>
      <c r="G8" s="7">
        <v>316944000</v>
      </c>
      <c r="H8" s="8">
        <f t="shared" si="0"/>
        <v>-3.9873417721519033E-2</v>
      </c>
      <c r="K8" s="19">
        <v>43983</v>
      </c>
      <c r="L8" s="7">
        <v>91.599997999999999</v>
      </c>
      <c r="M8" s="7">
        <v>116.80999799999999</v>
      </c>
      <c r="N8" s="7">
        <v>90.5</v>
      </c>
      <c r="O8" s="7">
        <v>97.699996999999996</v>
      </c>
      <c r="P8" s="7">
        <v>95.712829999999997</v>
      </c>
      <c r="Q8" s="7">
        <v>62880000</v>
      </c>
      <c r="R8" s="8">
        <f t="shared" si="1"/>
        <v>6.6593876999866269E-2</v>
      </c>
    </row>
    <row r="9" spans="1:18" x14ac:dyDescent="0.2">
      <c r="A9" s="19">
        <v>44013</v>
      </c>
      <c r="B9" s="7">
        <v>15.2</v>
      </c>
      <c r="C9" s="7">
        <v>15.58</v>
      </c>
      <c r="D9" s="7">
        <v>13.8</v>
      </c>
      <c r="E9" s="7">
        <v>14.1</v>
      </c>
      <c r="F9" s="7">
        <v>13.090947999999999</v>
      </c>
      <c r="G9" s="7">
        <v>271371500</v>
      </c>
      <c r="H9" s="8">
        <f t="shared" si="0"/>
        <v>-7.0533948582729086E-2</v>
      </c>
      <c r="K9" s="19">
        <v>44013</v>
      </c>
      <c r="L9" s="7">
        <v>98</v>
      </c>
      <c r="M9" s="7">
        <v>103.360001</v>
      </c>
      <c r="N9" s="7">
        <v>90.019997000000004</v>
      </c>
      <c r="O9" s="7">
        <v>96.919998000000007</v>
      </c>
      <c r="P9" s="7">
        <v>95.506859000000006</v>
      </c>
      <c r="Q9" s="7">
        <v>30437500</v>
      </c>
      <c r="R9" s="8">
        <f t="shared" si="1"/>
        <v>-7.9836133464772727E-3</v>
      </c>
    </row>
    <row r="10" spans="1:18" x14ac:dyDescent="0.2">
      <c r="A10" s="19">
        <v>44044</v>
      </c>
      <c r="B10" s="7">
        <v>14.04</v>
      </c>
      <c r="C10" s="7">
        <v>14.82</v>
      </c>
      <c r="D10" s="7">
        <v>13.7</v>
      </c>
      <c r="E10" s="7">
        <v>13.82</v>
      </c>
      <c r="F10" s="7">
        <v>13.071047</v>
      </c>
      <c r="G10" s="7">
        <v>243014200</v>
      </c>
      <c r="H10" s="8">
        <f t="shared" si="0"/>
        <v>-1.985815602836875E-2</v>
      </c>
      <c r="K10" s="19">
        <v>44044</v>
      </c>
      <c r="L10" s="7">
        <v>97.900002000000001</v>
      </c>
      <c r="M10" s="7">
        <v>111.949997</v>
      </c>
      <c r="N10" s="7">
        <v>96.160004000000001</v>
      </c>
      <c r="O10" s="7">
        <v>103.93</v>
      </c>
      <c r="P10" s="7">
        <v>102.41464999999999</v>
      </c>
      <c r="Q10" s="7">
        <v>28779600</v>
      </c>
      <c r="R10" s="8">
        <f t="shared" si="1"/>
        <v>7.2327715070732865E-2</v>
      </c>
    </row>
    <row r="11" spans="1:18" x14ac:dyDescent="0.2">
      <c r="A11" s="19">
        <v>44075</v>
      </c>
      <c r="B11" s="7">
        <v>13.78</v>
      </c>
      <c r="C11" s="7">
        <v>13.98</v>
      </c>
      <c r="D11" s="7">
        <v>11.97</v>
      </c>
      <c r="E11" s="7">
        <v>12.33</v>
      </c>
      <c r="F11" s="7">
        <v>11.661796000000001</v>
      </c>
      <c r="G11" s="7">
        <v>283175000</v>
      </c>
      <c r="H11" s="8">
        <f t="shared" si="0"/>
        <v>-0.10781476121562954</v>
      </c>
      <c r="K11" s="19">
        <v>44075</v>
      </c>
      <c r="L11" s="7">
        <v>103.41999800000001</v>
      </c>
      <c r="M11" s="7">
        <v>103.870003</v>
      </c>
      <c r="N11" s="7">
        <v>83.900002000000001</v>
      </c>
      <c r="O11" s="7">
        <v>85.989998</v>
      </c>
      <c r="P11" s="7">
        <v>84.736221</v>
      </c>
      <c r="Q11" s="7">
        <v>33104700</v>
      </c>
      <c r="R11" s="8">
        <f t="shared" si="1"/>
        <v>-0.17261620321370158</v>
      </c>
    </row>
    <row r="12" spans="1:18" x14ac:dyDescent="0.2">
      <c r="A12" s="19">
        <v>44105</v>
      </c>
      <c r="B12" s="7">
        <v>12.2</v>
      </c>
      <c r="C12" s="7">
        <v>13.25</v>
      </c>
      <c r="D12" s="7">
        <v>11.5</v>
      </c>
      <c r="E12" s="7">
        <v>11.9</v>
      </c>
      <c r="F12" s="7">
        <v>11.255096999999999</v>
      </c>
      <c r="G12" s="7">
        <v>339671900</v>
      </c>
      <c r="H12" s="8">
        <f t="shared" si="0"/>
        <v>-3.4874290348742877E-2</v>
      </c>
      <c r="K12" s="19">
        <v>44105</v>
      </c>
      <c r="L12" s="7">
        <v>84.830001999999993</v>
      </c>
      <c r="M12" s="7">
        <v>92.629997000000003</v>
      </c>
      <c r="N12" s="7">
        <v>76.580001999999993</v>
      </c>
      <c r="O12" s="7">
        <v>79.559997999999993</v>
      </c>
      <c r="P12" s="7">
        <v>78.891318999999996</v>
      </c>
      <c r="Q12" s="7">
        <v>48870900</v>
      </c>
      <c r="R12" s="8">
        <f t="shared" si="1"/>
        <v>-7.4776138499270658E-2</v>
      </c>
    </row>
    <row r="13" spans="1:18" x14ac:dyDescent="0.2">
      <c r="A13" s="19">
        <v>44136</v>
      </c>
      <c r="B13" s="7">
        <v>12.03</v>
      </c>
      <c r="C13" s="7">
        <v>15.12</v>
      </c>
      <c r="D13" s="7">
        <v>11.45</v>
      </c>
      <c r="E13" s="7">
        <v>14.38</v>
      </c>
      <c r="F13" s="7">
        <v>13.903911000000001</v>
      </c>
      <c r="G13" s="7">
        <v>379896900</v>
      </c>
      <c r="H13" s="8">
        <f t="shared" si="0"/>
        <v>0.20840336134453785</v>
      </c>
      <c r="K13" s="19">
        <v>44136</v>
      </c>
      <c r="L13" s="7">
        <v>80.800003000000004</v>
      </c>
      <c r="M13" s="7">
        <v>111.540001</v>
      </c>
      <c r="N13" s="7">
        <v>77.099997999999999</v>
      </c>
      <c r="O13" s="7">
        <v>100.58000199999999</v>
      </c>
      <c r="P13" s="7">
        <v>99.734650000000002</v>
      </c>
      <c r="Q13" s="7">
        <v>42638500</v>
      </c>
      <c r="R13" s="8">
        <f t="shared" si="1"/>
        <v>0.26420317406242272</v>
      </c>
    </row>
    <row r="14" spans="1:18" ht="16" thickBot="1" x14ac:dyDescent="0.25">
      <c r="A14" s="20">
        <v>44166</v>
      </c>
      <c r="B14" s="10">
        <v>14.67</v>
      </c>
      <c r="C14" s="10">
        <v>15.1</v>
      </c>
      <c r="D14" s="10">
        <v>13.47</v>
      </c>
      <c r="E14" s="10">
        <v>13.67</v>
      </c>
      <c r="F14" s="10">
        <v>13.217416</v>
      </c>
      <c r="G14" s="10">
        <v>405383600</v>
      </c>
      <c r="H14" s="11">
        <f t="shared" si="0"/>
        <v>-4.9374130737134966E-2</v>
      </c>
      <c r="K14" s="20">
        <v>44166</v>
      </c>
      <c r="L14" s="10">
        <v>103.540001</v>
      </c>
      <c r="M14" s="10">
        <v>119.519997</v>
      </c>
      <c r="N14" s="10">
        <v>98.589995999999999</v>
      </c>
      <c r="O14" s="10">
        <v>113.889999</v>
      </c>
      <c r="P14" s="10">
        <v>112.932785</v>
      </c>
      <c r="Q14" s="10">
        <v>39476500</v>
      </c>
      <c r="R14" s="11">
        <f t="shared" si="1"/>
        <v>0.13233243920595678</v>
      </c>
    </row>
    <row r="16" spans="1:18" ht="16" thickBot="1" x14ac:dyDescent="0.25">
      <c r="A16" s="12" t="s">
        <v>4</v>
      </c>
      <c r="K16" s="12" t="s">
        <v>6</v>
      </c>
    </row>
    <row r="17" spans="1:18" x14ac:dyDescent="0.2">
      <c r="A17" s="21" t="s">
        <v>24</v>
      </c>
      <c r="B17" s="17" t="s">
        <v>25</v>
      </c>
      <c r="C17" s="17" t="s">
        <v>26</v>
      </c>
      <c r="D17" s="17" t="s">
        <v>27</v>
      </c>
      <c r="E17" s="17" t="s">
        <v>28</v>
      </c>
      <c r="F17" s="17" t="s">
        <v>29</v>
      </c>
      <c r="G17" s="17" t="s">
        <v>30</v>
      </c>
      <c r="H17" s="18" t="s">
        <v>31</v>
      </c>
      <c r="K17" s="16" t="s">
        <v>24</v>
      </c>
      <c r="L17" s="17" t="s">
        <v>25</v>
      </c>
      <c r="M17" s="17" t="s">
        <v>26</v>
      </c>
      <c r="N17" s="17" t="s">
        <v>27</v>
      </c>
      <c r="O17" s="17" t="s">
        <v>28</v>
      </c>
      <c r="P17" s="17" t="s">
        <v>29</v>
      </c>
      <c r="Q17" s="17" t="s">
        <v>30</v>
      </c>
      <c r="R17" s="18" t="s">
        <v>31</v>
      </c>
    </row>
    <row r="18" spans="1:18" x14ac:dyDescent="0.2">
      <c r="A18" s="19">
        <v>43831</v>
      </c>
      <c r="B18" s="7">
        <v>25.68</v>
      </c>
      <c r="C18" s="7">
        <v>25.99</v>
      </c>
      <c r="D18" s="7">
        <v>21.120000999999998</v>
      </c>
      <c r="E18" s="7">
        <v>21.66</v>
      </c>
      <c r="F18" s="7">
        <v>20.597156999999999</v>
      </c>
      <c r="G18" s="7">
        <v>119582300</v>
      </c>
      <c r="H18" s="8"/>
      <c r="K18" s="19">
        <v>43831</v>
      </c>
      <c r="L18" s="7">
        <v>26.209999</v>
      </c>
      <c r="M18" s="7">
        <v>26.98</v>
      </c>
      <c r="N18" s="7">
        <v>21.27</v>
      </c>
      <c r="O18" s="7">
        <v>21.719999000000001</v>
      </c>
      <c r="P18" s="7">
        <v>20.199524</v>
      </c>
      <c r="Q18" s="7">
        <v>128539200</v>
      </c>
      <c r="R18" s="8"/>
    </row>
    <row r="19" spans="1:18" x14ac:dyDescent="0.2">
      <c r="A19" s="19">
        <v>43862</v>
      </c>
      <c r="B19" s="7">
        <v>21.57</v>
      </c>
      <c r="C19" s="7">
        <v>22.59</v>
      </c>
      <c r="D19" s="7">
        <v>15.71</v>
      </c>
      <c r="E19" s="7">
        <v>16.09</v>
      </c>
      <c r="F19" s="7">
        <v>15.424699</v>
      </c>
      <c r="G19" s="7">
        <v>137404800</v>
      </c>
      <c r="H19" s="8">
        <f t="shared" ref="H19:H29" si="2">(E19-E18)/E18</f>
        <v>-0.25715604801477376</v>
      </c>
      <c r="K19" s="19">
        <v>43862</v>
      </c>
      <c r="L19" s="7">
        <v>21.700001</v>
      </c>
      <c r="M19" s="7">
        <v>23.790001</v>
      </c>
      <c r="N19" s="7">
        <v>14.79</v>
      </c>
      <c r="O19" s="7">
        <v>16.239999999999998</v>
      </c>
      <c r="P19" s="7">
        <v>15.103144</v>
      </c>
      <c r="Q19" s="7">
        <v>148009900</v>
      </c>
      <c r="R19" s="8">
        <f t="shared" ref="R19:R29" si="3">(O19-O18)/O18</f>
        <v>-0.25230199135828701</v>
      </c>
    </row>
    <row r="20" spans="1:18" x14ac:dyDescent="0.2">
      <c r="A20" s="19">
        <v>43891</v>
      </c>
      <c r="B20" s="7">
        <v>16.389999</v>
      </c>
      <c r="C20" s="7">
        <v>17.399999999999999</v>
      </c>
      <c r="D20" s="7">
        <v>9.1199999999999992</v>
      </c>
      <c r="E20" s="7">
        <v>10.5</v>
      </c>
      <c r="F20" s="7">
        <v>10.065837999999999</v>
      </c>
      <c r="G20" s="7">
        <v>236691700</v>
      </c>
      <c r="H20" s="8">
        <f t="shared" si="2"/>
        <v>-0.34742075823492852</v>
      </c>
      <c r="K20" s="19">
        <v>43891</v>
      </c>
      <c r="L20" s="7">
        <v>16.530000999999999</v>
      </c>
      <c r="M20" s="7">
        <v>16.809999000000001</v>
      </c>
      <c r="N20" s="7">
        <v>4.7</v>
      </c>
      <c r="O20" s="7">
        <v>6.91</v>
      </c>
      <c r="P20" s="7">
        <v>6.4262769999999998</v>
      </c>
      <c r="Q20" s="7">
        <v>324168500</v>
      </c>
      <c r="R20" s="8">
        <f t="shared" si="3"/>
        <v>-0.5745073891625615</v>
      </c>
    </row>
    <row r="21" spans="1:18" x14ac:dyDescent="0.2">
      <c r="A21" s="19">
        <v>43922</v>
      </c>
      <c r="B21" s="7">
        <v>10.09</v>
      </c>
      <c r="C21" s="7">
        <v>14.92</v>
      </c>
      <c r="D21" s="7">
        <v>9.44</v>
      </c>
      <c r="E21" s="7">
        <v>13.95</v>
      </c>
      <c r="F21" s="7">
        <v>13.373184999999999</v>
      </c>
      <c r="G21" s="7">
        <v>151609200</v>
      </c>
      <c r="H21" s="8">
        <f t="shared" si="2"/>
        <v>0.32857142857142851</v>
      </c>
      <c r="K21" s="19">
        <v>43922</v>
      </c>
      <c r="L21" s="7">
        <v>6.57</v>
      </c>
      <c r="M21" s="7">
        <v>12.9</v>
      </c>
      <c r="N21" s="7">
        <v>6.22</v>
      </c>
      <c r="O21" s="7">
        <v>12.47</v>
      </c>
      <c r="P21" s="7">
        <v>11.722507</v>
      </c>
      <c r="Q21" s="7">
        <v>277769700</v>
      </c>
      <c r="R21" s="8">
        <f t="shared" si="3"/>
        <v>0.80463096960926195</v>
      </c>
    </row>
    <row r="22" spans="1:18" x14ac:dyDescent="0.2">
      <c r="A22" s="19">
        <v>43952</v>
      </c>
      <c r="B22" s="7">
        <v>13.58</v>
      </c>
      <c r="C22" s="7">
        <v>16.73</v>
      </c>
      <c r="D22" s="7">
        <v>12.92</v>
      </c>
      <c r="E22" s="7">
        <v>16.510000000000002</v>
      </c>
      <c r="F22" s="7">
        <v>15.827332999999999</v>
      </c>
      <c r="G22" s="7">
        <v>109727100</v>
      </c>
      <c r="H22" s="8">
        <f t="shared" si="2"/>
        <v>0.18351254480286755</v>
      </c>
      <c r="K22" s="19">
        <v>43952</v>
      </c>
      <c r="L22" s="7">
        <v>11.92</v>
      </c>
      <c r="M22" s="7">
        <v>13.36</v>
      </c>
      <c r="N22" s="7">
        <v>10.64</v>
      </c>
      <c r="O22" s="7">
        <v>10.81</v>
      </c>
      <c r="P22" s="7">
        <v>10.162013</v>
      </c>
      <c r="Q22" s="7">
        <v>213155500</v>
      </c>
      <c r="R22" s="8">
        <f t="shared" si="3"/>
        <v>-0.13311948676824378</v>
      </c>
    </row>
    <row r="23" spans="1:18" x14ac:dyDescent="0.2">
      <c r="A23" s="19">
        <v>43983</v>
      </c>
      <c r="B23" s="7">
        <v>16.5</v>
      </c>
      <c r="C23" s="7">
        <v>19.299999</v>
      </c>
      <c r="D23" s="7">
        <v>14.07</v>
      </c>
      <c r="E23" s="7">
        <v>15.39</v>
      </c>
      <c r="F23" s="7">
        <v>14.927899</v>
      </c>
      <c r="G23" s="7">
        <v>164117400</v>
      </c>
      <c r="H23" s="8">
        <f t="shared" si="2"/>
        <v>-6.7837674136886794E-2</v>
      </c>
      <c r="K23" s="19">
        <v>43983</v>
      </c>
      <c r="L23" s="7">
        <v>10.8</v>
      </c>
      <c r="M23" s="7">
        <v>15.76</v>
      </c>
      <c r="N23" s="7">
        <v>10.62</v>
      </c>
      <c r="O23" s="7">
        <v>11.34</v>
      </c>
      <c r="P23" s="7">
        <v>10.660242</v>
      </c>
      <c r="Q23" s="7">
        <v>217125600</v>
      </c>
      <c r="R23" s="8">
        <f t="shared" si="3"/>
        <v>4.9028677150786244E-2</v>
      </c>
    </row>
    <row r="24" spans="1:18" x14ac:dyDescent="0.2">
      <c r="A24" s="19">
        <v>44013</v>
      </c>
      <c r="B24" s="7">
        <v>15.6</v>
      </c>
      <c r="C24" s="7">
        <v>17.18</v>
      </c>
      <c r="D24" s="7">
        <v>14.57</v>
      </c>
      <c r="E24" s="7">
        <v>15.49</v>
      </c>
      <c r="F24" s="7">
        <v>15.024896</v>
      </c>
      <c r="G24" s="7">
        <v>142463700</v>
      </c>
      <c r="H24" s="8">
        <f t="shared" si="2"/>
        <v>6.4977257959713871E-3</v>
      </c>
      <c r="K24" s="19">
        <v>44013</v>
      </c>
      <c r="L24" s="7">
        <v>11.36</v>
      </c>
      <c r="M24" s="7">
        <v>11.8</v>
      </c>
      <c r="N24" s="7">
        <v>9.61</v>
      </c>
      <c r="O24" s="7">
        <v>10.49</v>
      </c>
      <c r="P24" s="7">
        <v>9.9509159999999994</v>
      </c>
      <c r="Q24" s="7">
        <v>183403700</v>
      </c>
      <c r="R24" s="8">
        <f t="shared" si="3"/>
        <v>-7.4955908289241591E-2</v>
      </c>
    </row>
    <row r="25" spans="1:18" x14ac:dyDescent="0.2">
      <c r="A25" s="19">
        <v>44044</v>
      </c>
      <c r="B25" s="7">
        <v>15.35</v>
      </c>
      <c r="C25" s="7">
        <v>17.77</v>
      </c>
      <c r="D25" s="7">
        <v>14.12</v>
      </c>
      <c r="E25" s="7">
        <v>14.28</v>
      </c>
      <c r="F25" s="7">
        <v>13.851227</v>
      </c>
      <c r="G25" s="7">
        <v>109337000</v>
      </c>
      <c r="H25" s="8">
        <f t="shared" si="2"/>
        <v>-7.8114912846998119E-2</v>
      </c>
      <c r="K25" s="19">
        <v>44044</v>
      </c>
      <c r="L25" s="7">
        <v>10.51</v>
      </c>
      <c r="M25" s="7">
        <v>13.25</v>
      </c>
      <c r="N25" s="7">
        <v>10.28</v>
      </c>
      <c r="O25" s="7">
        <v>10.87</v>
      </c>
      <c r="P25" s="7">
        <v>10.311386000000001</v>
      </c>
      <c r="Q25" s="7">
        <v>152649300</v>
      </c>
      <c r="R25" s="8">
        <f t="shared" si="3"/>
        <v>3.6224976167778741E-2</v>
      </c>
    </row>
    <row r="26" spans="1:18" x14ac:dyDescent="0.2">
      <c r="A26" s="19">
        <v>44075</v>
      </c>
      <c r="B26" s="7">
        <v>14.06</v>
      </c>
      <c r="C26" s="7">
        <v>15.61</v>
      </c>
      <c r="D26" s="7">
        <v>12.96</v>
      </c>
      <c r="E26" s="7">
        <v>13.29</v>
      </c>
      <c r="F26" s="7">
        <v>13.030818999999999</v>
      </c>
      <c r="G26" s="7">
        <v>156653300</v>
      </c>
      <c r="H26" s="8">
        <f t="shared" si="2"/>
        <v>-6.9327731092436992E-2</v>
      </c>
      <c r="K26" s="19">
        <v>44075</v>
      </c>
      <c r="L26" s="7">
        <v>10.76</v>
      </c>
      <c r="M26" s="7">
        <v>11.07</v>
      </c>
      <c r="N26" s="7">
        <v>8.43</v>
      </c>
      <c r="O26" s="7">
        <v>9.4600000000000009</v>
      </c>
      <c r="P26" s="7">
        <v>9.1643129999999999</v>
      </c>
      <c r="Q26" s="7">
        <v>221763000</v>
      </c>
      <c r="R26" s="8">
        <f t="shared" si="3"/>
        <v>-0.12971481140754357</v>
      </c>
    </row>
    <row r="27" spans="1:18" x14ac:dyDescent="0.2">
      <c r="A27" s="19">
        <v>44105</v>
      </c>
      <c r="B27" s="7">
        <v>13</v>
      </c>
      <c r="C27" s="7">
        <v>14.79</v>
      </c>
      <c r="D27" s="7">
        <v>12.13</v>
      </c>
      <c r="E27" s="7">
        <v>14.77</v>
      </c>
      <c r="F27" s="7">
        <v>14.481956</v>
      </c>
      <c r="G27" s="7">
        <v>158162200</v>
      </c>
      <c r="H27" s="8">
        <f t="shared" si="2"/>
        <v>0.11136192626034616</v>
      </c>
      <c r="K27" s="19">
        <v>44105</v>
      </c>
      <c r="L27" s="7">
        <v>9.41</v>
      </c>
      <c r="M27" s="7">
        <v>10.59</v>
      </c>
      <c r="N27" s="7">
        <v>7.73</v>
      </c>
      <c r="O27" s="7">
        <v>8.93</v>
      </c>
      <c r="P27" s="7">
        <v>8.7595089999999995</v>
      </c>
      <c r="Q27" s="7">
        <v>232486900</v>
      </c>
      <c r="R27" s="8">
        <f t="shared" si="3"/>
        <v>-5.6025369978858465E-2</v>
      </c>
    </row>
    <row r="28" spans="1:18" x14ac:dyDescent="0.2">
      <c r="A28" s="19">
        <v>44136</v>
      </c>
      <c r="B28" s="7">
        <v>15</v>
      </c>
      <c r="C28" s="7">
        <v>20.420000000000002</v>
      </c>
      <c r="D28" s="7">
        <v>14.8</v>
      </c>
      <c r="E28" s="7">
        <v>18.719999000000001</v>
      </c>
      <c r="F28" s="7">
        <v>18.354922999999999</v>
      </c>
      <c r="G28" s="7">
        <v>167393000</v>
      </c>
      <c r="H28" s="8">
        <f t="shared" si="2"/>
        <v>0.26743392010832784</v>
      </c>
      <c r="K28" s="19">
        <v>44136</v>
      </c>
      <c r="L28" s="7">
        <v>9.07</v>
      </c>
      <c r="M28" s="7">
        <v>15.44</v>
      </c>
      <c r="N28" s="7">
        <v>8.67</v>
      </c>
      <c r="O28" s="7">
        <v>13.99</v>
      </c>
      <c r="P28" s="7">
        <v>13.722901999999999</v>
      </c>
      <c r="Q28" s="7">
        <v>224840600</v>
      </c>
      <c r="R28" s="8">
        <f t="shared" si="3"/>
        <v>0.56662933930571113</v>
      </c>
    </row>
    <row r="29" spans="1:18" ht="16" thickBot="1" x14ac:dyDescent="0.25">
      <c r="A29" s="20">
        <v>44166</v>
      </c>
      <c r="B29" s="10">
        <v>19.389999</v>
      </c>
      <c r="C29" s="10">
        <v>23.49</v>
      </c>
      <c r="D29" s="10">
        <v>18.91</v>
      </c>
      <c r="E29" s="10">
        <v>20.85</v>
      </c>
      <c r="F29" s="10">
        <v>20.680026999999999</v>
      </c>
      <c r="G29" s="10">
        <v>131538100</v>
      </c>
      <c r="H29" s="11">
        <f t="shared" si="2"/>
        <v>0.1137821107789589</v>
      </c>
      <c r="K29" s="20">
        <v>44166</v>
      </c>
      <c r="L29" s="10">
        <v>14.42</v>
      </c>
      <c r="M29" s="10">
        <v>16.739999999999998</v>
      </c>
      <c r="N29" s="10">
        <v>13.78</v>
      </c>
      <c r="O29" s="10">
        <v>15.81</v>
      </c>
      <c r="P29" s="10">
        <v>15.508156</v>
      </c>
      <c r="Q29" s="10">
        <v>199089900</v>
      </c>
      <c r="R29" s="11">
        <f t="shared" si="3"/>
        <v>0.13009292351679774</v>
      </c>
    </row>
    <row r="32" spans="1:18" ht="16" thickBot="1" x14ac:dyDescent="0.25">
      <c r="A32" s="12" t="s">
        <v>7</v>
      </c>
      <c r="K32" s="12" t="s">
        <v>8</v>
      </c>
    </row>
    <row r="33" spans="1:18" x14ac:dyDescent="0.2">
      <c r="A33" s="16" t="s">
        <v>24</v>
      </c>
      <c r="B33" s="17" t="s">
        <v>25</v>
      </c>
      <c r="C33" s="17" t="s">
        <v>26</v>
      </c>
      <c r="D33" s="17" t="s">
        <v>27</v>
      </c>
      <c r="E33" s="17" t="s">
        <v>28</v>
      </c>
      <c r="F33" s="17" t="s">
        <v>29</v>
      </c>
      <c r="G33" s="17" t="s">
        <v>30</v>
      </c>
      <c r="H33" s="18" t="s">
        <v>31</v>
      </c>
      <c r="K33" s="16" t="s">
        <v>24</v>
      </c>
      <c r="L33" s="17" t="s">
        <v>25</v>
      </c>
      <c r="M33" s="17" t="s">
        <v>26</v>
      </c>
      <c r="N33" s="17" t="s">
        <v>27</v>
      </c>
      <c r="O33" s="17" t="s">
        <v>28</v>
      </c>
      <c r="P33" s="17" t="s">
        <v>29</v>
      </c>
      <c r="Q33" s="17" t="s">
        <v>30</v>
      </c>
      <c r="R33" s="18" t="s">
        <v>31</v>
      </c>
    </row>
    <row r="34" spans="1:18" x14ac:dyDescent="0.2">
      <c r="A34" s="19">
        <v>43831</v>
      </c>
      <c r="B34" s="7">
        <v>17.52</v>
      </c>
      <c r="C34" s="7">
        <v>17.809999000000001</v>
      </c>
      <c r="D34" s="7">
        <v>14.02</v>
      </c>
      <c r="E34" s="7">
        <v>14.09</v>
      </c>
      <c r="F34" s="7">
        <v>13.697221000000001</v>
      </c>
      <c r="G34" s="7">
        <v>179070000</v>
      </c>
      <c r="H34" s="8"/>
      <c r="K34" s="19">
        <v>43831</v>
      </c>
      <c r="L34" s="7">
        <v>13.69</v>
      </c>
      <c r="M34" s="7">
        <v>14.07</v>
      </c>
      <c r="N34" s="7">
        <v>11.36</v>
      </c>
      <c r="O34" s="7">
        <v>11.37</v>
      </c>
      <c r="P34" s="7">
        <v>11.216977</v>
      </c>
      <c r="Q34" s="7">
        <v>267692400</v>
      </c>
      <c r="R34" s="8"/>
    </row>
    <row r="35" spans="1:18" x14ac:dyDescent="0.2">
      <c r="A35" s="19">
        <v>43862</v>
      </c>
      <c r="B35" s="7">
        <v>14.07</v>
      </c>
      <c r="C35" s="7">
        <v>15.66</v>
      </c>
      <c r="D35" s="7">
        <v>13.06</v>
      </c>
      <c r="E35" s="7">
        <v>13.93</v>
      </c>
      <c r="F35" s="7">
        <v>13.630015</v>
      </c>
      <c r="G35" s="7">
        <v>162309300</v>
      </c>
      <c r="H35" s="8">
        <f t="shared" ref="H35:H45" si="4">(E35-E34)/E34</f>
        <v>-1.135557132718241E-2</v>
      </c>
      <c r="K35" s="19">
        <v>43862</v>
      </c>
      <c r="L35" s="7">
        <v>11.34</v>
      </c>
      <c r="M35" s="7">
        <v>12.3</v>
      </c>
      <c r="N35" s="7">
        <v>7.54</v>
      </c>
      <c r="O35" s="7">
        <v>8.2799999999999994</v>
      </c>
      <c r="P35" s="7">
        <v>8.1685639999999999</v>
      </c>
      <c r="Q35" s="7">
        <v>376245300</v>
      </c>
      <c r="R35" s="8">
        <f t="shared" ref="R35:R45" si="5">(O35-O34)/O34</f>
        <v>-0.27176781002638523</v>
      </c>
    </row>
    <row r="36" spans="1:18" x14ac:dyDescent="0.2">
      <c r="A36" s="19">
        <v>43891</v>
      </c>
      <c r="B36" s="7">
        <v>14.06</v>
      </c>
      <c r="C36" s="7">
        <v>20.530000999999999</v>
      </c>
      <c r="D36" s="7">
        <v>13.16</v>
      </c>
      <c r="E36" s="7">
        <v>17.190000999999999</v>
      </c>
      <c r="F36" s="7">
        <v>16.819811000000001</v>
      </c>
      <c r="G36" s="7">
        <v>339450800</v>
      </c>
      <c r="H36" s="8">
        <f t="shared" si="4"/>
        <v>0.23402735104091882</v>
      </c>
      <c r="K36" s="19">
        <v>43891</v>
      </c>
      <c r="L36" s="7">
        <v>8.4499999999999993</v>
      </c>
      <c r="M36" s="7">
        <v>8.4700000000000006</v>
      </c>
      <c r="N36" s="7">
        <v>3.15</v>
      </c>
      <c r="O36" s="7">
        <v>3.29</v>
      </c>
      <c r="P36" s="7">
        <v>3.2610459999999999</v>
      </c>
      <c r="Q36" s="7">
        <v>1023053200</v>
      </c>
      <c r="R36" s="8">
        <f t="shared" si="5"/>
        <v>-0.60265700483091789</v>
      </c>
    </row>
    <row r="37" spans="1:18" x14ac:dyDescent="0.2">
      <c r="A37" s="19">
        <v>43922</v>
      </c>
      <c r="B37" s="7">
        <v>16.879999000000002</v>
      </c>
      <c r="C37" s="7">
        <v>22.23</v>
      </c>
      <c r="D37" s="7">
        <v>15.43</v>
      </c>
      <c r="E37" s="7">
        <v>21.620000999999998</v>
      </c>
      <c r="F37" s="7">
        <v>21.154411</v>
      </c>
      <c r="G37" s="7">
        <v>165337500</v>
      </c>
      <c r="H37" s="8">
        <f t="shared" si="4"/>
        <v>0.25770795475811781</v>
      </c>
      <c r="K37" s="19">
        <v>43922</v>
      </c>
      <c r="L37" s="7">
        <v>3.22</v>
      </c>
      <c r="M37" s="7">
        <v>6.34</v>
      </c>
      <c r="N37" s="7">
        <v>3.02</v>
      </c>
      <c r="O37" s="7">
        <v>6.12</v>
      </c>
      <c r="P37" s="7">
        <v>6.0661399999999999</v>
      </c>
      <c r="Q37" s="7">
        <v>1163440700</v>
      </c>
      <c r="R37" s="8">
        <f t="shared" si="5"/>
        <v>0.86018237082066873</v>
      </c>
    </row>
    <row r="38" spans="1:18" x14ac:dyDescent="0.2">
      <c r="A38" s="19">
        <v>43952</v>
      </c>
      <c r="B38" s="7">
        <v>20.66</v>
      </c>
      <c r="C38" s="7">
        <v>20.959999</v>
      </c>
      <c r="D38" s="7">
        <v>18.18</v>
      </c>
      <c r="E38" s="7">
        <v>19.84</v>
      </c>
      <c r="F38" s="7">
        <v>19.412741</v>
      </c>
      <c r="G38" s="7">
        <v>111679900</v>
      </c>
      <c r="H38" s="8">
        <f t="shared" si="4"/>
        <v>-8.2331217283477406E-2</v>
      </c>
      <c r="K38" s="19">
        <v>43952</v>
      </c>
      <c r="L38" s="7">
        <v>5.89</v>
      </c>
      <c r="M38" s="7">
        <v>6.25</v>
      </c>
      <c r="N38" s="7">
        <v>5.2</v>
      </c>
      <c r="O38" s="7">
        <v>5.34</v>
      </c>
      <c r="P38" s="7">
        <v>5.293005</v>
      </c>
      <c r="Q38" s="7">
        <v>822924300</v>
      </c>
      <c r="R38" s="8">
        <f t="shared" si="5"/>
        <v>-0.12745098039215691</v>
      </c>
    </row>
    <row r="39" spans="1:18" x14ac:dyDescent="0.2">
      <c r="A39" s="19">
        <v>43983</v>
      </c>
      <c r="B39" s="7">
        <v>19.25</v>
      </c>
      <c r="C39" s="7">
        <v>22.67</v>
      </c>
      <c r="D39" s="7">
        <v>16.420000000000002</v>
      </c>
      <c r="E39" s="7">
        <v>17.18</v>
      </c>
      <c r="F39" s="7">
        <v>16.898968</v>
      </c>
      <c r="G39" s="7">
        <v>141434200</v>
      </c>
      <c r="H39" s="8">
        <f t="shared" si="4"/>
        <v>-0.13407258064516131</v>
      </c>
      <c r="K39" s="19">
        <v>43983</v>
      </c>
      <c r="L39" s="7">
        <v>5.34</v>
      </c>
      <c r="M39" s="7">
        <v>8.48</v>
      </c>
      <c r="N39" s="7">
        <v>5.25</v>
      </c>
      <c r="O39" s="7">
        <v>6.12</v>
      </c>
      <c r="P39" s="7">
        <v>6.0661399999999999</v>
      </c>
      <c r="Q39" s="7">
        <v>812796500</v>
      </c>
      <c r="R39" s="8">
        <f t="shared" si="5"/>
        <v>0.14606741573033713</v>
      </c>
    </row>
    <row r="40" spans="1:18" x14ac:dyDescent="0.2">
      <c r="A40" s="19">
        <v>44013</v>
      </c>
      <c r="B40" s="7">
        <v>17.049999</v>
      </c>
      <c r="C40" s="7">
        <v>19.540001</v>
      </c>
      <c r="D40" s="7">
        <v>16.760000000000002</v>
      </c>
      <c r="E40" s="7">
        <v>18.700001</v>
      </c>
      <c r="F40" s="7">
        <v>18.394102</v>
      </c>
      <c r="G40" s="7">
        <v>100227400</v>
      </c>
      <c r="H40" s="8">
        <f t="shared" si="4"/>
        <v>8.8475029103608882E-2</v>
      </c>
      <c r="K40" s="19">
        <v>44013</v>
      </c>
      <c r="L40" s="7">
        <v>6.17</v>
      </c>
      <c r="M40" s="7">
        <v>6.27</v>
      </c>
      <c r="N40" s="7">
        <v>4.97</v>
      </c>
      <c r="O40" s="7">
        <v>5.49</v>
      </c>
      <c r="P40" s="7">
        <v>5.4416849999999997</v>
      </c>
      <c r="Q40" s="7">
        <v>550160400</v>
      </c>
      <c r="R40" s="8">
        <f t="shared" si="5"/>
        <v>-0.10294117647058822</v>
      </c>
    </row>
    <row r="41" spans="1:18" x14ac:dyDescent="0.2">
      <c r="A41" s="19">
        <v>44044</v>
      </c>
      <c r="B41" s="7">
        <v>18.93</v>
      </c>
      <c r="C41" s="7">
        <v>21.34</v>
      </c>
      <c r="D41" s="7">
        <v>18.549999</v>
      </c>
      <c r="E41" s="7">
        <v>18.969999000000001</v>
      </c>
      <c r="F41" s="7">
        <v>18.659687000000002</v>
      </c>
      <c r="G41" s="7">
        <v>94022400</v>
      </c>
      <c r="H41" s="8">
        <f t="shared" si="4"/>
        <v>1.4438394949818509E-2</v>
      </c>
      <c r="K41" s="19">
        <v>44044</v>
      </c>
      <c r="L41" s="7">
        <v>5.49</v>
      </c>
      <c r="M41" s="7">
        <v>6.36</v>
      </c>
      <c r="N41" s="7">
        <v>5.22</v>
      </c>
      <c r="O41" s="7">
        <v>5.28</v>
      </c>
      <c r="P41" s="7">
        <v>5.2335330000000004</v>
      </c>
      <c r="Q41" s="7">
        <v>488069800</v>
      </c>
      <c r="R41" s="8">
        <f t="shared" si="5"/>
        <v>-3.8251366120218573E-2</v>
      </c>
    </row>
    <row r="42" spans="1:18" x14ac:dyDescent="0.2">
      <c r="A42" s="19">
        <v>44075</v>
      </c>
      <c r="B42" s="7">
        <v>18.57</v>
      </c>
      <c r="C42" s="7">
        <v>19.82</v>
      </c>
      <c r="D42" s="7">
        <v>17.18</v>
      </c>
      <c r="E42" s="7">
        <v>17.360001</v>
      </c>
      <c r="F42" s="7">
        <v>17.163012999999999</v>
      </c>
      <c r="G42" s="7">
        <v>98849300</v>
      </c>
      <c r="H42" s="8">
        <f t="shared" si="4"/>
        <v>-8.4870747752806994E-2</v>
      </c>
      <c r="K42" s="19">
        <v>44075</v>
      </c>
      <c r="L42" s="7">
        <v>5.26</v>
      </c>
      <c r="M42" s="7">
        <v>5.34</v>
      </c>
      <c r="N42" s="7">
        <v>4.0199999999999996</v>
      </c>
      <c r="O42" s="7">
        <v>4.09</v>
      </c>
      <c r="P42" s="7">
        <v>4.0540060000000002</v>
      </c>
      <c r="Q42" s="7">
        <v>569335400</v>
      </c>
      <c r="R42" s="8">
        <f t="shared" si="5"/>
        <v>-0.22537878787878793</v>
      </c>
    </row>
    <row r="43" spans="1:18" x14ac:dyDescent="0.2">
      <c r="A43" s="19">
        <v>44105</v>
      </c>
      <c r="B43" s="7">
        <v>17.260000000000002</v>
      </c>
      <c r="C43" s="7">
        <v>20.329999999999998</v>
      </c>
      <c r="D43" s="7">
        <v>16.41</v>
      </c>
      <c r="E43" s="7">
        <v>17.790001</v>
      </c>
      <c r="F43" s="7">
        <v>17.588135000000001</v>
      </c>
      <c r="G43" s="7">
        <v>105884700</v>
      </c>
      <c r="H43" s="8">
        <f t="shared" si="4"/>
        <v>2.4769583826636861E-2</v>
      </c>
      <c r="K43" s="19">
        <v>44105</v>
      </c>
      <c r="L43" s="7">
        <v>4.05</v>
      </c>
      <c r="M43" s="7">
        <v>4.5599999999999996</v>
      </c>
      <c r="N43" s="7">
        <v>3.73</v>
      </c>
      <c r="O43" s="7">
        <v>3.96</v>
      </c>
      <c r="P43" s="7">
        <v>3.9251490000000002</v>
      </c>
      <c r="Q43" s="7">
        <v>600815000</v>
      </c>
      <c r="R43" s="8">
        <f t="shared" si="5"/>
        <v>-3.1784841075794594E-2</v>
      </c>
    </row>
    <row r="44" spans="1:18" x14ac:dyDescent="0.2">
      <c r="A44" s="19">
        <v>44136</v>
      </c>
      <c r="B44" s="7">
        <v>17.989999999999998</v>
      </c>
      <c r="C44" s="7">
        <v>18.139999</v>
      </c>
      <c r="D44" s="7">
        <v>15.76</v>
      </c>
      <c r="E44" s="7">
        <v>17.52</v>
      </c>
      <c r="F44" s="7">
        <v>17.321197999999999</v>
      </c>
      <c r="G44" s="7">
        <v>113121000</v>
      </c>
      <c r="H44" s="8">
        <f t="shared" si="4"/>
        <v>-1.517712112551318E-2</v>
      </c>
      <c r="K44" s="19">
        <v>44136</v>
      </c>
      <c r="L44" s="7">
        <v>3.98</v>
      </c>
      <c r="M44" s="7">
        <v>6.63</v>
      </c>
      <c r="N44" s="7">
        <v>3.86</v>
      </c>
      <c r="O44" s="7">
        <v>5.92</v>
      </c>
      <c r="P44" s="7">
        <v>5.8678999999999997</v>
      </c>
      <c r="Q44" s="7">
        <v>689988500</v>
      </c>
      <c r="R44" s="8">
        <f t="shared" si="5"/>
        <v>0.49494949494949497</v>
      </c>
    </row>
    <row r="45" spans="1:18" ht="16" thickBot="1" x14ac:dyDescent="0.25">
      <c r="A45" s="20">
        <v>44166</v>
      </c>
      <c r="B45" s="10">
        <v>17.850000000000001</v>
      </c>
      <c r="C45" s="10">
        <v>18.040001</v>
      </c>
      <c r="D45" s="10">
        <v>15.88</v>
      </c>
      <c r="E45" s="10">
        <v>16.280000999999999</v>
      </c>
      <c r="F45" s="10">
        <v>16.192519999999998</v>
      </c>
      <c r="G45" s="10">
        <v>143043300</v>
      </c>
      <c r="H45" s="11">
        <f t="shared" si="4"/>
        <v>-7.0776198630137038E-2</v>
      </c>
      <c r="K45" s="20">
        <v>44166</v>
      </c>
      <c r="L45" s="10">
        <v>6.15</v>
      </c>
      <c r="M45" s="10">
        <v>7.46</v>
      </c>
      <c r="N45" s="10">
        <v>5.76</v>
      </c>
      <c r="O45" s="10">
        <v>6.67</v>
      </c>
      <c r="P45" s="10">
        <v>6.6476920000000002</v>
      </c>
      <c r="Q45" s="10">
        <v>607874000</v>
      </c>
      <c r="R45" s="11">
        <f t="shared" si="5"/>
        <v>0.1266891891891892</v>
      </c>
    </row>
    <row r="48" spans="1:18" ht="16" thickBot="1" x14ac:dyDescent="0.25">
      <c r="A48" s="12" t="s">
        <v>9</v>
      </c>
      <c r="K48" s="12" t="s">
        <v>10</v>
      </c>
    </row>
    <row r="49" spans="1:18" x14ac:dyDescent="0.2">
      <c r="A49" s="16" t="s">
        <v>24</v>
      </c>
      <c r="B49" s="17" t="s">
        <v>25</v>
      </c>
      <c r="C49" s="17" t="s">
        <v>26</v>
      </c>
      <c r="D49" s="17" t="s">
        <v>27</v>
      </c>
      <c r="E49" s="17" t="s">
        <v>28</v>
      </c>
      <c r="F49" s="17" t="s">
        <v>29</v>
      </c>
      <c r="G49" s="17" t="s">
        <v>30</v>
      </c>
      <c r="H49" s="18" t="s">
        <v>31</v>
      </c>
      <c r="K49" s="16" t="s">
        <v>24</v>
      </c>
      <c r="L49" s="17" t="s">
        <v>25</v>
      </c>
      <c r="M49" s="17" t="s">
        <v>26</v>
      </c>
      <c r="N49" s="17" t="s">
        <v>27</v>
      </c>
      <c r="O49" s="17" t="s">
        <v>28</v>
      </c>
      <c r="P49" s="17" t="s">
        <v>29</v>
      </c>
      <c r="Q49" s="17" t="s">
        <v>30</v>
      </c>
      <c r="R49" s="18" t="s">
        <v>31</v>
      </c>
    </row>
    <row r="50" spans="1:18" x14ac:dyDescent="0.2">
      <c r="A50" s="19">
        <v>43831</v>
      </c>
      <c r="B50" s="7">
        <v>23.940000999999999</v>
      </c>
      <c r="C50" s="7">
        <v>24.17</v>
      </c>
      <c r="D50" s="7">
        <v>20.58</v>
      </c>
      <c r="E50" s="7">
        <v>20.690000999999999</v>
      </c>
      <c r="F50" s="7">
        <v>18.73</v>
      </c>
      <c r="G50" s="7">
        <v>230467400</v>
      </c>
      <c r="H50" s="8"/>
      <c r="K50" s="19">
        <v>43831</v>
      </c>
      <c r="L50" s="7">
        <v>84.32</v>
      </c>
      <c r="M50" s="7">
        <v>89.540001000000004</v>
      </c>
      <c r="N50" s="7">
        <v>72.510002</v>
      </c>
      <c r="O50" s="7">
        <v>72.910004000000001</v>
      </c>
      <c r="P50" s="7">
        <v>69.910872999999995</v>
      </c>
      <c r="Q50" s="7">
        <v>87184100</v>
      </c>
      <c r="R50" s="8"/>
    </row>
    <row r="51" spans="1:18" x14ac:dyDescent="0.2">
      <c r="A51" s="19">
        <v>43862</v>
      </c>
      <c r="B51" s="7">
        <v>20.66</v>
      </c>
      <c r="C51" s="7">
        <v>22.799999</v>
      </c>
      <c r="D51" s="7">
        <v>18.25</v>
      </c>
      <c r="E51" s="7">
        <v>19.049999</v>
      </c>
      <c r="F51" s="7">
        <v>17.245358</v>
      </c>
      <c r="G51" s="7">
        <v>239331700</v>
      </c>
      <c r="H51" s="8">
        <f t="shared" ref="H51:H61" si="6">(E51-E50)/E50</f>
        <v>-7.9265438411530248E-2</v>
      </c>
      <c r="K51" s="19">
        <v>43862</v>
      </c>
      <c r="L51" s="7">
        <v>72.830001999999993</v>
      </c>
      <c r="M51" s="7">
        <v>77.980002999999996</v>
      </c>
      <c r="N51" s="7">
        <v>56.34</v>
      </c>
      <c r="O51" s="7">
        <v>63.259998000000003</v>
      </c>
      <c r="P51" s="7">
        <v>60.859893999999997</v>
      </c>
      <c r="Q51" s="7">
        <v>74103500</v>
      </c>
      <c r="R51" s="8">
        <f t="shared" ref="R51:R61" si="7">(O51-O50)/O50</f>
        <v>-0.13235503319955924</v>
      </c>
    </row>
    <row r="52" spans="1:18" x14ac:dyDescent="0.2">
      <c r="A52" s="19">
        <v>43891</v>
      </c>
      <c r="B52" s="7">
        <v>19.170000000000002</v>
      </c>
      <c r="C52" s="7">
        <v>20.190000999999999</v>
      </c>
      <c r="D52" s="7">
        <v>8.41</v>
      </c>
      <c r="E52" s="7">
        <v>14.15</v>
      </c>
      <c r="F52" s="7">
        <v>12.809544000000001</v>
      </c>
      <c r="G52" s="7">
        <v>525076900</v>
      </c>
      <c r="H52" s="8">
        <f t="shared" si="6"/>
        <v>-0.25721780877783768</v>
      </c>
      <c r="K52" s="19">
        <v>43891</v>
      </c>
      <c r="L52" s="7">
        <v>63.810001</v>
      </c>
      <c r="M52" s="7">
        <v>65.410004000000001</v>
      </c>
      <c r="N52" s="7">
        <v>27</v>
      </c>
      <c r="O52" s="7">
        <v>35.919998</v>
      </c>
      <c r="P52" s="7">
        <v>34.557178</v>
      </c>
      <c r="Q52" s="7">
        <v>221951000</v>
      </c>
      <c r="R52" s="8">
        <f t="shared" si="7"/>
        <v>-0.43218464850409893</v>
      </c>
    </row>
    <row r="53" spans="1:18" x14ac:dyDescent="0.2">
      <c r="A53" s="19">
        <v>43922</v>
      </c>
      <c r="B53" s="7">
        <v>13.75</v>
      </c>
      <c r="C53" s="7">
        <v>19.700001</v>
      </c>
      <c r="D53" s="7">
        <v>13.18</v>
      </c>
      <c r="E53" s="7">
        <v>19.370000999999998</v>
      </c>
      <c r="F53" s="7">
        <v>17.984086999999999</v>
      </c>
      <c r="G53" s="7">
        <v>353580600</v>
      </c>
      <c r="H53" s="8">
        <f t="shared" si="6"/>
        <v>0.36890466431095392</v>
      </c>
      <c r="K53" s="19">
        <v>43922</v>
      </c>
      <c r="L53" s="7">
        <v>34.57</v>
      </c>
      <c r="M53" s="7">
        <v>49.110000999999997</v>
      </c>
      <c r="N53" s="7">
        <v>33.549999</v>
      </c>
      <c r="O53" s="7">
        <v>47.509998000000003</v>
      </c>
      <c r="P53" s="7">
        <v>45.707450999999999</v>
      </c>
      <c r="Q53" s="7">
        <v>154594000</v>
      </c>
      <c r="R53" s="8">
        <f t="shared" si="7"/>
        <v>0.32266148789874666</v>
      </c>
    </row>
    <row r="54" spans="1:18" x14ac:dyDescent="0.2">
      <c r="A54" s="19">
        <v>43952</v>
      </c>
      <c r="B54" s="7">
        <v>18.93</v>
      </c>
      <c r="C54" s="7">
        <v>20.9</v>
      </c>
      <c r="D54" s="7">
        <v>17.68</v>
      </c>
      <c r="E54" s="7">
        <v>20.43</v>
      </c>
      <c r="F54" s="7">
        <v>18.968243000000001</v>
      </c>
      <c r="G54" s="7">
        <v>204130100</v>
      </c>
      <c r="H54" s="8">
        <f t="shared" si="6"/>
        <v>5.4723745238836143E-2</v>
      </c>
      <c r="K54" s="19">
        <v>43952</v>
      </c>
      <c r="L54" s="7">
        <v>46.139999000000003</v>
      </c>
      <c r="M54" s="7">
        <v>54.369999</v>
      </c>
      <c r="N54" s="7">
        <v>43.259998000000003</v>
      </c>
      <c r="O54" s="7">
        <v>50.970001000000003</v>
      </c>
      <c r="P54" s="7">
        <v>49.475524999999998</v>
      </c>
      <c r="Q54" s="7">
        <v>103805200</v>
      </c>
      <c r="R54" s="8">
        <f t="shared" si="7"/>
        <v>7.2826839521230882E-2</v>
      </c>
    </row>
    <row r="55" spans="1:18" x14ac:dyDescent="0.2">
      <c r="A55" s="19">
        <v>43983</v>
      </c>
      <c r="B55" s="7">
        <v>20.379999000000002</v>
      </c>
      <c r="C55" s="7">
        <v>21.620000999999998</v>
      </c>
      <c r="D55" s="7">
        <v>17.48</v>
      </c>
      <c r="E55" s="7">
        <v>19.02</v>
      </c>
      <c r="F55" s="7">
        <v>17.659126000000001</v>
      </c>
      <c r="G55" s="7">
        <v>236305900</v>
      </c>
      <c r="H55" s="8">
        <f t="shared" si="6"/>
        <v>-6.9016152716593254E-2</v>
      </c>
      <c r="K55" s="19">
        <v>43983</v>
      </c>
      <c r="L55" s="7">
        <v>50.720001000000003</v>
      </c>
      <c r="M55" s="7">
        <v>62.43</v>
      </c>
      <c r="N55" s="7">
        <v>48.009998000000003</v>
      </c>
      <c r="O55" s="7">
        <v>50.66</v>
      </c>
      <c r="P55" s="7">
        <v>49.174610000000001</v>
      </c>
      <c r="Q55" s="7">
        <v>103032000</v>
      </c>
      <c r="R55" s="8">
        <f t="shared" si="7"/>
        <v>-6.0820285249750502E-3</v>
      </c>
    </row>
    <row r="56" spans="1:18" x14ac:dyDescent="0.2">
      <c r="A56" s="19">
        <v>44013</v>
      </c>
      <c r="B56" s="7">
        <v>18.969999000000001</v>
      </c>
      <c r="C56" s="7">
        <v>20.280000999999999</v>
      </c>
      <c r="D56" s="7">
        <v>18.09</v>
      </c>
      <c r="E56" s="7">
        <v>19.129999000000002</v>
      </c>
      <c r="F56" s="7">
        <v>18.121161000000001</v>
      </c>
      <c r="G56" s="7">
        <v>176286500</v>
      </c>
      <c r="H56" s="8">
        <f t="shared" si="6"/>
        <v>5.7833333333334363E-3</v>
      </c>
      <c r="K56" s="19">
        <v>44013</v>
      </c>
      <c r="L56" s="7">
        <v>51.029998999999997</v>
      </c>
      <c r="M56" s="7">
        <v>52.09</v>
      </c>
      <c r="N56" s="7">
        <v>44.040000999999997</v>
      </c>
      <c r="O56" s="7">
        <v>46.849997999999999</v>
      </c>
      <c r="P56" s="7">
        <v>45.476322000000003</v>
      </c>
      <c r="Q56" s="7">
        <v>80301100</v>
      </c>
      <c r="R56" s="8">
        <f t="shared" si="7"/>
        <v>-7.520730359257792E-2</v>
      </c>
    </row>
    <row r="57" spans="1:18" x14ac:dyDescent="0.2">
      <c r="A57" s="19">
        <v>44044</v>
      </c>
      <c r="B57" s="7">
        <v>19.200001</v>
      </c>
      <c r="C57" s="7">
        <v>22.43</v>
      </c>
      <c r="D57" s="7">
        <v>19</v>
      </c>
      <c r="E57" s="7">
        <v>20.76</v>
      </c>
      <c r="F57" s="7">
        <v>19.665203000000002</v>
      </c>
      <c r="G57" s="7">
        <v>150985900</v>
      </c>
      <c r="H57" s="8">
        <f t="shared" si="6"/>
        <v>8.5206538693493913E-2</v>
      </c>
      <c r="K57" s="19">
        <v>44044</v>
      </c>
      <c r="L57" s="7">
        <v>46.860000999999997</v>
      </c>
      <c r="M57" s="7">
        <v>52.779998999999997</v>
      </c>
      <c r="N57" s="7">
        <v>42.98</v>
      </c>
      <c r="O57" s="7">
        <v>45.34</v>
      </c>
      <c r="P57" s="7">
        <v>44.361111000000001</v>
      </c>
      <c r="Q57" s="7">
        <v>91216100</v>
      </c>
      <c r="R57" s="8">
        <f t="shared" si="7"/>
        <v>-3.2230481632037553E-2</v>
      </c>
    </row>
    <row r="58" spans="1:18" x14ac:dyDescent="0.2">
      <c r="A58" s="19">
        <v>44075</v>
      </c>
      <c r="B58" s="7">
        <v>20.6</v>
      </c>
      <c r="C58" s="7">
        <v>21.639999</v>
      </c>
      <c r="D58" s="7">
        <v>19.34</v>
      </c>
      <c r="E58" s="7">
        <v>19.649999999999999</v>
      </c>
      <c r="F58" s="7">
        <v>18.613737</v>
      </c>
      <c r="G58" s="7">
        <v>221155600</v>
      </c>
      <c r="H58" s="8">
        <f t="shared" si="6"/>
        <v>-5.3468208092485689E-2</v>
      </c>
      <c r="K58" s="19">
        <v>44075</v>
      </c>
      <c r="L58" s="7">
        <v>44.720001000000003</v>
      </c>
      <c r="M58" s="7">
        <v>45.380001</v>
      </c>
      <c r="N58" s="7">
        <v>34.900002000000001</v>
      </c>
      <c r="O58" s="7">
        <v>35.939999</v>
      </c>
      <c r="P58" s="7">
        <v>35.164054999999998</v>
      </c>
      <c r="Q58" s="7">
        <v>104391800</v>
      </c>
      <c r="R58" s="8">
        <f t="shared" si="7"/>
        <v>-0.20732247463608297</v>
      </c>
    </row>
    <row r="59" spans="1:18" x14ac:dyDescent="0.2">
      <c r="A59" s="19">
        <v>44105</v>
      </c>
      <c r="B59" s="7">
        <v>19.459999</v>
      </c>
      <c r="C59" s="7">
        <v>20.440000999999999</v>
      </c>
      <c r="D59" s="7">
        <v>18.309999000000001</v>
      </c>
      <c r="E59" s="7">
        <v>19.190000999999999</v>
      </c>
      <c r="F59" s="7">
        <v>18.530626000000002</v>
      </c>
      <c r="G59" s="7">
        <v>196047400</v>
      </c>
      <c r="H59" s="8">
        <f t="shared" si="6"/>
        <v>-2.340961832061068E-2</v>
      </c>
      <c r="K59" s="19">
        <v>44105</v>
      </c>
      <c r="L59" s="7">
        <v>35.330002</v>
      </c>
      <c r="M59" s="7">
        <v>40.150002000000001</v>
      </c>
      <c r="N59" s="7">
        <v>31.219999000000001</v>
      </c>
      <c r="O59" s="7">
        <v>34.240001999999997</v>
      </c>
      <c r="P59" s="7">
        <v>33.500759000000002</v>
      </c>
      <c r="Q59" s="7">
        <v>130088000</v>
      </c>
      <c r="R59" s="8">
        <f t="shared" si="7"/>
        <v>-4.7300975161407299E-2</v>
      </c>
    </row>
    <row r="60" spans="1:18" x14ac:dyDescent="0.2">
      <c r="A60" s="19">
        <v>44136</v>
      </c>
      <c r="B60" s="7">
        <v>19.5</v>
      </c>
      <c r="C60" s="7">
        <v>22.02</v>
      </c>
      <c r="D60" s="7">
        <v>18.260000000000002</v>
      </c>
      <c r="E60" s="7">
        <v>20.98</v>
      </c>
      <c r="F60" s="7">
        <v>20.259118999999998</v>
      </c>
      <c r="G60" s="7">
        <v>187115900</v>
      </c>
      <c r="H60" s="8">
        <f t="shared" si="6"/>
        <v>9.3277691856295461E-2</v>
      </c>
      <c r="K60" s="19">
        <v>44136</v>
      </c>
      <c r="L60" s="7">
        <v>34.889999000000003</v>
      </c>
      <c r="M60" s="7">
        <v>54.779998999999997</v>
      </c>
      <c r="N60" s="7">
        <v>33.400002000000001</v>
      </c>
      <c r="O60" s="7">
        <v>46.880001</v>
      </c>
      <c r="P60" s="7">
        <v>46.329681000000001</v>
      </c>
      <c r="Q60" s="7">
        <v>124508400</v>
      </c>
      <c r="R60" s="8">
        <f t="shared" si="7"/>
        <v>0.36915882773604991</v>
      </c>
    </row>
    <row r="61" spans="1:18" ht="16" thickBot="1" x14ac:dyDescent="0.25">
      <c r="A61" s="20">
        <v>44166</v>
      </c>
      <c r="B61" s="10">
        <v>21.34</v>
      </c>
      <c r="C61" s="10">
        <v>22.85</v>
      </c>
      <c r="D61" s="10">
        <v>19.850000000000001</v>
      </c>
      <c r="E61" s="10">
        <v>20.049999</v>
      </c>
      <c r="F61" s="10">
        <v>19.361073999999999</v>
      </c>
      <c r="G61" s="10">
        <v>217547500</v>
      </c>
      <c r="H61" s="11">
        <f t="shared" si="6"/>
        <v>-4.432797902764541E-2</v>
      </c>
      <c r="K61" s="20">
        <v>44166</v>
      </c>
      <c r="L61" s="10">
        <v>48.470001000000003</v>
      </c>
      <c r="M61" s="10">
        <v>55.950001</v>
      </c>
      <c r="N61" s="10">
        <v>46.310001</v>
      </c>
      <c r="O61" s="10">
        <v>49.869999</v>
      </c>
      <c r="P61" s="10">
        <v>49.284579999999998</v>
      </c>
      <c r="Q61" s="10">
        <v>114665100</v>
      </c>
      <c r="R61" s="11">
        <f t="shared" si="7"/>
        <v>6.3779819458621601E-2</v>
      </c>
    </row>
    <row r="64" spans="1:18" ht="16" thickBot="1" x14ac:dyDescent="0.25">
      <c r="A64" s="12" t="s">
        <v>12</v>
      </c>
      <c r="K64" s="12" t="s">
        <v>11</v>
      </c>
    </row>
    <row r="65" spans="1:18" x14ac:dyDescent="0.2">
      <c r="A65" s="16" t="s">
        <v>24</v>
      </c>
      <c r="B65" s="17" t="s">
        <v>25</v>
      </c>
      <c r="C65" s="17" t="s">
        <v>26</v>
      </c>
      <c r="D65" s="17" t="s">
        <v>27</v>
      </c>
      <c r="E65" s="17" t="s">
        <v>28</v>
      </c>
      <c r="F65" s="17" t="s">
        <v>29</v>
      </c>
      <c r="G65" s="17" t="s">
        <v>30</v>
      </c>
      <c r="H65" s="18" t="s">
        <v>31</v>
      </c>
      <c r="K65" s="16" t="s">
        <v>24</v>
      </c>
      <c r="L65" s="17" t="s">
        <v>25</v>
      </c>
      <c r="M65" s="17" t="s">
        <v>26</v>
      </c>
      <c r="N65" s="17" t="s">
        <v>27</v>
      </c>
      <c r="O65" s="17" t="s">
        <v>28</v>
      </c>
      <c r="P65" s="17" t="s">
        <v>29</v>
      </c>
      <c r="Q65" s="17" t="s">
        <v>30</v>
      </c>
      <c r="R65" s="18" t="s">
        <v>31</v>
      </c>
    </row>
    <row r="66" spans="1:18" x14ac:dyDescent="0.2">
      <c r="A66" s="19">
        <v>43831</v>
      </c>
      <c r="B66" s="7">
        <v>75.919998000000007</v>
      </c>
      <c r="C66" s="7">
        <v>77.260002</v>
      </c>
      <c r="D66" s="7">
        <v>73.5</v>
      </c>
      <c r="E66" s="7">
        <v>74.870002999999997</v>
      </c>
      <c r="F66" s="7">
        <v>64.455062999999996</v>
      </c>
      <c r="G66" s="7">
        <v>39723800</v>
      </c>
      <c r="H66" s="8"/>
      <c r="K66" s="19">
        <v>43831</v>
      </c>
      <c r="L66" s="7">
        <v>93.349997999999999</v>
      </c>
      <c r="M66" s="7">
        <v>96.919998000000007</v>
      </c>
      <c r="N66" s="7">
        <v>73.550003000000004</v>
      </c>
      <c r="O66" s="7">
        <v>74.400002000000001</v>
      </c>
      <c r="P66" s="7">
        <v>71.407912999999994</v>
      </c>
      <c r="Q66" s="7">
        <v>43798600</v>
      </c>
      <c r="R66" s="8"/>
    </row>
    <row r="67" spans="1:18" x14ac:dyDescent="0.2">
      <c r="A67" s="19">
        <v>43862</v>
      </c>
      <c r="B67" s="7">
        <v>74.919998000000007</v>
      </c>
      <c r="C67" s="7">
        <v>78.480002999999996</v>
      </c>
      <c r="D67" s="7">
        <v>63.77</v>
      </c>
      <c r="E67" s="7">
        <v>66.720000999999996</v>
      </c>
      <c r="F67" s="7">
        <v>58.151482000000001</v>
      </c>
      <c r="G67" s="7">
        <v>50388400</v>
      </c>
      <c r="H67" s="8">
        <f t="shared" ref="H67:H77" si="8">(E67-E66)/E66</f>
        <v>-0.10885537162326547</v>
      </c>
      <c r="K67" s="19">
        <v>43862</v>
      </c>
      <c r="L67" s="7">
        <v>74.199996999999996</v>
      </c>
      <c r="M67" s="7">
        <v>81.589995999999999</v>
      </c>
      <c r="N67" s="7">
        <v>57</v>
      </c>
      <c r="O67" s="7">
        <v>62</v>
      </c>
      <c r="P67" s="7">
        <v>59.506596000000002</v>
      </c>
      <c r="Q67" s="7">
        <v>52599300</v>
      </c>
      <c r="R67" s="8">
        <f t="shared" ref="R67:R77" si="9">(O67-O66)/O66</f>
        <v>-0.16666668906809975</v>
      </c>
    </row>
    <row r="68" spans="1:18" x14ac:dyDescent="0.2">
      <c r="A68" s="19">
        <v>43891</v>
      </c>
      <c r="B68" s="7">
        <v>67.650002000000001</v>
      </c>
      <c r="C68" s="7">
        <v>71.919998000000007</v>
      </c>
      <c r="D68" s="7">
        <v>12.16</v>
      </c>
      <c r="E68" s="7">
        <v>21.809999000000001</v>
      </c>
      <c r="F68" s="7">
        <v>19.009048</v>
      </c>
      <c r="G68" s="7">
        <v>220345700</v>
      </c>
      <c r="H68" s="8">
        <f t="shared" si="8"/>
        <v>-0.67311153067878393</v>
      </c>
      <c r="K68" s="19">
        <v>43891</v>
      </c>
      <c r="L68" s="7">
        <v>62.75</v>
      </c>
      <c r="M68" s="7">
        <v>64.239998</v>
      </c>
      <c r="N68" s="7">
        <v>14.55</v>
      </c>
      <c r="O68" s="7">
        <v>26.200001</v>
      </c>
      <c r="P68" s="7">
        <v>25.146334</v>
      </c>
      <c r="Q68" s="7">
        <v>143915500</v>
      </c>
      <c r="R68" s="8">
        <f t="shared" si="9"/>
        <v>-0.57741933870967743</v>
      </c>
    </row>
    <row r="69" spans="1:18" x14ac:dyDescent="0.2">
      <c r="A69" s="19">
        <v>43922</v>
      </c>
      <c r="B69" s="7">
        <v>20.5</v>
      </c>
      <c r="C69" s="7">
        <v>32.639999000000003</v>
      </c>
      <c r="D69" s="7">
        <v>19.190000999999999</v>
      </c>
      <c r="E69" s="7">
        <v>29.93</v>
      </c>
      <c r="F69" s="7">
        <v>26.086237000000001</v>
      </c>
      <c r="G69" s="7">
        <v>166749700</v>
      </c>
      <c r="H69" s="8">
        <f t="shared" si="8"/>
        <v>0.37230634444320687</v>
      </c>
      <c r="K69" s="19">
        <v>43922</v>
      </c>
      <c r="L69" s="7">
        <v>25.190000999999999</v>
      </c>
      <c r="M69" s="7">
        <v>44.650002000000001</v>
      </c>
      <c r="N69" s="7">
        <v>23.700001</v>
      </c>
      <c r="O69" s="7">
        <v>43.540000999999997</v>
      </c>
      <c r="P69" s="7">
        <v>42.043281999999998</v>
      </c>
      <c r="Q69" s="7">
        <v>121178500</v>
      </c>
      <c r="R69" s="8">
        <f t="shared" si="9"/>
        <v>0.66183203580793737</v>
      </c>
    </row>
    <row r="70" spans="1:18" x14ac:dyDescent="0.2">
      <c r="A70" s="19">
        <v>43952</v>
      </c>
      <c r="B70" s="7">
        <v>28.57</v>
      </c>
      <c r="C70" s="7">
        <v>38.490001999999997</v>
      </c>
      <c r="D70" s="7">
        <v>26.9</v>
      </c>
      <c r="E70" s="7">
        <v>36.689999</v>
      </c>
      <c r="F70" s="7">
        <v>33.035907999999999</v>
      </c>
      <c r="G70" s="7">
        <v>110455200</v>
      </c>
      <c r="H70" s="8">
        <f t="shared" si="8"/>
        <v>0.22586030738389579</v>
      </c>
      <c r="K70" s="19">
        <v>43952</v>
      </c>
      <c r="L70" s="7">
        <v>42.110000999999997</v>
      </c>
      <c r="M70" s="7">
        <v>46.18</v>
      </c>
      <c r="N70" s="7">
        <v>35.810001</v>
      </c>
      <c r="O70" s="7">
        <v>42.580002</v>
      </c>
      <c r="P70" s="7">
        <v>41.116283000000003</v>
      </c>
      <c r="Q70" s="7">
        <v>57483000</v>
      </c>
      <c r="R70" s="8">
        <f t="shared" si="9"/>
        <v>-2.204866738519359E-2</v>
      </c>
    </row>
    <row r="71" spans="1:18" x14ac:dyDescent="0.2">
      <c r="A71" s="19">
        <v>43983</v>
      </c>
      <c r="B71" s="7">
        <v>36.57</v>
      </c>
      <c r="C71" s="7">
        <v>48.360000999999997</v>
      </c>
      <c r="D71" s="7">
        <v>30.549999</v>
      </c>
      <c r="E71" s="7">
        <v>33.220001000000003</v>
      </c>
      <c r="F71" s="7">
        <v>29.911504999999998</v>
      </c>
      <c r="G71" s="7">
        <v>184289200</v>
      </c>
      <c r="H71" s="8">
        <f t="shared" si="8"/>
        <v>-9.4576126862254667E-2</v>
      </c>
      <c r="K71" s="19">
        <v>43983</v>
      </c>
      <c r="L71" s="7">
        <v>42.299999</v>
      </c>
      <c r="M71" s="7">
        <v>59.889999000000003</v>
      </c>
      <c r="N71" s="7">
        <v>39.840000000000003</v>
      </c>
      <c r="O71" s="7">
        <v>41.82</v>
      </c>
      <c r="P71" s="7">
        <v>40.756363</v>
      </c>
      <c r="Q71" s="7">
        <v>67445900</v>
      </c>
      <c r="R71" s="8">
        <f t="shared" si="9"/>
        <v>-1.784880141621412E-2</v>
      </c>
    </row>
    <row r="72" spans="1:18" x14ac:dyDescent="0.2">
      <c r="A72" s="19">
        <v>44013</v>
      </c>
      <c r="B72" s="7">
        <v>33.279998999999997</v>
      </c>
      <c r="C72" s="7">
        <v>34.009998000000003</v>
      </c>
      <c r="D72" s="7">
        <v>25.639999</v>
      </c>
      <c r="E72" s="7">
        <v>27.91</v>
      </c>
      <c r="F72" s="7">
        <v>25.130341999999999</v>
      </c>
      <c r="G72" s="7">
        <v>136841300</v>
      </c>
      <c r="H72" s="8">
        <f t="shared" si="8"/>
        <v>-0.15984349308117127</v>
      </c>
      <c r="K72" s="19">
        <v>44013</v>
      </c>
      <c r="L72" s="7">
        <v>42.360000999999997</v>
      </c>
      <c r="M72" s="7">
        <v>43.130001</v>
      </c>
      <c r="N72" s="7">
        <v>36.799999</v>
      </c>
      <c r="O72" s="7">
        <v>39.860000999999997</v>
      </c>
      <c r="P72" s="7">
        <v>38.846214000000003</v>
      </c>
      <c r="Q72" s="7">
        <v>51898700</v>
      </c>
      <c r="R72" s="8">
        <f t="shared" si="9"/>
        <v>-4.6867503586800655E-2</v>
      </c>
    </row>
    <row r="73" spans="1:18" x14ac:dyDescent="0.2">
      <c r="A73" s="19">
        <v>44044</v>
      </c>
      <c r="B73" s="7">
        <v>27.709999</v>
      </c>
      <c r="C73" s="7">
        <v>31.360001</v>
      </c>
      <c r="D73" s="7">
        <v>26.459999</v>
      </c>
      <c r="E73" s="7">
        <v>27.48</v>
      </c>
      <c r="F73" s="7">
        <v>25.566327999999999</v>
      </c>
      <c r="G73" s="7">
        <v>87749600</v>
      </c>
      <c r="H73" s="8">
        <f t="shared" si="8"/>
        <v>-1.5406664278036535E-2</v>
      </c>
      <c r="K73" s="19">
        <v>44044</v>
      </c>
      <c r="L73" s="7">
        <v>39.869999</v>
      </c>
      <c r="M73" s="7">
        <v>46.950001</v>
      </c>
      <c r="N73" s="7">
        <v>38.830002</v>
      </c>
      <c r="O73" s="7">
        <v>38.959999000000003</v>
      </c>
      <c r="P73" s="7">
        <v>37.969101000000002</v>
      </c>
      <c r="Q73" s="7">
        <v>39682800</v>
      </c>
      <c r="R73" s="8">
        <f t="shared" si="9"/>
        <v>-2.2579076202230743E-2</v>
      </c>
    </row>
    <row r="74" spans="1:18" x14ac:dyDescent="0.2">
      <c r="A74" s="19">
        <v>44075</v>
      </c>
      <c r="B74" s="7">
        <v>27.25</v>
      </c>
      <c r="C74" s="7">
        <v>28.459999</v>
      </c>
      <c r="D74" s="7">
        <v>23.280000999999999</v>
      </c>
      <c r="E74" s="7">
        <v>25.98</v>
      </c>
      <c r="F74" s="7">
        <v>24.170786</v>
      </c>
      <c r="G74" s="7">
        <v>93347400</v>
      </c>
      <c r="H74" s="8">
        <f t="shared" si="8"/>
        <v>-5.458515283842795E-2</v>
      </c>
      <c r="K74" s="19">
        <v>44075</v>
      </c>
      <c r="L74" s="7">
        <v>38.799999</v>
      </c>
      <c r="M74" s="7">
        <v>39.169998</v>
      </c>
      <c r="N74" s="7">
        <v>28.84</v>
      </c>
      <c r="O74" s="7">
        <v>30.120000999999998</v>
      </c>
      <c r="P74" s="7">
        <v>29.603687000000001</v>
      </c>
      <c r="Q74" s="7">
        <v>65062400</v>
      </c>
      <c r="R74" s="8">
        <f t="shared" si="9"/>
        <v>-0.22689933847277574</v>
      </c>
    </row>
    <row r="75" spans="1:18" x14ac:dyDescent="0.2">
      <c r="A75" s="19">
        <v>44105</v>
      </c>
      <c r="B75" s="7">
        <v>25.75</v>
      </c>
      <c r="C75" s="7">
        <v>31.030000999999999</v>
      </c>
      <c r="D75" s="7">
        <v>24.559999000000001</v>
      </c>
      <c r="E75" s="7">
        <v>29</v>
      </c>
      <c r="F75" s="7">
        <v>26.980478000000002</v>
      </c>
      <c r="G75" s="7">
        <v>100208100</v>
      </c>
      <c r="H75" s="8">
        <f t="shared" si="8"/>
        <v>0.11624326404926864</v>
      </c>
      <c r="K75" s="19">
        <v>44105</v>
      </c>
      <c r="L75" s="7">
        <v>30.01</v>
      </c>
      <c r="M75" s="7">
        <v>32.43</v>
      </c>
      <c r="N75" s="7">
        <v>23.629999000000002</v>
      </c>
      <c r="O75" s="7">
        <v>25.959999</v>
      </c>
      <c r="P75" s="7">
        <v>25.514996</v>
      </c>
      <c r="Q75" s="7">
        <v>71942400</v>
      </c>
      <c r="R75" s="8">
        <f t="shared" si="9"/>
        <v>-0.13811427164295242</v>
      </c>
    </row>
    <row r="76" spans="1:18" x14ac:dyDescent="0.2">
      <c r="A76" s="19">
        <v>44136</v>
      </c>
      <c r="B76" s="7">
        <v>29.15</v>
      </c>
      <c r="C76" s="7">
        <v>38.439999</v>
      </c>
      <c r="D76" s="7">
        <v>26.76</v>
      </c>
      <c r="E76" s="7">
        <v>35.869999</v>
      </c>
      <c r="F76" s="7">
        <v>34.431041999999998</v>
      </c>
      <c r="G76" s="7">
        <v>93255200</v>
      </c>
      <c r="H76" s="8">
        <f t="shared" si="8"/>
        <v>0.23689651724137931</v>
      </c>
      <c r="K76" s="19">
        <v>44136</v>
      </c>
      <c r="L76" s="7">
        <v>26.450001</v>
      </c>
      <c r="M76" s="7">
        <v>47.25</v>
      </c>
      <c r="N76" s="7">
        <v>24.57</v>
      </c>
      <c r="O76" s="7">
        <v>39.959999000000003</v>
      </c>
      <c r="P76" s="7">
        <v>39.275008999999997</v>
      </c>
      <c r="Q76" s="7">
        <v>104628400</v>
      </c>
      <c r="R76" s="8">
        <f t="shared" si="9"/>
        <v>0.53929123803124968</v>
      </c>
    </row>
    <row r="77" spans="1:18" ht="16" thickBot="1" x14ac:dyDescent="0.25">
      <c r="A77" s="20">
        <v>44166</v>
      </c>
      <c r="B77" s="10">
        <v>37</v>
      </c>
      <c r="C77" s="10">
        <v>42.16</v>
      </c>
      <c r="D77" s="10">
        <v>36.080002</v>
      </c>
      <c r="E77" s="10">
        <v>38.380001</v>
      </c>
      <c r="F77" s="10">
        <v>36.840350999999998</v>
      </c>
      <c r="G77" s="10">
        <v>73339600</v>
      </c>
      <c r="H77" s="11">
        <f t="shared" si="8"/>
        <v>6.997496710273117E-2</v>
      </c>
      <c r="K77" s="20">
        <v>44166</v>
      </c>
      <c r="L77" s="10">
        <v>41.52</v>
      </c>
      <c r="M77" s="10">
        <v>51.529998999999997</v>
      </c>
      <c r="N77" s="10">
        <v>39.299999</v>
      </c>
      <c r="O77" s="10">
        <v>48.400002000000001</v>
      </c>
      <c r="P77" s="10">
        <v>48.127364999999998</v>
      </c>
      <c r="Q77" s="10">
        <v>81143600</v>
      </c>
      <c r="R77" s="11">
        <f t="shared" si="9"/>
        <v>0.21121129157185406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79B28B-32C6-4862-837A-BD6E8031B41C}">
  <dimension ref="A1:I24"/>
  <sheetViews>
    <sheetView showGridLines="0" zoomScale="130" zoomScaleNormal="130" workbookViewId="0">
      <selection activeCell="H32" sqref="H32"/>
    </sheetView>
  </sheetViews>
  <sheetFormatPr baseColWidth="10" defaultColWidth="8.83203125" defaultRowHeight="15" x14ac:dyDescent="0.2"/>
  <cols>
    <col min="2" max="2" width="29.6640625" bestFit="1" customWidth="1"/>
    <col min="3" max="3" width="8.33203125" customWidth="1"/>
    <col min="4" max="4" width="12.1640625" customWidth="1"/>
    <col min="5" max="5" width="13" customWidth="1"/>
    <col min="6" max="6" width="12.6640625" customWidth="1"/>
    <col min="7" max="7" width="10.1640625" bestFit="1" customWidth="1"/>
  </cols>
  <sheetData>
    <row r="1" spans="1:9" ht="16" thickBot="1" x14ac:dyDescent="0.25">
      <c r="A1" s="53" t="s">
        <v>32</v>
      </c>
      <c r="B1" s="46" t="s">
        <v>33</v>
      </c>
      <c r="C1" s="48" t="s">
        <v>34</v>
      </c>
      <c r="D1" s="48" t="s">
        <v>35</v>
      </c>
      <c r="E1" s="48" t="s">
        <v>36</v>
      </c>
      <c r="F1" s="48" t="s">
        <v>37</v>
      </c>
      <c r="G1" s="48" t="s">
        <v>38</v>
      </c>
      <c r="H1" s="48" t="s">
        <v>39</v>
      </c>
      <c r="I1" s="47" t="s">
        <v>40</v>
      </c>
    </row>
    <row r="2" spans="1:9" x14ac:dyDescent="0.2">
      <c r="A2" s="54" t="s">
        <v>41</v>
      </c>
      <c r="B2" s="7" t="s">
        <v>42</v>
      </c>
      <c r="C2" s="49">
        <v>20.29</v>
      </c>
      <c r="D2" s="49" t="s">
        <v>43</v>
      </c>
      <c r="E2" s="51">
        <v>0.59199999999999997</v>
      </c>
      <c r="F2" s="51">
        <v>0.51910000000000001</v>
      </c>
      <c r="G2" s="49">
        <v>6751010</v>
      </c>
      <c r="H2" s="49">
        <v>7.45</v>
      </c>
      <c r="I2" s="44">
        <v>23.85</v>
      </c>
    </row>
    <row r="3" spans="1:9" x14ac:dyDescent="0.2">
      <c r="A3" s="54" t="s">
        <v>4</v>
      </c>
      <c r="B3" s="7" t="s">
        <v>44</v>
      </c>
      <c r="C3" s="49">
        <v>20.32</v>
      </c>
      <c r="D3" s="49" t="s">
        <v>45</v>
      </c>
      <c r="E3" s="51">
        <v>0.43090000000000001</v>
      </c>
      <c r="F3" s="51">
        <v>0.2492</v>
      </c>
      <c r="G3" s="49">
        <v>8625803</v>
      </c>
      <c r="H3" s="49">
        <v>12.13</v>
      </c>
      <c r="I3" s="44">
        <v>25.64</v>
      </c>
    </row>
    <row r="4" spans="1:9" x14ac:dyDescent="0.2">
      <c r="A4" s="54" t="s">
        <v>7</v>
      </c>
      <c r="B4" s="7" t="s">
        <v>46</v>
      </c>
      <c r="C4" s="49">
        <v>17.05</v>
      </c>
      <c r="D4" s="49" t="s">
        <v>47</v>
      </c>
      <c r="E4" s="51">
        <v>0.4461</v>
      </c>
      <c r="F4" s="51">
        <v>0.25359999999999999</v>
      </c>
      <c r="G4" s="49">
        <v>5827809</v>
      </c>
      <c r="H4" s="49">
        <v>15.76</v>
      </c>
      <c r="I4" s="44">
        <v>22.67</v>
      </c>
    </row>
    <row r="5" spans="1:9" x14ac:dyDescent="0.2">
      <c r="A5" s="54" t="s">
        <v>48</v>
      </c>
      <c r="B5" s="7" t="s">
        <v>49</v>
      </c>
      <c r="C5" s="49">
        <v>53.16</v>
      </c>
      <c r="D5" s="49" t="s">
        <v>50</v>
      </c>
      <c r="E5" s="51">
        <v>0.54069999999999996</v>
      </c>
      <c r="F5" s="51">
        <v>0.32979999999999998</v>
      </c>
      <c r="G5" s="49">
        <v>8035605</v>
      </c>
      <c r="H5" s="49">
        <v>27.53</v>
      </c>
      <c r="I5" s="44">
        <v>61.14</v>
      </c>
    </row>
    <row r="6" spans="1:9" x14ac:dyDescent="0.2">
      <c r="A6" s="54" t="s">
        <v>51</v>
      </c>
      <c r="B6" s="7" t="s">
        <v>52</v>
      </c>
      <c r="C6" s="49">
        <v>105.54</v>
      </c>
      <c r="D6" s="49" t="s">
        <v>53</v>
      </c>
      <c r="E6" s="51">
        <v>0.55900000000000005</v>
      </c>
      <c r="F6" s="51">
        <v>0.1893</v>
      </c>
      <c r="G6" s="49">
        <v>7771883</v>
      </c>
      <c r="H6" s="49">
        <v>65.16</v>
      </c>
      <c r="I6" s="44">
        <v>112.7</v>
      </c>
    </row>
    <row r="7" spans="1:9" x14ac:dyDescent="0.2">
      <c r="A7" s="54" t="s">
        <v>6</v>
      </c>
      <c r="B7" s="7" t="s">
        <v>54</v>
      </c>
      <c r="C7" s="49">
        <v>23.85</v>
      </c>
      <c r="D7" s="49" t="s">
        <v>43</v>
      </c>
      <c r="E7" s="51">
        <v>0.58799999999999997</v>
      </c>
      <c r="F7" s="51">
        <v>0.47310000000000002</v>
      </c>
      <c r="G7" s="49">
        <v>8554494</v>
      </c>
      <c r="H7" s="49">
        <v>7.73</v>
      </c>
      <c r="I7" s="44">
        <v>26.13</v>
      </c>
    </row>
    <row r="8" spans="1:9" x14ac:dyDescent="0.2">
      <c r="A8" s="54" t="s">
        <v>10</v>
      </c>
      <c r="B8" s="7" t="s">
        <v>55</v>
      </c>
      <c r="C8" s="49">
        <v>74.900000000000006</v>
      </c>
      <c r="D8" s="49" t="s">
        <v>56</v>
      </c>
      <c r="E8" s="51">
        <v>0.57430000000000003</v>
      </c>
      <c r="F8" s="51">
        <v>0.40689999999999998</v>
      </c>
      <c r="G8" s="49">
        <v>3435074</v>
      </c>
      <c r="H8" s="49">
        <v>31.22</v>
      </c>
      <c r="I8" s="44">
        <v>77.14</v>
      </c>
    </row>
    <row r="9" spans="1:9" x14ac:dyDescent="0.2">
      <c r="A9" s="54" t="s">
        <v>11</v>
      </c>
      <c r="B9" s="7" t="s">
        <v>57</v>
      </c>
      <c r="C9" s="49">
        <v>84.26</v>
      </c>
      <c r="D9" s="49" t="s">
        <v>56</v>
      </c>
      <c r="E9" s="51">
        <v>0.60929999999999995</v>
      </c>
      <c r="F9" s="51">
        <v>0.57550000000000001</v>
      </c>
      <c r="G9" s="49">
        <v>2160480</v>
      </c>
      <c r="H9" s="49">
        <v>23.63</v>
      </c>
      <c r="I9" s="44">
        <v>88.75</v>
      </c>
    </row>
    <row r="10" spans="1:9" x14ac:dyDescent="0.2">
      <c r="A10" s="54" t="s">
        <v>58</v>
      </c>
      <c r="B10" s="7" t="s">
        <v>59</v>
      </c>
      <c r="C10" s="49">
        <v>20.12</v>
      </c>
      <c r="D10" s="49" t="s">
        <v>60</v>
      </c>
      <c r="E10" s="51">
        <v>0.45829999999999999</v>
      </c>
      <c r="F10" s="51">
        <v>0.35270000000000001</v>
      </c>
      <c r="G10" s="49">
        <v>8163371</v>
      </c>
      <c r="H10" s="49">
        <v>9.0500000000000007</v>
      </c>
      <c r="I10" s="44">
        <v>24.74</v>
      </c>
    </row>
    <row r="11" spans="1:9" x14ac:dyDescent="0.2">
      <c r="A11" s="54" t="s">
        <v>61</v>
      </c>
      <c r="B11" s="7" t="s">
        <v>62</v>
      </c>
      <c r="C11" s="49">
        <v>75.27</v>
      </c>
      <c r="D11" s="49" t="s">
        <v>63</v>
      </c>
      <c r="E11" s="51">
        <v>0.5998</v>
      </c>
      <c r="F11" s="51">
        <v>0.42909999999999998</v>
      </c>
      <c r="G11" s="49">
        <v>2090246</v>
      </c>
      <c r="H11" s="49">
        <v>34.82</v>
      </c>
      <c r="I11" s="44">
        <v>76.239999999999995</v>
      </c>
    </row>
    <row r="12" spans="1:9" x14ac:dyDescent="0.2">
      <c r="A12" s="54" t="s">
        <v>64</v>
      </c>
      <c r="B12" s="7" t="s">
        <v>65</v>
      </c>
      <c r="C12" s="49">
        <v>35.94</v>
      </c>
      <c r="D12" s="49" t="s">
        <v>50</v>
      </c>
      <c r="E12" s="51">
        <v>0.5161</v>
      </c>
      <c r="F12" s="51">
        <v>0.37590000000000001</v>
      </c>
      <c r="G12" s="49">
        <v>1644533</v>
      </c>
      <c r="H12" s="49">
        <v>16.809999999999999</v>
      </c>
      <c r="I12" s="44">
        <v>42.39</v>
      </c>
    </row>
    <row r="13" spans="1:9" x14ac:dyDescent="0.2">
      <c r="A13" s="54" t="s">
        <v>14</v>
      </c>
      <c r="B13" s="7" t="s">
        <v>66</v>
      </c>
      <c r="C13" s="49">
        <v>17.41</v>
      </c>
      <c r="D13" s="49" t="s">
        <v>56</v>
      </c>
      <c r="E13" s="51">
        <v>0.63729999999999998</v>
      </c>
      <c r="F13" s="51">
        <v>0.1847</v>
      </c>
      <c r="G13" s="49">
        <v>13480794</v>
      </c>
      <c r="H13" s="49">
        <v>11.45</v>
      </c>
      <c r="I13" s="44">
        <v>17.97</v>
      </c>
    </row>
    <row r="14" spans="1:9" x14ac:dyDescent="0.2">
      <c r="A14" s="54" t="s">
        <v>67</v>
      </c>
      <c r="B14" s="7" t="s">
        <v>68</v>
      </c>
      <c r="C14" s="49">
        <v>55.56</v>
      </c>
      <c r="D14" s="49" t="s">
        <v>53</v>
      </c>
      <c r="E14" s="51">
        <v>0.56489999999999996</v>
      </c>
      <c r="F14" s="51">
        <v>0.30330000000000001</v>
      </c>
      <c r="G14" s="49">
        <v>4527973</v>
      </c>
      <c r="H14" s="49">
        <v>26.56</v>
      </c>
      <c r="I14" s="44">
        <v>59.93</v>
      </c>
    </row>
    <row r="15" spans="1:9" x14ac:dyDescent="0.2">
      <c r="A15" s="54" t="s">
        <v>8</v>
      </c>
      <c r="B15" s="7" t="s">
        <v>69</v>
      </c>
      <c r="C15" s="49">
        <v>11.66</v>
      </c>
      <c r="D15" s="49" t="s">
        <v>70</v>
      </c>
      <c r="E15" s="51">
        <v>0.5766</v>
      </c>
      <c r="F15" s="51">
        <v>0.54700000000000004</v>
      </c>
      <c r="G15" s="49">
        <v>19584619</v>
      </c>
      <c r="H15" s="49">
        <v>3.73</v>
      </c>
      <c r="I15" s="44">
        <v>13.29</v>
      </c>
    </row>
    <row r="16" spans="1:9" x14ac:dyDescent="0.2">
      <c r="A16" s="54" t="s">
        <v>71</v>
      </c>
      <c r="B16" s="7" t="s">
        <v>72</v>
      </c>
      <c r="C16" s="49">
        <v>14.97</v>
      </c>
      <c r="D16" s="49" t="s">
        <v>73</v>
      </c>
      <c r="E16" s="51">
        <v>0.55930000000000002</v>
      </c>
      <c r="F16" s="51">
        <v>0.45229999999999998</v>
      </c>
      <c r="G16" s="49">
        <v>3551041</v>
      </c>
      <c r="H16" s="49">
        <v>7.7</v>
      </c>
      <c r="I16" s="44">
        <v>17.5</v>
      </c>
    </row>
    <row r="17" spans="1:9" x14ac:dyDescent="0.2">
      <c r="A17" s="54" t="s">
        <v>12</v>
      </c>
      <c r="B17" s="7" t="s">
        <v>74</v>
      </c>
      <c r="C17" s="49">
        <v>52.39</v>
      </c>
      <c r="D17" s="49" t="s">
        <v>63</v>
      </c>
      <c r="E17" s="51">
        <v>0.58779999999999999</v>
      </c>
      <c r="F17" s="51">
        <v>0.22009999999999999</v>
      </c>
      <c r="G17" s="49">
        <v>2666142</v>
      </c>
      <c r="H17" s="49">
        <v>23.28</v>
      </c>
      <c r="I17" s="44">
        <v>52.77</v>
      </c>
    </row>
    <row r="18" spans="1:9" x14ac:dyDescent="0.2">
      <c r="A18" s="54" t="s">
        <v>75</v>
      </c>
      <c r="B18" s="7" t="s">
        <v>76</v>
      </c>
      <c r="C18" s="49">
        <v>25.98</v>
      </c>
      <c r="D18" s="49" t="s">
        <v>50</v>
      </c>
      <c r="E18" s="51">
        <v>0.51770000000000005</v>
      </c>
      <c r="F18" s="51">
        <v>0.50119999999999998</v>
      </c>
      <c r="G18" s="49">
        <v>16238567</v>
      </c>
      <c r="H18" s="49">
        <v>8.52</v>
      </c>
      <c r="I18" s="44">
        <v>32.520000000000003</v>
      </c>
    </row>
    <row r="19" spans="1:9" x14ac:dyDescent="0.2">
      <c r="A19" s="54" t="s">
        <v>77</v>
      </c>
      <c r="B19" s="7" t="s">
        <v>78</v>
      </c>
      <c r="C19" s="49">
        <v>80.290000000000006</v>
      </c>
      <c r="D19" s="49" t="s">
        <v>50</v>
      </c>
      <c r="E19" s="51">
        <v>0.51280000000000003</v>
      </c>
      <c r="F19" s="51">
        <v>0.27600000000000002</v>
      </c>
      <c r="G19" s="49">
        <v>2360916</v>
      </c>
      <c r="H19" s="49">
        <v>43.27</v>
      </c>
      <c r="I19" s="44">
        <v>90.59</v>
      </c>
    </row>
    <row r="20" spans="1:9" x14ac:dyDescent="0.2">
      <c r="A20" s="54" t="s">
        <v>5</v>
      </c>
      <c r="B20" s="7" t="s">
        <v>79</v>
      </c>
      <c r="C20" s="49">
        <v>156.80000000000001</v>
      </c>
      <c r="D20" s="49" t="s">
        <v>53</v>
      </c>
      <c r="E20" s="51">
        <v>0.55400000000000005</v>
      </c>
      <c r="F20" s="51">
        <v>0.42180000000000001</v>
      </c>
      <c r="G20" s="49">
        <v>1968519</v>
      </c>
      <c r="H20" s="49">
        <v>76.48</v>
      </c>
      <c r="I20" s="44">
        <v>169.49</v>
      </c>
    </row>
    <row r="21" spans="1:9" x14ac:dyDescent="0.2">
      <c r="A21" s="54" t="s">
        <v>80</v>
      </c>
      <c r="B21" s="7" t="s">
        <v>81</v>
      </c>
      <c r="C21" s="49">
        <v>27.34</v>
      </c>
      <c r="D21" s="49" t="s">
        <v>50</v>
      </c>
      <c r="E21" s="51">
        <v>0.52539999999999998</v>
      </c>
      <c r="F21" s="51">
        <v>0.37430000000000002</v>
      </c>
      <c r="G21" s="49">
        <v>10922081</v>
      </c>
      <c r="H21" s="49">
        <v>13.7</v>
      </c>
      <c r="I21" s="44">
        <v>30.41</v>
      </c>
    </row>
    <row r="22" spans="1:9" x14ac:dyDescent="0.2">
      <c r="A22" s="54" t="s">
        <v>82</v>
      </c>
      <c r="B22" s="7" t="s">
        <v>83</v>
      </c>
      <c r="C22" s="49">
        <v>73.959999999999994</v>
      </c>
      <c r="D22" s="49" t="s">
        <v>50</v>
      </c>
      <c r="E22" s="51">
        <v>0.53769999999999996</v>
      </c>
      <c r="F22" s="51">
        <v>0.34229999999999999</v>
      </c>
      <c r="G22" s="49">
        <v>3386950</v>
      </c>
      <c r="H22" s="49">
        <v>35.44</v>
      </c>
      <c r="I22" s="44">
        <v>84.39</v>
      </c>
    </row>
    <row r="23" spans="1:9" x14ac:dyDescent="0.2">
      <c r="A23" s="54" t="s">
        <v>9</v>
      </c>
      <c r="B23" s="7" t="s">
        <v>84</v>
      </c>
      <c r="C23" s="49">
        <v>24.42</v>
      </c>
      <c r="D23" s="49" t="s">
        <v>56</v>
      </c>
      <c r="E23" s="51">
        <v>0.58299999999999996</v>
      </c>
      <c r="F23" s="51">
        <v>0.1623</v>
      </c>
      <c r="G23" s="49">
        <v>6422136</v>
      </c>
      <c r="H23" s="49">
        <v>17.48</v>
      </c>
      <c r="I23" s="44">
        <v>24.69</v>
      </c>
    </row>
    <row r="24" spans="1:9" ht="16" thickBot="1" x14ac:dyDescent="0.25">
      <c r="A24" s="55" t="s">
        <v>85</v>
      </c>
      <c r="B24" s="10" t="s">
        <v>86</v>
      </c>
      <c r="C24" s="50">
        <v>58.28</v>
      </c>
      <c r="D24" s="50" t="s">
        <v>70</v>
      </c>
      <c r="E24" s="52">
        <v>0.57820000000000005</v>
      </c>
      <c r="F24" s="52">
        <v>0.23119999999999999</v>
      </c>
      <c r="G24" s="50">
        <v>20462426</v>
      </c>
      <c r="H24" s="50">
        <v>31.11</v>
      </c>
      <c r="I24" s="45">
        <v>62.55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CE238-7DED-4B2F-B122-A21B06F52401}">
  <dimension ref="A1:L26"/>
  <sheetViews>
    <sheetView showGridLines="0" tabSelected="1" zoomScale="130" zoomScaleNormal="130" workbookViewId="0">
      <selection activeCell="E12" sqref="E12"/>
    </sheetView>
  </sheetViews>
  <sheetFormatPr baseColWidth="10" defaultColWidth="8.83203125" defaultRowHeight="15" x14ac:dyDescent="0.2"/>
  <cols>
    <col min="2" max="2" width="29.6640625" bestFit="1" customWidth="1"/>
    <col min="3" max="3" width="12.83203125" customWidth="1"/>
    <col min="6" max="6" width="18.6640625" customWidth="1"/>
    <col min="8" max="8" width="11.5" bestFit="1" customWidth="1"/>
    <col min="14" max="14" width="11.1640625" bestFit="1" customWidth="1"/>
  </cols>
  <sheetData>
    <row r="1" spans="1:12" ht="16" thickBot="1" x14ac:dyDescent="0.25">
      <c r="A1" s="53" t="s">
        <v>32</v>
      </c>
      <c r="B1" s="46" t="s">
        <v>33</v>
      </c>
      <c r="C1" s="48" t="s">
        <v>87</v>
      </c>
      <c r="D1" s="48" t="s">
        <v>88</v>
      </c>
      <c r="E1" s="48" t="s">
        <v>89</v>
      </c>
      <c r="F1" s="48" t="s">
        <v>90</v>
      </c>
      <c r="G1" s="48" t="s">
        <v>91</v>
      </c>
      <c r="H1" s="48" t="s">
        <v>92</v>
      </c>
      <c r="I1" s="47" t="s">
        <v>93</v>
      </c>
    </row>
    <row r="2" spans="1:12" x14ac:dyDescent="0.2">
      <c r="A2" s="54" t="s">
        <v>41</v>
      </c>
      <c r="B2" s="7" t="s">
        <v>42</v>
      </c>
      <c r="C2" s="49">
        <v>7192713000</v>
      </c>
      <c r="D2" s="49">
        <v>0</v>
      </c>
      <c r="E2" s="51">
        <v>-1.08</v>
      </c>
      <c r="F2" s="51">
        <v>-4860000000</v>
      </c>
      <c r="G2" s="49">
        <v>4.96</v>
      </c>
      <c r="H2" s="49">
        <v>0.1</v>
      </c>
      <c r="I2" s="44">
        <v>5.4000000000000003E-3</v>
      </c>
    </row>
    <row r="3" spans="1:12" x14ac:dyDescent="0.2">
      <c r="A3" s="54" t="s">
        <v>4</v>
      </c>
      <c r="B3" s="7" t="s">
        <v>44</v>
      </c>
      <c r="C3" s="49">
        <v>20724688000</v>
      </c>
      <c r="D3" s="49">
        <v>503.5</v>
      </c>
      <c r="E3" s="51">
        <v>0.04</v>
      </c>
      <c r="F3" s="51">
        <v>-9940000000</v>
      </c>
      <c r="G3" s="49">
        <v>1.82</v>
      </c>
      <c r="H3" s="49">
        <v>0.72</v>
      </c>
      <c r="I3" s="44">
        <v>3.5700000000000003E-2</v>
      </c>
    </row>
    <row r="4" spans="1:12" x14ac:dyDescent="0.2">
      <c r="A4" s="54" t="s">
        <v>7</v>
      </c>
      <c r="B4" s="7" t="s">
        <v>46</v>
      </c>
      <c r="C4" s="49">
        <v>6706263000</v>
      </c>
      <c r="D4" s="49">
        <v>36.53</v>
      </c>
      <c r="E4" s="51">
        <v>0.45</v>
      </c>
      <c r="F4" s="51">
        <v>200530000</v>
      </c>
      <c r="G4" s="49">
        <v>0.17</v>
      </c>
      <c r="H4" s="49">
        <v>0.4</v>
      </c>
      <c r="I4" s="44">
        <v>2.4299999999999999E-2</v>
      </c>
    </row>
    <row r="5" spans="1:12" x14ac:dyDescent="0.2">
      <c r="A5" s="54" t="s">
        <v>48</v>
      </c>
      <c r="B5" s="7" t="s">
        <v>49</v>
      </c>
      <c r="C5" s="49">
        <v>71819000</v>
      </c>
      <c r="D5" s="49">
        <v>0</v>
      </c>
      <c r="E5" s="51">
        <v>-0.97</v>
      </c>
      <c r="F5" s="51">
        <v>-2701000000</v>
      </c>
      <c r="G5" s="49">
        <v>1.78</v>
      </c>
      <c r="H5" s="49">
        <v>1.72</v>
      </c>
      <c r="I5" s="44">
        <v>3.4200000000000001E-2</v>
      </c>
    </row>
    <row r="6" spans="1:12" x14ac:dyDescent="0.2">
      <c r="A6" s="54" t="s">
        <v>51</v>
      </c>
      <c r="B6" s="7" t="s">
        <v>52</v>
      </c>
      <c r="C6" s="49">
        <v>198011648000</v>
      </c>
      <c r="D6" s="49">
        <v>0</v>
      </c>
      <c r="E6" s="51">
        <v>-0.2</v>
      </c>
      <c r="F6" s="51">
        <v>-5543000000</v>
      </c>
      <c r="G6" s="49">
        <v>1.34</v>
      </c>
      <c r="H6" s="49">
        <v>5.16</v>
      </c>
      <c r="I6" s="44">
        <v>5.0799999999999998E-2</v>
      </c>
      <c r="K6" s="12"/>
      <c r="L6" s="12"/>
    </row>
    <row r="7" spans="1:12" x14ac:dyDescent="0.2">
      <c r="A7" s="54" t="s">
        <v>6</v>
      </c>
      <c r="B7" s="7" t="s">
        <v>54</v>
      </c>
      <c r="C7" s="49">
        <v>14986234000</v>
      </c>
      <c r="D7" s="49">
        <v>0</v>
      </c>
      <c r="E7" s="51">
        <v>-0.09</v>
      </c>
      <c r="F7" s="51">
        <v>-2680000000</v>
      </c>
      <c r="G7" s="49">
        <v>3.35</v>
      </c>
      <c r="H7" s="49">
        <v>0.44</v>
      </c>
      <c r="I7" s="44">
        <v>2.01E-2</v>
      </c>
    </row>
    <row r="8" spans="1:12" x14ac:dyDescent="0.2">
      <c r="A8" s="54" t="s">
        <v>10</v>
      </c>
      <c r="B8" s="7" t="s">
        <v>55</v>
      </c>
      <c r="C8" s="49">
        <v>41835816000</v>
      </c>
      <c r="D8" s="49">
        <v>47.83</v>
      </c>
      <c r="E8" s="51">
        <v>1.46</v>
      </c>
      <c r="F8" s="51">
        <v>-604570000</v>
      </c>
      <c r="G8" s="49">
        <v>2.1800000000000002</v>
      </c>
      <c r="H8" s="49">
        <v>1.65</v>
      </c>
      <c r="I8" s="44">
        <v>2.3599999999999999E-2</v>
      </c>
    </row>
    <row r="9" spans="1:12" x14ac:dyDescent="0.2">
      <c r="A9" s="54" t="s">
        <v>11</v>
      </c>
      <c r="B9" s="7" t="s">
        <v>57</v>
      </c>
      <c r="C9" s="49">
        <v>14355491000</v>
      </c>
      <c r="D9" s="49">
        <v>25.48</v>
      </c>
      <c r="E9" s="51">
        <v>3.04</v>
      </c>
      <c r="F9" s="51">
        <v>-4517000000</v>
      </c>
      <c r="G9" s="49">
        <v>2.75</v>
      </c>
      <c r="H9" s="49">
        <v>1.6</v>
      </c>
      <c r="I9" s="44">
        <v>2.07E-2</v>
      </c>
    </row>
    <row r="10" spans="1:12" x14ac:dyDescent="0.2">
      <c r="A10" s="54" t="s">
        <v>58</v>
      </c>
      <c r="B10" s="7" t="s">
        <v>59</v>
      </c>
      <c r="C10" s="49">
        <v>17167906000</v>
      </c>
      <c r="D10" s="49">
        <v>36.659999999999997</v>
      </c>
      <c r="E10" s="51">
        <v>0.53</v>
      </c>
      <c r="F10" s="51">
        <v>-2945000000</v>
      </c>
      <c r="G10" s="49">
        <v>2.9</v>
      </c>
      <c r="H10" s="49">
        <v>0.18</v>
      </c>
      <c r="I10" s="44">
        <v>9.2999999999999992E-3</v>
      </c>
    </row>
    <row r="11" spans="1:12" x14ac:dyDescent="0.2">
      <c r="A11" s="54" t="s">
        <v>61</v>
      </c>
      <c r="B11" s="7" t="s">
        <v>62</v>
      </c>
      <c r="C11" s="49">
        <v>21728258000</v>
      </c>
      <c r="D11" s="49">
        <v>0</v>
      </c>
      <c r="E11" s="51">
        <v>-2.94</v>
      </c>
      <c r="F11" s="51">
        <v>-3093000000</v>
      </c>
      <c r="G11" s="49">
        <v>2.21</v>
      </c>
      <c r="H11" s="49">
        <v>1</v>
      </c>
      <c r="I11" s="44">
        <v>1.47E-2</v>
      </c>
    </row>
    <row r="12" spans="1:12" x14ac:dyDescent="0.2">
      <c r="A12" s="54" t="s">
        <v>64</v>
      </c>
      <c r="B12" s="7" t="s">
        <v>65</v>
      </c>
      <c r="C12" s="49">
        <v>5617935000</v>
      </c>
      <c r="D12" s="49">
        <v>0</v>
      </c>
      <c r="E12" s="51">
        <v>-0.87</v>
      </c>
      <c r="F12" s="51">
        <v>-601450000</v>
      </c>
      <c r="G12" s="49">
        <v>1.83</v>
      </c>
      <c r="H12" s="49">
        <v>1.4</v>
      </c>
      <c r="I12" s="44">
        <v>4.07E-2</v>
      </c>
    </row>
    <row r="13" spans="1:12" x14ac:dyDescent="0.2">
      <c r="A13" s="54" t="s">
        <v>14</v>
      </c>
      <c r="B13" s="7" t="s">
        <v>66</v>
      </c>
      <c r="C13" s="49">
        <v>38497912000</v>
      </c>
      <c r="D13" s="49">
        <v>13.53</v>
      </c>
      <c r="E13" s="51">
        <v>1.25</v>
      </c>
      <c r="F13" s="51">
        <v>119000000</v>
      </c>
      <c r="G13" s="49">
        <v>1.1399999999999999</v>
      </c>
      <c r="H13" s="49">
        <v>1.05</v>
      </c>
      <c r="I13" s="44">
        <v>6.2100000000000002E-2</v>
      </c>
    </row>
    <row r="14" spans="1:12" x14ac:dyDescent="0.2">
      <c r="A14" s="54" t="s">
        <v>67</v>
      </c>
      <c r="B14" s="7" t="s">
        <v>68</v>
      </c>
      <c r="C14" s="49">
        <v>35097208000</v>
      </c>
      <c r="D14" s="49">
        <v>0</v>
      </c>
      <c r="E14" s="51" t="s">
        <v>118</v>
      </c>
      <c r="F14" s="51">
        <v>-9826000000</v>
      </c>
      <c r="G14" s="49">
        <v>2.19</v>
      </c>
      <c r="H14" s="49">
        <v>2.3199999999999998</v>
      </c>
      <c r="I14" s="44">
        <v>4.36E-2</v>
      </c>
    </row>
    <row r="15" spans="1:12" x14ac:dyDescent="0.2">
      <c r="A15" s="54" t="s">
        <v>8</v>
      </c>
      <c r="B15" s="7" t="s">
        <v>69</v>
      </c>
      <c r="C15" s="49">
        <v>8702291000</v>
      </c>
      <c r="D15" s="49">
        <v>0</v>
      </c>
      <c r="E15" s="51">
        <v>-1.1599999999999999</v>
      </c>
      <c r="F15" s="51">
        <v>-1451000000</v>
      </c>
      <c r="G15" s="49">
        <v>3.23</v>
      </c>
      <c r="H15" s="49">
        <v>0.12</v>
      </c>
      <c r="I15" s="44">
        <v>1.11E-2</v>
      </c>
    </row>
    <row r="16" spans="1:12" x14ac:dyDescent="0.2">
      <c r="A16" s="54" t="s">
        <v>71</v>
      </c>
      <c r="B16" s="7" t="s">
        <v>72</v>
      </c>
      <c r="C16" s="49">
        <v>5305095000</v>
      </c>
      <c r="D16" s="49">
        <v>0</v>
      </c>
      <c r="E16" s="51">
        <v>-0.36</v>
      </c>
      <c r="F16" s="51">
        <v>-2542000000</v>
      </c>
      <c r="G16" s="49">
        <v>2.29</v>
      </c>
      <c r="H16" s="49">
        <v>0</v>
      </c>
      <c r="I16" s="44">
        <v>0</v>
      </c>
    </row>
    <row r="17" spans="1:9" x14ac:dyDescent="0.2">
      <c r="A17" s="54" t="s">
        <v>12</v>
      </c>
      <c r="B17" s="7" t="s">
        <v>74</v>
      </c>
      <c r="C17" s="49">
        <v>22668770000</v>
      </c>
      <c r="D17" s="49">
        <v>19.87</v>
      </c>
      <c r="E17" s="51">
        <v>2.54</v>
      </c>
      <c r="F17" s="51">
        <v>612810000</v>
      </c>
      <c r="G17" s="49">
        <v>2.02</v>
      </c>
      <c r="H17" s="49">
        <v>3.74</v>
      </c>
      <c r="I17" s="44">
        <v>7.4099999999999999E-2</v>
      </c>
    </row>
    <row r="18" spans="1:9" x14ac:dyDescent="0.2">
      <c r="A18" s="54" t="s">
        <v>75</v>
      </c>
      <c r="B18" s="7" t="s">
        <v>76</v>
      </c>
      <c r="C18" s="49">
        <v>23420538000</v>
      </c>
      <c r="D18" s="49">
        <v>0</v>
      </c>
      <c r="E18" s="51">
        <v>-3.9</v>
      </c>
      <c r="F18" s="51">
        <v>-14831000000</v>
      </c>
      <c r="G18" s="49">
        <v>2.48</v>
      </c>
      <c r="H18" s="49">
        <v>0.04</v>
      </c>
      <c r="I18" s="44">
        <v>1.6000000000000001E-3</v>
      </c>
    </row>
    <row r="19" spans="1:9" x14ac:dyDescent="0.2">
      <c r="A19" s="54" t="s">
        <v>77</v>
      </c>
      <c r="B19" s="7" t="s">
        <v>78</v>
      </c>
      <c r="C19" s="49">
        <v>34197332000</v>
      </c>
      <c r="D19" s="49">
        <v>0</v>
      </c>
      <c r="E19" s="51">
        <v>-0.89</v>
      </c>
      <c r="F19" s="51">
        <v>-3975000000</v>
      </c>
      <c r="G19" s="49">
        <v>1.73</v>
      </c>
      <c r="H19" s="49">
        <v>3.6</v>
      </c>
      <c r="I19" s="44">
        <v>4.7100000000000003E-2</v>
      </c>
    </row>
    <row r="20" spans="1:9" x14ac:dyDescent="0.2">
      <c r="A20" s="54" t="s">
        <v>5</v>
      </c>
      <c r="B20" s="7" t="s">
        <v>79</v>
      </c>
      <c r="C20" s="49">
        <v>32718742000</v>
      </c>
      <c r="D20" s="49">
        <v>71.97</v>
      </c>
      <c r="E20" s="51">
        <v>2.0699999999999998</v>
      </c>
      <c r="F20" s="51">
        <v>-200000000</v>
      </c>
      <c r="G20" s="49">
        <v>1.96</v>
      </c>
      <c r="H20" s="49">
        <v>2.2400000000000002</v>
      </c>
      <c r="I20" s="44">
        <v>1.4999999999999999E-2</v>
      </c>
    </row>
    <row r="21" spans="1:9" x14ac:dyDescent="0.2">
      <c r="A21" s="54" t="s">
        <v>80</v>
      </c>
      <c r="B21" s="7" t="s">
        <v>81</v>
      </c>
      <c r="C21" s="49">
        <v>36606576000</v>
      </c>
      <c r="D21" s="49">
        <v>41.2</v>
      </c>
      <c r="E21" s="51">
        <v>0.64</v>
      </c>
      <c r="F21" s="51">
        <v>-10518000000</v>
      </c>
      <c r="G21" s="49">
        <v>2.42</v>
      </c>
      <c r="H21" s="49">
        <v>0.5</v>
      </c>
      <c r="I21" s="44">
        <v>1.9E-2</v>
      </c>
    </row>
    <row r="22" spans="1:9" x14ac:dyDescent="0.2">
      <c r="A22" s="54" t="s">
        <v>82</v>
      </c>
      <c r="B22" s="7" t="s">
        <v>83</v>
      </c>
      <c r="C22" s="49">
        <v>29342992000</v>
      </c>
      <c r="D22" s="49">
        <v>0</v>
      </c>
      <c r="E22" s="51">
        <v>-5.2</v>
      </c>
      <c r="F22" s="51">
        <v>-1421000000</v>
      </c>
      <c r="G22" s="49">
        <v>2.2000000000000002</v>
      </c>
      <c r="H22" s="49">
        <v>3.92</v>
      </c>
      <c r="I22" s="44">
        <v>5.5599999999999997E-2</v>
      </c>
    </row>
    <row r="23" spans="1:9" x14ac:dyDescent="0.2">
      <c r="A23" s="54" t="s">
        <v>9</v>
      </c>
      <c r="B23" s="7" t="s">
        <v>84</v>
      </c>
      <c r="C23" s="49">
        <v>29058136000</v>
      </c>
      <c r="D23" s="49">
        <v>21.99</v>
      </c>
      <c r="E23" s="51">
        <v>1.0900000000000001</v>
      </c>
      <c r="F23" s="51">
        <v>211000000</v>
      </c>
      <c r="G23" s="49">
        <v>1.5</v>
      </c>
      <c r="H23" s="49">
        <v>1.64</v>
      </c>
      <c r="I23" s="44">
        <v>6.8400000000000002E-2</v>
      </c>
    </row>
    <row r="24" spans="1:9" ht="16" thickBot="1" x14ac:dyDescent="0.25">
      <c r="A24" s="55" t="s">
        <v>85</v>
      </c>
      <c r="B24" s="10" t="s">
        <v>86</v>
      </c>
      <c r="C24" s="50">
        <v>238812976000</v>
      </c>
      <c r="D24" s="50">
        <v>0</v>
      </c>
      <c r="E24" s="52">
        <v>-0.32</v>
      </c>
      <c r="F24" s="52">
        <v>-22440000000</v>
      </c>
      <c r="G24" s="50">
        <v>1.44</v>
      </c>
      <c r="H24" s="50">
        <v>3.48</v>
      </c>
      <c r="I24" s="45">
        <v>6.25E-2</v>
      </c>
    </row>
    <row r="26" spans="1:9" x14ac:dyDescent="0.2">
      <c r="A26">
        <f>AVERAGE($G$9,$G$15,$G$17,$G$13,$G$23,$G$8,$G$4,$G$20,$G$7,$G$3)</f>
        <v>2.012</v>
      </c>
      <c r="B26" s="15" t="s">
        <v>115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84894-2581-4830-B1BA-1104631EF815}">
  <dimension ref="A1:H24"/>
  <sheetViews>
    <sheetView showGridLines="0" zoomScale="130" zoomScaleNormal="130" workbookViewId="0">
      <selection activeCell="B30" sqref="B30"/>
    </sheetView>
  </sheetViews>
  <sheetFormatPr baseColWidth="10" defaultColWidth="8.83203125" defaultRowHeight="15" x14ac:dyDescent="0.2"/>
  <cols>
    <col min="2" max="2" width="29.6640625" bestFit="1" customWidth="1"/>
    <col min="3" max="3" width="8.83203125" customWidth="1"/>
    <col min="4" max="4" width="11.5" customWidth="1"/>
    <col min="5" max="5" width="11.1640625" customWidth="1"/>
    <col min="6" max="6" width="9.83203125" customWidth="1"/>
    <col min="7" max="7" width="11.1640625" customWidth="1"/>
    <col min="8" max="8" width="12.5" customWidth="1"/>
  </cols>
  <sheetData>
    <row r="1" spans="1:8" ht="16" thickBot="1" x14ac:dyDescent="0.25">
      <c r="A1" s="53" t="s">
        <v>32</v>
      </c>
      <c r="B1" s="46" t="s">
        <v>33</v>
      </c>
      <c r="C1" s="48" t="s">
        <v>34</v>
      </c>
      <c r="D1" s="48" t="s">
        <v>94</v>
      </c>
      <c r="E1" s="48" t="s">
        <v>95</v>
      </c>
      <c r="F1" s="48" t="s">
        <v>96</v>
      </c>
      <c r="G1" s="48" t="s">
        <v>97</v>
      </c>
      <c r="H1" s="48" t="s">
        <v>98</v>
      </c>
    </row>
    <row r="2" spans="1:8" x14ac:dyDescent="0.2">
      <c r="A2" s="54" t="s">
        <v>41</v>
      </c>
      <c r="B2" s="7" t="s">
        <v>42</v>
      </c>
      <c r="C2" s="49">
        <v>20.29</v>
      </c>
      <c r="D2" s="49">
        <v>61.51</v>
      </c>
      <c r="E2" s="51">
        <v>0.42349999999999999</v>
      </c>
      <c r="F2" s="51">
        <v>7.4999999999999997E-2</v>
      </c>
      <c r="G2" s="49">
        <v>0.35210000000000002</v>
      </c>
      <c r="H2" s="49">
        <v>0.89319999999999999</v>
      </c>
    </row>
    <row r="3" spans="1:8" x14ac:dyDescent="0.2">
      <c r="A3" s="54" t="s">
        <v>4</v>
      </c>
      <c r="B3" s="7" t="s">
        <v>44</v>
      </c>
      <c r="C3" s="49">
        <v>20.32</v>
      </c>
      <c r="D3" s="49">
        <v>41.17</v>
      </c>
      <c r="E3" s="51">
        <v>-2.69E-2</v>
      </c>
      <c r="F3" s="51">
        <v>-9.1800000000000007E-2</v>
      </c>
      <c r="G3" s="49">
        <v>-1.4999999999999999E-2</v>
      </c>
      <c r="H3" s="49">
        <v>0.4289</v>
      </c>
    </row>
    <row r="4" spans="1:8" x14ac:dyDescent="0.2">
      <c r="A4" s="54" t="s">
        <v>7</v>
      </c>
      <c r="B4" s="7" t="s">
        <v>46</v>
      </c>
      <c r="C4" s="49">
        <v>17.05</v>
      </c>
      <c r="D4" s="49">
        <v>-15.15</v>
      </c>
      <c r="E4" s="51">
        <v>4.5499999999999999E-2</v>
      </c>
      <c r="F4" s="51">
        <v>-0.11260000000000001</v>
      </c>
      <c r="G4" s="49">
        <v>-7.3999999999999996E-2</v>
      </c>
      <c r="H4" s="49">
        <v>-0.1714</v>
      </c>
    </row>
    <row r="5" spans="1:8" x14ac:dyDescent="0.2">
      <c r="A5" s="54" t="s">
        <v>48</v>
      </c>
      <c r="B5" s="7" t="s">
        <v>49</v>
      </c>
      <c r="C5" s="49">
        <v>53.16</v>
      </c>
      <c r="D5" s="49">
        <v>42.2</v>
      </c>
      <c r="E5" s="51">
        <v>0.3251</v>
      </c>
      <c r="F5" s="51">
        <v>-3.7199999999999997E-2</v>
      </c>
      <c r="G5" s="49">
        <v>0.28899999999999998</v>
      </c>
      <c r="H5" s="49">
        <v>0.37709999999999999</v>
      </c>
    </row>
    <row r="6" spans="1:8" x14ac:dyDescent="0.2">
      <c r="A6" s="54" t="s">
        <v>51</v>
      </c>
      <c r="B6" s="7" t="s">
        <v>52</v>
      </c>
      <c r="C6" s="49">
        <v>105.54</v>
      </c>
      <c r="D6" s="49">
        <v>25.26</v>
      </c>
      <c r="E6" s="51">
        <v>0.24679999999999999</v>
      </c>
      <c r="F6" s="51">
        <v>-2.0400000000000001E-2</v>
      </c>
      <c r="G6" s="49">
        <v>0.18279999999999999</v>
      </c>
      <c r="H6" s="49">
        <v>0.1711</v>
      </c>
    </row>
    <row r="7" spans="1:8" x14ac:dyDescent="0.2">
      <c r="A7" s="54" t="s">
        <v>6</v>
      </c>
      <c r="B7" s="7" t="s">
        <v>54</v>
      </c>
      <c r="C7" s="49">
        <v>23.86</v>
      </c>
      <c r="D7" s="49">
        <v>115.09</v>
      </c>
      <c r="E7" s="51">
        <v>0.49780000000000002</v>
      </c>
      <c r="F7" s="51">
        <v>4.1300000000000003E-2</v>
      </c>
      <c r="G7" s="49">
        <v>0.37669999999999998</v>
      </c>
      <c r="H7" s="49">
        <v>1.1586000000000001</v>
      </c>
    </row>
    <row r="8" spans="1:8" x14ac:dyDescent="0.2">
      <c r="A8" s="54" t="s">
        <v>10</v>
      </c>
      <c r="B8" s="7" t="s">
        <v>55</v>
      </c>
      <c r="C8" s="49">
        <v>74.84</v>
      </c>
      <c r="D8" s="49">
        <v>77.25</v>
      </c>
      <c r="E8" s="51">
        <v>0.49480000000000002</v>
      </c>
      <c r="F8" s="51">
        <v>-4.4999999999999997E-3</v>
      </c>
      <c r="G8" s="49">
        <v>0.38769999999999999</v>
      </c>
      <c r="H8" s="49">
        <v>0.6573</v>
      </c>
    </row>
    <row r="9" spans="1:8" x14ac:dyDescent="0.2">
      <c r="A9" s="54" t="s">
        <v>11</v>
      </c>
      <c r="B9" s="7" t="s">
        <v>57</v>
      </c>
      <c r="C9" s="49">
        <v>84.26</v>
      </c>
      <c r="D9" s="49">
        <v>102.56</v>
      </c>
      <c r="E9" s="51">
        <v>0.73</v>
      </c>
      <c r="F9" s="51">
        <v>0.1048</v>
      </c>
      <c r="G9" s="49">
        <v>0.38829999999999998</v>
      </c>
      <c r="H9" s="49">
        <v>1.2034</v>
      </c>
    </row>
    <row r="10" spans="1:8" x14ac:dyDescent="0.2">
      <c r="A10" s="54" t="s">
        <v>58</v>
      </c>
      <c r="B10" s="7" t="s">
        <v>59</v>
      </c>
      <c r="C10" s="49">
        <v>20.100000000000001</v>
      </c>
      <c r="D10" s="49">
        <v>85.4</v>
      </c>
      <c r="E10" s="51">
        <v>6.2700000000000006E-2</v>
      </c>
      <c r="F10" s="51">
        <v>-7.8200000000000006E-2</v>
      </c>
      <c r="G10" s="49">
        <v>9.9299999999999999E-2</v>
      </c>
      <c r="H10" s="49">
        <v>1.1097999999999999</v>
      </c>
    </row>
    <row r="11" spans="1:8" x14ac:dyDescent="0.2">
      <c r="A11" s="54" t="s">
        <v>61</v>
      </c>
      <c r="B11" s="7" t="s">
        <v>62</v>
      </c>
      <c r="C11" s="49">
        <v>75.27</v>
      </c>
      <c r="D11" s="49">
        <v>82.11</v>
      </c>
      <c r="E11" s="51">
        <v>0.42170000000000002</v>
      </c>
      <c r="F11" s="51">
        <v>3.7699999999999997E-2</v>
      </c>
      <c r="G11" s="49">
        <v>0.34260000000000002</v>
      </c>
      <c r="H11" s="49">
        <v>0.69410000000000005</v>
      </c>
    </row>
    <row r="12" spans="1:8" x14ac:dyDescent="0.2">
      <c r="A12" s="54" t="s">
        <v>64</v>
      </c>
      <c r="B12" s="7" t="s">
        <v>65</v>
      </c>
      <c r="C12" s="49">
        <v>35.94</v>
      </c>
      <c r="D12" s="49">
        <v>26.6</v>
      </c>
      <c r="E12" s="51">
        <v>0.3826</v>
      </c>
      <c r="F12" s="51">
        <v>-3.2199999999999999E-2</v>
      </c>
      <c r="G12" s="49">
        <v>0.20169999999999999</v>
      </c>
      <c r="H12" s="49">
        <v>0.16300000000000001</v>
      </c>
    </row>
    <row r="13" spans="1:8" x14ac:dyDescent="0.2">
      <c r="A13" s="54" t="s">
        <v>14</v>
      </c>
      <c r="B13" s="7" t="s">
        <v>66</v>
      </c>
      <c r="C13" s="49">
        <v>17.41</v>
      </c>
      <c r="D13" s="49">
        <v>27.89</v>
      </c>
      <c r="E13" s="51">
        <v>0.2732</v>
      </c>
      <c r="F13" s="51">
        <v>3.5999999999999997E-2</v>
      </c>
      <c r="G13" s="49">
        <v>0.18479999999999999</v>
      </c>
      <c r="H13" s="49">
        <v>0.14580000000000001</v>
      </c>
    </row>
    <row r="14" spans="1:8" x14ac:dyDescent="0.2">
      <c r="A14" s="54" t="s">
        <v>67</v>
      </c>
      <c r="B14" s="7" t="s">
        <v>68</v>
      </c>
      <c r="C14" s="49">
        <v>55.55</v>
      </c>
      <c r="D14" s="49">
        <v>92.95</v>
      </c>
      <c r="E14" s="51">
        <v>0.3397</v>
      </c>
      <c r="F14" s="51">
        <v>7.1000000000000004E-3</v>
      </c>
      <c r="G14" s="49">
        <v>0.23769999999999999</v>
      </c>
      <c r="H14" s="49">
        <v>0.94899999999999995</v>
      </c>
    </row>
    <row r="15" spans="1:8" x14ac:dyDescent="0.2">
      <c r="A15" s="54" t="s">
        <v>8</v>
      </c>
      <c r="B15" s="7" t="s">
        <v>69</v>
      </c>
      <c r="C15" s="49">
        <v>11.66</v>
      </c>
      <c r="D15" s="49">
        <v>112.34</v>
      </c>
      <c r="E15" s="51">
        <v>0.73760000000000003</v>
      </c>
      <c r="F15" s="51">
        <v>4.5100000000000001E-2</v>
      </c>
      <c r="G15" s="49">
        <v>0.53310000000000002</v>
      </c>
      <c r="H15" s="49">
        <v>1.3226</v>
      </c>
    </row>
    <row r="16" spans="1:8" x14ac:dyDescent="0.2">
      <c r="A16" s="54" t="s">
        <v>71</v>
      </c>
      <c r="B16" s="7" t="s">
        <v>72</v>
      </c>
      <c r="C16" s="49">
        <v>14.97</v>
      </c>
      <c r="D16" s="49">
        <v>28.15</v>
      </c>
      <c r="E16" s="51">
        <v>7.0300000000000001E-2</v>
      </c>
      <c r="F16" s="51">
        <v>4.7399999999999998E-2</v>
      </c>
      <c r="G16" s="49">
        <v>0.16439999999999999</v>
      </c>
      <c r="H16" s="49">
        <v>0.2485</v>
      </c>
    </row>
    <row r="17" spans="1:8" x14ac:dyDescent="0.2">
      <c r="A17" s="54" t="s">
        <v>12</v>
      </c>
      <c r="B17" s="7" t="s">
        <v>74</v>
      </c>
      <c r="C17" s="49">
        <v>52.39</v>
      </c>
      <c r="D17" s="49">
        <v>103.52</v>
      </c>
      <c r="E17" s="51">
        <v>0.36220000000000002</v>
      </c>
      <c r="F17" s="51">
        <v>2.1499999999999998E-2</v>
      </c>
      <c r="G17" s="49">
        <v>0.24149999999999999</v>
      </c>
      <c r="H17" s="49">
        <v>0.71240000000000003</v>
      </c>
    </row>
    <row r="18" spans="1:8" x14ac:dyDescent="0.2">
      <c r="A18" s="54" t="s">
        <v>75</v>
      </c>
      <c r="B18" s="7" t="s">
        <v>76</v>
      </c>
      <c r="C18" s="49">
        <v>25.97</v>
      </c>
      <c r="D18" s="49">
        <v>48.42</v>
      </c>
      <c r="E18" s="51">
        <v>0.49880000000000002</v>
      </c>
      <c r="F18" s="51">
        <v>-6.54E-2</v>
      </c>
      <c r="G18" s="49">
        <v>0.2384</v>
      </c>
      <c r="H18" s="49">
        <v>0.71030000000000004</v>
      </c>
    </row>
    <row r="19" spans="1:8" x14ac:dyDescent="0.2">
      <c r="A19" s="54" t="s">
        <v>77</v>
      </c>
      <c r="B19" s="7" t="s">
        <v>78</v>
      </c>
      <c r="C19" s="49">
        <v>80.290000000000006</v>
      </c>
      <c r="D19" s="49">
        <v>21.5</v>
      </c>
      <c r="E19" s="51">
        <v>0.14380000000000001</v>
      </c>
      <c r="F19" s="51">
        <v>-5.11E-2</v>
      </c>
      <c r="G19" s="49">
        <v>0.1197</v>
      </c>
      <c r="H19" s="49">
        <v>0.188</v>
      </c>
    </row>
    <row r="20" spans="1:8" x14ac:dyDescent="0.2">
      <c r="A20" s="54" t="s">
        <v>5</v>
      </c>
      <c r="B20" s="7" t="s">
        <v>79</v>
      </c>
      <c r="C20" s="49">
        <v>156.80000000000001</v>
      </c>
      <c r="D20" s="49">
        <v>92.34</v>
      </c>
      <c r="E20" s="51">
        <v>0.37180000000000002</v>
      </c>
      <c r="F20" s="51">
        <v>-5.21E-2</v>
      </c>
      <c r="G20" s="49">
        <v>0.27429999999999999</v>
      </c>
      <c r="H20" s="49">
        <v>0.88770000000000004</v>
      </c>
    </row>
    <row r="21" spans="1:8" x14ac:dyDescent="0.2">
      <c r="A21" s="54" t="s">
        <v>80</v>
      </c>
      <c r="B21" s="7" t="s">
        <v>81</v>
      </c>
      <c r="C21" s="49">
        <v>27.33</v>
      </c>
      <c r="D21" s="49">
        <v>74.430000000000007</v>
      </c>
      <c r="E21" s="51">
        <v>0.249</v>
      </c>
      <c r="F21" s="51">
        <v>-3.6900000000000002E-2</v>
      </c>
      <c r="G21" s="49">
        <v>0.20430000000000001</v>
      </c>
      <c r="H21" s="49">
        <v>0.68820000000000003</v>
      </c>
    </row>
    <row r="22" spans="1:8" x14ac:dyDescent="0.2">
      <c r="A22" s="54" t="s">
        <v>82</v>
      </c>
      <c r="B22" s="7" t="s">
        <v>83</v>
      </c>
      <c r="C22" s="49">
        <v>73.959999999999994</v>
      </c>
      <c r="D22" s="49">
        <v>23.72</v>
      </c>
      <c r="E22" s="51">
        <v>0.30159999999999998</v>
      </c>
      <c r="F22" s="51">
        <v>7.1000000000000004E-3</v>
      </c>
      <c r="G22" s="49">
        <v>0.26229999999999998</v>
      </c>
      <c r="H22" s="49">
        <v>0.27229999999999999</v>
      </c>
    </row>
    <row r="23" spans="1:8" x14ac:dyDescent="0.2">
      <c r="A23" s="54" t="s">
        <v>9</v>
      </c>
      <c r="B23" s="7" t="s">
        <v>84</v>
      </c>
      <c r="C23" s="49">
        <v>24.42</v>
      </c>
      <c r="D23" s="49">
        <v>33.549999999999997</v>
      </c>
      <c r="E23" s="51">
        <v>0.2165</v>
      </c>
      <c r="F23" s="51">
        <v>-6.8999999999999999E-3</v>
      </c>
      <c r="G23" s="49">
        <v>0.13650000000000001</v>
      </c>
      <c r="H23" s="49">
        <v>0.2898</v>
      </c>
    </row>
    <row r="24" spans="1:8" ht="16" thickBot="1" x14ac:dyDescent="0.25">
      <c r="A24" s="55" t="s">
        <v>85</v>
      </c>
      <c r="B24" s="10" t="s">
        <v>86</v>
      </c>
      <c r="C24" s="50">
        <v>58.28</v>
      </c>
      <c r="D24" s="50">
        <v>47.22</v>
      </c>
      <c r="E24" s="52">
        <v>0.41160000000000002</v>
      </c>
      <c r="F24" s="52">
        <v>8.2000000000000007E-3</v>
      </c>
      <c r="G24" s="50">
        <v>0.26319999999999999</v>
      </c>
      <c r="H24" s="50">
        <v>0.29389999999999999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46D6EB-C039-4866-A10B-DED6D93D73E7}">
  <dimension ref="A1:J24"/>
  <sheetViews>
    <sheetView showGridLines="0" zoomScale="130" zoomScaleNormal="130" workbookViewId="0">
      <selection activeCell="O15" sqref="O15"/>
    </sheetView>
  </sheetViews>
  <sheetFormatPr baseColWidth="10" defaultColWidth="8.83203125" defaultRowHeight="15" x14ac:dyDescent="0.2"/>
  <cols>
    <col min="2" max="2" width="29.6640625" bestFit="1" customWidth="1"/>
    <col min="3" max="3" width="10.1640625" customWidth="1"/>
    <col min="4" max="4" width="10" customWidth="1"/>
    <col min="5" max="6" width="10.1640625" customWidth="1"/>
    <col min="7" max="7" width="10" customWidth="1"/>
    <col min="8" max="8" width="9.83203125" customWidth="1"/>
    <col min="9" max="9" width="11.83203125" customWidth="1"/>
    <col min="10" max="10" width="10.6640625" customWidth="1"/>
  </cols>
  <sheetData>
    <row r="1" spans="1:10" ht="16" thickBot="1" x14ac:dyDescent="0.25">
      <c r="A1" s="53" t="s">
        <v>32</v>
      </c>
      <c r="B1" s="46" t="s">
        <v>33</v>
      </c>
      <c r="C1" s="48" t="s">
        <v>34</v>
      </c>
      <c r="D1" s="48" t="s">
        <v>99</v>
      </c>
      <c r="E1" s="48" t="s">
        <v>100</v>
      </c>
      <c r="F1" s="48" t="s">
        <v>25</v>
      </c>
      <c r="G1" s="48" t="s">
        <v>26</v>
      </c>
      <c r="H1" s="48" t="s">
        <v>27</v>
      </c>
      <c r="I1" s="47" t="s">
        <v>30</v>
      </c>
      <c r="J1" s="48" t="s">
        <v>101</v>
      </c>
    </row>
    <row r="2" spans="1:10" x14ac:dyDescent="0.2">
      <c r="A2" s="54" t="s">
        <v>41</v>
      </c>
      <c r="B2" s="7" t="s">
        <v>42</v>
      </c>
      <c r="C2" s="49">
        <v>20.29</v>
      </c>
      <c r="D2" s="49">
        <v>1.26</v>
      </c>
      <c r="E2" s="51">
        <v>6.6199999999999995E-2</v>
      </c>
      <c r="F2" s="51">
        <v>19.27</v>
      </c>
      <c r="G2" s="49">
        <v>20.36</v>
      </c>
      <c r="H2" s="49">
        <v>19.21</v>
      </c>
      <c r="I2" s="44">
        <v>3412935</v>
      </c>
      <c r="J2" s="49" t="s">
        <v>102</v>
      </c>
    </row>
    <row r="3" spans="1:10" x14ac:dyDescent="0.2">
      <c r="A3" s="54" t="s">
        <v>4</v>
      </c>
      <c r="B3" s="7" t="s">
        <v>44</v>
      </c>
      <c r="C3" s="49">
        <v>20.329999999999998</v>
      </c>
      <c r="D3" s="49">
        <v>0.41</v>
      </c>
      <c r="E3" s="51">
        <v>2.06E-2</v>
      </c>
      <c r="F3" s="51">
        <v>20.09</v>
      </c>
      <c r="G3" s="49">
        <v>20.355</v>
      </c>
      <c r="H3" s="49">
        <v>19.945</v>
      </c>
      <c r="I3" s="44">
        <v>4228910</v>
      </c>
      <c r="J3" s="49" t="s">
        <v>102</v>
      </c>
    </row>
    <row r="4" spans="1:10" x14ac:dyDescent="0.2">
      <c r="A4" s="54" t="s">
        <v>7</v>
      </c>
      <c r="B4" s="7" t="s">
        <v>46</v>
      </c>
      <c r="C4" s="49">
        <v>17.059999999999999</v>
      </c>
      <c r="D4" s="49">
        <v>0.27</v>
      </c>
      <c r="E4" s="51">
        <v>1.61E-2</v>
      </c>
      <c r="F4" s="51">
        <v>16.87</v>
      </c>
      <c r="G4" s="49">
        <v>17.170000000000002</v>
      </c>
      <c r="H4" s="49">
        <v>16.835000000000001</v>
      </c>
      <c r="I4" s="44">
        <v>1937429</v>
      </c>
      <c r="J4" s="49" t="s">
        <v>103</v>
      </c>
    </row>
    <row r="5" spans="1:10" x14ac:dyDescent="0.2">
      <c r="A5" s="54" t="s">
        <v>48</v>
      </c>
      <c r="B5" s="7" t="s">
        <v>49</v>
      </c>
      <c r="C5" s="49">
        <v>53.19</v>
      </c>
      <c r="D5" s="49">
        <v>1.89</v>
      </c>
      <c r="E5" s="51">
        <v>3.6799999999999999E-2</v>
      </c>
      <c r="F5" s="51">
        <v>51.7</v>
      </c>
      <c r="G5" s="49">
        <v>53.35</v>
      </c>
      <c r="H5" s="49">
        <v>51.67</v>
      </c>
      <c r="I5" s="44">
        <v>3948429</v>
      </c>
      <c r="J5" s="49" t="s">
        <v>103</v>
      </c>
    </row>
    <row r="6" spans="1:10" x14ac:dyDescent="0.2">
      <c r="A6" s="54" t="s">
        <v>51</v>
      </c>
      <c r="B6" s="7" t="s">
        <v>52</v>
      </c>
      <c r="C6" s="49">
        <v>105.6</v>
      </c>
      <c r="D6" s="49">
        <v>2.9</v>
      </c>
      <c r="E6" s="51">
        <v>2.8199999999999999E-2</v>
      </c>
      <c r="F6" s="51">
        <v>103.54</v>
      </c>
      <c r="G6" s="49">
        <v>105.8599</v>
      </c>
      <c r="H6" s="49">
        <v>103.37</v>
      </c>
      <c r="I6" s="44">
        <v>3771719</v>
      </c>
      <c r="J6" s="49" t="s">
        <v>102</v>
      </c>
    </row>
    <row r="7" spans="1:10" x14ac:dyDescent="0.2">
      <c r="A7" s="54" t="s">
        <v>6</v>
      </c>
      <c r="B7" s="7" t="s">
        <v>54</v>
      </c>
      <c r="C7" s="49">
        <v>23.89</v>
      </c>
      <c r="D7" s="49">
        <v>1.75</v>
      </c>
      <c r="E7" s="51">
        <v>7.9000000000000001E-2</v>
      </c>
      <c r="F7" s="51">
        <v>22.64</v>
      </c>
      <c r="G7" s="49">
        <v>23.864999999999998</v>
      </c>
      <c r="H7" s="49">
        <v>22.47</v>
      </c>
      <c r="I7" s="44">
        <v>5680383</v>
      </c>
      <c r="J7" s="49" t="s">
        <v>102</v>
      </c>
    </row>
    <row r="8" spans="1:10" x14ac:dyDescent="0.2">
      <c r="A8" s="54" t="s">
        <v>10</v>
      </c>
      <c r="B8" s="7" t="s">
        <v>55</v>
      </c>
      <c r="C8" s="49">
        <v>74.91</v>
      </c>
      <c r="D8" s="49">
        <v>3.23</v>
      </c>
      <c r="E8" s="51">
        <v>4.5100000000000001E-2</v>
      </c>
      <c r="F8" s="51">
        <v>72.22</v>
      </c>
      <c r="G8" s="49">
        <v>75.090299999999999</v>
      </c>
      <c r="H8" s="49">
        <v>72.22</v>
      </c>
      <c r="I8" s="44">
        <v>1606610</v>
      </c>
      <c r="J8" s="49" t="s">
        <v>102</v>
      </c>
    </row>
    <row r="9" spans="1:10" x14ac:dyDescent="0.2">
      <c r="A9" s="54" t="s">
        <v>11</v>
      </c>
      <c r="B9" s="7" t="s">
        <v>57</v>
      </c>
      <c r="C9" s="49">
        <v>84.25</v>
      </c>
      <c r="D9" s="49">
        <v>4.93</v>
      </c>
      <c r="E9" s="51">
        <v>6.2199999999999998E-2</v>
      </c>
      <c r="F9" s="51">
        <v>79.95</v>
      </c>
      <c r="G9" s="49">
        <v>84.37</v>
      </c>
      <c r="H9" s="49">
        <v>79.819999999999993</v>
      </c>
      <c r="I9" s="44">
        <v>1493332</v>
      </c>
      <c r="J9" s="49" t="s">
        <v>103</v>
      </c>
    </row>
    <row r="10" spans="1:10" x14ac:dyDescent="0.2">
      <c r="A10" s="54" t="s">
        <v>58</v>
      </c>
      <c r="B10" s="7" t="s">
        <v>59</v>
      </c>
      <c r="C10" s="49">
        <v>20.12</v>
      </c>
      <c r="D10" s="49">
        <v>0.8</v>
      </c>
      <c r="E10" s="51">
        <v>4.1399999999999999E-2</v>
      </c>
      <c r="F10" s="51">
        <v>19.5</v>
      </c>
      <c r="G10" s="49">
        <v>20.14</v>
      </c>
      <c r="H10" s="49">
        <v>19.43</v>
      </c>
      <c r="I10" s="44">
        <v>3850398</v>
      </c>
      <c r="J10" s="49" t="s">
        <v>102</v>
      </c>
    </row>
    <row r="11" spans="1:10" x14ac:dyDescent="0.2">
      <c r="A11" s="54" t="s">
        <v>61</v>
      </c>
      <c r="B11" s="7" t="s">
        <v>62</v>
      </c>
      <c r="C11" s="49">
        <v>75.37</v>
      </c>
      <c r="D11" s="49">
        <v>4.92</v>
      </c>
      <c r="E11" s="51">
        <v>6.9800000000000001E-2</v>
      </c>
      <c r="F11" s="51">
        <v>70.14</v>
      </c>
      <c r="G11" s="49">
        <v>75.94</v>
      </c>
      <c r="H11" s="49">
        <v>70</v>
      </c>
      <c r="I11" s="44">
        <v>1371469</v>
      </c>
      <c r="J11" s="49" t="s">
        <v>102</v>
      </c>
    </row>
    <row r="12" spans="1:10" x14ac:dyDescent="0.2">
      <c r="A12" s="54" t="s">
        <v>64</v>
      </c>
      <c r="B12" s="7" t="s">
        <v>65</v>
      </c>
      <c r="C12" s="49">
        <v>36.04</v>
      </c>
      <c r="D12" s="49">
        <v>1.45</v>
      </c>
      <c r="E12" s="51">
        <v>4.19E-2</v>
      </c>
      <c r="F12" s="51">
        <v>34.78</v>
      </c>
      <c r="G12" s="49">
        <v>36.14</v>
      </c>
      <c r="H12" s="49">
        <v>34.69</v>
      </c>
      <c r="I12" s="44">
        <v>648048</v>
      </c>
      <c r="J12" s="49" t="s">
        <v>103</v>
      </c>
    </row>
    <row r="13" spans="1:10" x14ac:dyDescent="0.2">
      <c r="A13" s="54" t="s">
        <v>14</v>
      </c>
      <c r="B13" s="7" t="s">
        <v>66</v>
      </c>
      <c r="C13" s="49">
        <v>17.41</v>
      </c>
      <c r="D13" s="49">
        <v>0.41</v>
      </c>
      <c r="E13" s="51">
        <v>2.41E-2</v>
      </c>
      <c r="F13" s="51">
        <v>17.16</v>
      </c>
      <c r="G13" s="49">
        <v>17.5</v>
      </c>
      <c r="H13" s="49">
        <v>17.11</v>
      </c>
      <c r="I13" s="44">
        <v>7121613</v>
      </c>
      <c r="J13" s="49" t="s">
        <v>102</v>
      </c>
    </row>
    <row r="14" spans="1:10" x14ac:dyDescent="0.2">
      <c r="A14" s="54" t="s">
        <v>67</v>
      </c>
      <c r="B14" s="7" t="s">
        <v>68</v>
      </c>
      <c r="C14" s="49">
        <v>55.62</v>
      </c>
      <c r="D14" s="49">
        <v>1.73</v>
      </c>
      <c r="E14" s="51">
        <v>3.2099999999999997E-2</v>
      </c>
      <c r="F14" s="51">
        <v>54.41</v>
      </c>
      <c r="G14" s="49">
        <v>55.695</v>
      </c>
      <c r="H14" s="49">
        <v>54.37</v>
      </c>
      <c r="I14" s="44">
        <v>1733339</v>
      </c>
      <c r="J14" s="49" t="s">
        <v>102</v>
      </c>
    </row>
    <row r="15" spans="1:10" x14ac:dyDescent="0.2">
      <c r="A15" s="54" t="s">
        <v>8</v>
      </c>
      <c r="B15" s="7" t="s">
        <v>69</v>
      </c>
      <c r="C15" s="49">
        <v>11.67</v>
      </c>
      <c r="D15" s="49">
        <v>0.63</v>
      </c>
      <c r="E15" s="51">
        <v>5.7099999999999998E-2</v>
      </c>
      <c r="F15" s="51">
        <v>11.13</v>
      </c>
      <c r="G15" s="49">
        <v>11.705</v>
      </c>
      <c r="H15" s="49">
        <v>11.13</v>
      </c>
      <c r="I15" s="44">
        <v>11243814</v>
      </c>
      <c r="J15" s="49" t="s">
        <v>103</v>
      </c>
    </row>
    <row r="16" spans="1:10" x14ac:dyDescent="0.2">
      <c r="A16" s="54" t="s">
        <v>71</v>
      </c>
      <c r="B16" s="7" t="s">
        <v>72</v>
      </c>
      <c r="C16" s="49">
        <v>14.99</v>
      </c>
      <c r="D16" s="49">
        <v>1.41</v>
      </c>
      <c r="E16" s="51">
        <v>0.1038</v>
      </c>
      <c r="F16" s="51">
        <v>13.65</v>
      </c>
      <c r="G16" s="49">
        <v>14.9299</v>
      </c>
      <c r="H16" s="49">
        <v>13.58</v>
      </c>
      <c r="I16" s="44">
        <v>3228810</v>
      </c>
      <c r="J16" s="49" t="s">
        <v>102</v>
      </c>
    </row>
    <row r="17" spans="1:10" x14ac:dyDescent="0.2">
      <c r="A17" s="54" t="s">
        <v>12</v>
      </c>
      <c r="B17" s="7" t="s">
        <v>74</v>
      </c>
      <c r="C17" s="49">
        <v>52.42</v>
      </c>
      <c r="D17" s="49">
        <v>1.54</v>
      </c>
      <c r="E17" s="51">
        <v>3.0300000000000001E-2</v>
      </c>
      <c r="F17" s="51">
        <v>51.19</v>
      </c>
      <c r="G17" s="49">
        <v>52.5</v>
      </c>
      <c r="H17" s="49">
        <v>51.038800000000002</v>
      </c>
      <c r="I17" s="44">
        <v>2338269</v>
      </c>
      <c r="J17" s="49" t="s">
        <v>104</v>
      </c>
    </row>
    <row r="18" spans="1:10" x14ac:dyDescent="0.2">
      <c r="A18" s="54" t="s">
        <v>75</v>
      </c>
      <c r="B18" s="7" t="s">
        <v>76</v>
      </c>
      <c r="C18" s="49">
        <v>26.01</v>
      </c>
      <c r="D18" s="49">
        <v>0.92</v>
      </c>
      <c r="E18" s="51">
        <v>3.6700000000000003E-2</v>
      </c>
      <c r="F18" s="51">
        <v>25.35</v>
      </c>
      <c r="G18" s="49">
        <v>26.16</v>
      </c>
      <c r="H18" s="49">
        <v>25.31</v>
      </c>
      <c r="I18" s="44">
        <v>9165394</v>
      </c>
      <c r="J18" s="49" t="s">
        <v>102</v>
      </c>
    </row>
    <row r="19" spans="1:10" x14ac:dyDescent="0.2">
      <c r="A19" s="54" t="s">
        <v>77</v>
      </c>
      <c r="B19" s="7" t="s">
        <v>78</v>
      </c>
      <c r="C19" s="49">
        <v>80.459999999999994</v>
      </c>
      <c r="D19" s="49">
        <v>2.36</v>
      </c>
      <c r="E19" s="51">
        <v>3.0200000000000001E-2</v>
      </c>
      <c r="F19" s="51">
        <v>78.510000000000005</v>
      </c>
      <c r="G19" s="49">
        <v>80.400000000000006</v>
      </c>
      <c r="H19" s="49">
        <v>78.400000000000006</v>
      </c>
      <c r="I19" s="44">
        <v>745077</v>
      </c>
      <c r="J19" s="49" t="s">
        <v>102</v>
      </c>
    </row>
    <row r="20" spans="1:10" x14ac:dyDescent="0.2">
      <c r="A20" s="54" t="s">
        <v>5</v>
      </c>
      <c r="B20" s="7" t="s">
        <v>79</v>
      </c>
      <c r="C20" s="49">
        <v>156.78</v>
      </c>
      <c r="D20" s="49">
        <v>5.71</v>
      </c>
      <c r="E20" s="51">
        <v>3.78E-2</v>
      </c>
      <c r="F20" s="51">
        <v>152.46</v>
      </c>
      <c r="G20" s="49">
        <v>157.13</v>
      </c>
      <c r="H20" s="49">
        <v>152.19499999999999</v>
      </c>
      <c r="I20" s="44">
        <v>624511</v>
      </c>
      <c r="J20" s="49" t="s">
        <v>102</v>
      </c>
    </row>
    <row r="21" spans="1:10" x14ac:dyDescent="0.2">
      <c r="A21" s="54" t="s">
        <v>80</v>
      </c>
      <c r="B21" s="7" t="s">
        <v>81</v>
      </c>
      <c r="C21" s="49">
        <v>27.35</v>
      </c>
      <c r="D21" s="49">
        <v>1.17</v>
      </c>
      <c r="E21" s="51">
        <v>4.4699999999999997E-2</v>
      </c>
      <c r="F21" s="51">
        <v>26.37</v>
      </c>
      <c r="G21" s="49">
        <v>27.35</v>
      </c>
      <c r="H21" s="49">
        <v>26.16</v>
      </c>
      <c r="I21" s="44">
        <v>3742193</v>
      </c>
      <c r="J21" s="49" t="s">
        <v>102</v>
      </c>
    </row>
    <row r="22" spans="1:10" x14ac:dyDescent="0.2">
      <c r="A22" s="54" t="s">
        <v>82</v>
      </c>
      <c r="B22" s="7" t="s">
        <v>83</v>
      </c>
      <c r="C22" s="49">
        <v>74.03</v>
      </c>
      <c r="D22" s="49">
        <v>2.21</v>
      </c>
      <c r="E22" s="51">
        <v>3.0800000000000001E-2</v>
      </c>
      <c r="F22" s="51">
        <v>72.19</v>
      </c>
      <c r="G22" s="49">
        <v>74.180000000000007</v>
      </c>
      <c r="H22" s="49">
        <v>72.19</v>
      </c>
      <c r="I22" s="44">
        <v>1499591</v>
      </c>
      <c r="J22" s="49" t="s">
        <v>102</v>
      </c>
    </row>
    <row r="23" spans="1:10" x14ac:dyDescent="0.2">
      <c r="A23" s="54" t="s">
        <v>9</v>
      </c>
      <c r="B23" s="7" t="s">
        <v>84</v>
      </c>
      <c r="C23" s="49">
        <v>24.43</v>
      </c>
      <c r="D23" s="49">
        <v>0.49</v>
      </c>
      <c r="E23" s="51">
        <v>2.0500000000000001E-2</v>
      </c>
      <c r="F23" s="51">
        <v>24.09</v>
      </c>
      <c r="G23" s="49">
        <v>24.524999999999999</v>
      </c>
      <c r="H23" s="49">
        <v>24.02</v>
      </c>
      <c r="I23" s="44">
        <v>3565470</v>
      </c>
      <c r="J23" s="49" t="s">
        <v>103</v>
      </c>
    </row>
    <row r="24" spans="1:10" ht="16" thickBot="1" x14ac:dyDescent="0.25">
      <c r="A24" s="55" t="s">
        <v>85</v>
      </c>
      <c r="B24" s="10" t="s">
        <v>86</v>
      </c>
      <c r="C24" s="50">
        <v>58.29</v>
      </c>
      <c r="D24" s="50">
        <v>1.88</v>
      </c>
      <c r="E24" s="52">
        <v>3.3300000000000003E-2</v>
      </c>
      <c r="F24" s="52">
        <v>56.91</v>
      </c>
      <c r="G24" s="50">
        <v>58.46</v>
      </c>
      <c r="H24" s="50">
        <v>56.79</v>
      </c>
      <c r="I24" s="45">
        <v>11098981</v>
      </c>
      <c r="J24" s="50" t="s">
        <v>103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Energy Sector Analysis</vt:lpstr>
      <vt:lpstr>Portfolio Justification </vt:lpstr>
      <vt:lpstr>Covariance Analysis</vt:lpstr>
      <vt:lpstr>Stock Data (1.1.2020-1.1.2021)</vt:lpstr>
      <vt:lpstr>Technical</vt:lpstr>
      <vt:lpstr>Fundamental</vt:lpstr>
      <vt:lpstr>Performance</vt:lpstr>
      <vt:lpstr>Main View</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Daniel Lesh</cp:lastModifiedBy>
  <cp:revision/>
  <dcterms:created xsi:type="dcterms:W3CDTF">2021-04-28T16:14:43Z</dcterms:created>
  <dcterms:modified xsi:type="dcterms:W3CDTF">2021-05-07T21:50:14Z</dcterms:modified>
  <cp:category/>
  <cp:contentStatus/>
</cp:coreProperties>
</file>