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07"/>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E3CA0EC9-BDC1-4059-8B1B-0CCF7EBEA179}" xr6:coauthVersionLast="47" xr6:coauthVersionMax="47" xr10:uidLastSave="{00000000-0000-0000-0000-000000000000}"/>
  <bookViews>
    <workbookView xWindow="-120" yWindow="-120" windowWidth="29040" windowHeight="15840" firstSheet="1" activeTab="2" xr2:uid="{00000000-000D-0000-FFFF-FFFF00000000}"/>
  </bookViews>
  <sheets>
    <sheet name="Card Table Counts" sheetId="2" r:id="rId1"/>
    <sheet name="Card Designs" sheetId="1" r:id="rId2"/>
    <sheet name="Ship Card Designs" sheetId="11" r:id="rId3"/>
    <sheet name="Trial" sheetId="3" r:id="rId4"/>
    <sheet name="Assault Deck" sheetId="10" r:id="rId5"/>
    <sheet name="Handling Deck" sheetId="9" r:id="rId6"/>
    <sheet name="Engineer Deck" sheetId="8" r:id="rId7"/>
    <sheet name="Medic Deck" sheetId="7" r:id="rId8"/>
    <sheet name="Research Deck" sheetId="6" r:id="rId9"/>
    <sheet name="Engineer Assault Deck" sheetId="5" r:id="rId10"/>
    <sheet name="Research Medic Deck" sheetId="4" r:id="rId11"/>
  </sheets>
  <definedNames>
    <definedName name="_xlnm._FilterDatabase" localSheetId="4" hidden="1">'Assault Deck'!$B$5:$P$5</definedName>
    <definedName name="_xlnm._FilterDatabase" localSheetId="1" hidden="1">'Card Designs'!$A$5:$S$547</definedName>
    <definedName name="_xlnm._FilterDatabase" localSheetId="6" hidden="1">'Engineer Deck'!$B$5:$P$5</definedName>
    <definedName name="_xlnm._FilterDatabase" localSheetId="5" hidden="1">'Handling Deck'!$B$5:$P$5</definedName>
    <definedName name="_xlnm._FilterDatabase" localSheetId="7" hidden="1">'Medic Deck'!$B$5:$P$5</definedName>
    <definedName name="_xlnm._FilterDatabase" localSheetId="8" hidden="1">'Research Deck'!$B$5:$P$5</definedName>
    <definedName name="_xlnm._FilterDatabase" localSheetId="10" hidden="1">'Research Medic Deck'!$B$5:$P$5</definedName>
  </definedNames>
  <calcPr calcId="191028"/>
  <pivotCaches>
    <pivotCache cacheId="2142"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02" i="11" l="1"/>
  <c r="A401"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5" i="11"/>
  <c r="A6" i="11"/>
  <c r="A7" i="11"/>
  <c r="A4" i="11"/>
  <c r="A6"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G39" i="6"/>
  <c r="AG45" i="10"/>
  <c r="AF45" i="10"/>
  <c r="AE45" i="10"/>
  <c r="AD45" i="10"/>
  <c r="AC45" i="10"/>
  <c r="AB45" i="10"/>
  <c r="AA45" i="10"/>
  <c r="Z45" i="10"/>
  <c r="Y45" i="10"/>
  <c r="X45" i="10"/>
  <c r="W45" i="10"/>
  <c r="V45" i="10"/>
  <c r="U45" i="10"/>
  <c r="T45" i="10"/>
  <c r="AG44" i="10"/>
  <c r="AF44" i="10"/>
  <c r="AE44" i="10"/>
  <c r="AD44" i="10"/>
  <c r="AC44" i="10"/>
  <c r="AB44" i="10"/>
  <c r="AA44" i="10"/>
  <c r="Z44" i="10"/>
  <c r="Y44" i="10"/>
  <c r="X44" i="10"/>
  <c r="W44" i="10"/>
  <c r="V44" i="10"/>
  <c r="U44" i="10"/>
  <c r="T44" i="10"/>
  <c r="AG43" i="10"/>
  <c r="AF43" i="10"/>
  <c r="AE43" i="10"/>
  <c r="AD43" i="10"/>
  <c r="AC43" i="10"/>
  <c r="AB43" i="10"/>
  <c r="AA43" i="10"/>
  <c r="Z43" i="10"/>
  <c r="Y43" i="10"/>
  <c r="X43" i="10"/>
  <c r="W43" i="10"/>
  <c r="V43" i="10"/>
  <c r="U43" i="10"/>
  <c r="T43" i="10"/>
  <c r="AG42" i="10"/>
  <c r="AF42" i="10"/>
  <c r="AE42" i="10"/>
  <c r="AD42" i="10"/>
  <c r="AC42" i="10"/>
  <c r="AB42" i="10"/>
  <c r="AA42" i="10"/>
  <c r="Z42" i="10"/>
  <c r="Y42" i="10"/>
  <c r="X42" i="10"/>
  <c r="W42" i="10"/>
  <c r="V42" i="10"/>
  <c r="U42" i="10"/>
  <c r="T42" i="10"/>
  <c r="AG41" i="10"/>
  <c r="AF41" i="10"/>
  <c r="AE41" i="10"/>
  <c r="AD41" i="10"/>
  <c r="AC41" i="10"/>
  <c r="AB41" i="10"/>
  <c r="AA41" i="10"/>
  <c r="Z41" i="10"/>
  <c r="Y41" i="10"/>
  <c r="X41" i="10"/>
  <c r="W41" i="10"/>
  <c r="V41" i="10"/>
  <c r="U41" i="10"/>
  <c r="T41" i="10"/>
  <c r="AG40" i="10"/>
  <c r="AF40" i="10"/>
  <c r="AE40" i="10"/>
  <c r="AD40" i="10"/>
  <c r="AC40" i="10"/>
  <c r="AB40" i="10"/>
  <c r="AA40" i="10"/>
  <c r="Z40" i="10"/>
  <c r="Y40" i="10"/>
  <c r="X40" i="10"/>
  <c r="W40" i="10"/>
  <c r="V40" i="10"/>
  <c r="U40" i="10"/>
  <c r="T40" i="10"/>
  <c r="AG39" i="10"/>
  <c r="AF39" i="10"/>
  <c r="AE39" i="10"/>
  <c r="AD39" i="10"/>
  <c r="AC39" i="10"/>
  <c r="AB39" i="10"/>
  <c r="AA39" i="10"/>
  <c r="Z39" i="10"/>
  <c r="Y39" i="10"/>
  <c r="X39" i="10"/>
  <c r="W39" i="10"/>
  <c r="V39" i="10"/>
  <c r="U39" i="10"/>
  <c r="T39" i="10"/>
  <c r="AG38" i="10"/>
  <c r="AF38" i="10"/>
  <c r="AE38" i="10"/>
  <c r="AD38" i="10"/>
  <c r="AC38" i="10"/>
  <c r="AB38" i="10"/>
  <c r="AA38" i="10"/>
  <c r="Z38" i="10"/>
  <c r="Y38" i="10"/>
  <c r="X38" i="10"/>
  <c r="W38" i="10"/>
  <c r="V38" i="10"/>
  <c r="U38" i="10"/>
  <c r="T38" i="10"/>
  <c r="AG37" i="10"/>
  <c r="AF37" i="10"/>
  <c r="AE37" i="10"/>
  <c r="AD37" i="10"/>
  <c r="AC37" i="10"/>
  <c r="AB37" i="10"/>
  <c r="AA37" i="10"/>
  <c r="Z37" i="10"/>
  <c r="Y37" i="10"/>
  <c r="X37" i="10"/>
  <c r="W37" i="10"/>
  <c r="V37" i="10"/>
  <c r="U37" i="10"/>
  <c r="T37" i="10"/>
  <c r="AG36" i="10"/>
  <c r="AF36" i="10"/>
  <c r="AE36" i="10"/>
  <c r="AD36" i="10"/>
  <c r="AC36" i="10"/>
  <c r="AB36" i="10"/>
  <c r="AA36" i="10"/>
  <c r="Z36" i="10"/>
  <c r="Y36" i="10"/>
  <c r="X36" i="10"/>
  <c r="W36" i="10"/>
  <c r="V36" i="10"/>
  <c r="U36" i="10"/>
  <c r="T36" i="10"/>
  <c r="AG35" i="10"/>
  <c r="AF35" i="10"/>
  <c r="AE35" i="10"/>
  <c r="AD35" i="10"/>
  <c r="AC35" i="10"/>
  <c r="AB35" i="10"/>
  <c r="AA35" i="10"/>
  <c r="Z35" i="10"/>
  <c r="Y35" i="10"/>
  <c r="X35" i="10"/>
  <c r="W35" i="10"/>
  <c r="V35" i="10"/>
  <c r="U35" i="10"/>
  <c r="T35" i="10"/>
  <c r="P35" i="10"/>
  <c r="O35" i="10"/>
  <c r="N35" i="10"/>
  <c r="M35" i="10"/>
  <c r="L35" i="10"/>
  <c r="K35" i="10"/>
  <c r="J35" i="10"/>
  <c r="I35" i="10"/>
  <c r="H35" i="10"/>
  <c r="G35" i="10"/>
  <c r="F35" i="10"/>
  <c r="E35" i="10"/>
  <c r="D35" i="10"/>
  <c r="C35" i="10"/>
  <c r="AG34" i="10"/>
  <c r="AF34" i="10"/>
  <c r="AE34" i="10"/>
  <c r="AD34" i="10"/>
  <c r="AC34" i="10"/>
  <c r="AB34" i="10"/>
  <c r="AA34" i="10"/>
  <c r="Z34" i="10"/>
  <c r="Y34" i="10"/>
  <c r="X34" i="10"/>
  <c r="W34" i="10"/>
  <c r="V34" i="10"/>
  <c r="U34" i="10"/>
  <c r="T34" i="10"/>
  <c r="P34" i="10"/>
  <c r="O34" i="10"/>
  <c r="N34" i="10"/>
  <c r="M34" i="10"/>
  <c r="L34" i="10"/>
  <c r="K34" i="10"/>
  <c r="J34" i="10"/>
  <c r="I34" i="10"/>
  <c r="H34" i="10"/>
  <c r="G34" i="10"/>
  <c r="F34" i="10"/>
  <c r="E34" i="10"/>
  <c r="D34" i="10"/>
  <c r="C34" i="10"/>
  <c r="AG33" i="10"/>
  <c r="AF33" i="10"/>
  <c r="AE33" i="10"/>
  <c r="AD33" i="10"/>
  <c r="AC33" i="10"/>
  <c r="AB33" i="10"/>
  <c r="AA33" i="10"/>
  <c r="Z33" i="10"/>
  <c r="Y33" i="10"/>
  <c r="X33" i="10"/>
  <c r="W33" i="10"/>
  <c r="V33" i="10"/>
  <c r="U33" i="10"/>
  <c r="T33" i="10"/>
  <c r="P33" i="10"/>
  <c r="O33" i="10"/>
  <c r="N33" i="10"/>
  <c r="M33" i="10"/>
  <c r="L33" i="10"/>
  <c r="K33" i="10"/>
  <c r="J33" i="10"/>
  <c r="I33" i="10"/>
  <c r="H33" i="10"/>
  <c r="G33" i="10"/>
  <c r="F33" i="10"/>
  <c r="E33" i="10"/>
  <c r="D33" i="10"/>
  <c r="C33" i="10"/>
  <c r="AG32" i="10"/>
  <c r="AF32" i="10"/>
  <c r="AE32" i="10"/>
  <c r="AD32" i="10"/>
  <c r="AC32" i="10"/>
  <c r="AB32" i="10"/>
  <c r="AA32" i="10"/>
  <c r="Z32" i="10"/>
  <c r="Y32" i="10"/>
  <c r="X32" i="10"/>
  <c r="W32" i="10"/>
  <c r="V32" i="10"/>
  <c r="U32" i="10"/>
  <c r="T32" i="10"/>
  <c r="P32" i="10"/>
  <c r="O32" i="10"/>
  <c r="N32" i="10"/>
  <c r="M32" i="10"/>
  <c r="L32" i="10"/>
  <c r="K32" i="10"/>
  <c r="J32" i="10"/>
  <c r="I32" i="10"/>
  <c r="H32" i="10"/>
  <c r="G32" i="10"/>
  <c r="F32" i="10"/>
  <c r="E32" i="10"/>
  <c r="D32" i="10"/>
  <c r="C32" i="10"/>
  <c r="AG31" i="10"/>
  <c r="AF31" i="10"/>
  <c r="AE31" i="10"/>
  <c r="AD31" i="10"/>
  <c r="AC31" i="10"/>
  <c r="AB31" i="10"/>
  <c r="AA31" i="10"/>
  <c r="Z31" i="10"/>
  <c r="Y31" i="10"/>
  <c r="X31" i="10"/>
  <c r="W31" i="10"/>
  <c r="V31" i="10"/>
  <c r="U31" i="10"/>
  <c r="T31" i="10"/>
  <c r="P31" i="10"/>
  <c r="O31" i="10"/>
  <c r="N31" i="10"/>
  <c r="M31" i="10"/>
  <c r="L31" i="10"/>
  <c r="K31" i="10"/>
  <c r="J31" i="10"/>
  <c r="I31" i="10"/>
  <c r="H31" i="10"/>
  <c r="G31" i="10"/>
  <c r="F31" i="10"/>
  <c r="E31" i="10"/>
  <c r="D31" i="10"/>
  <c r="C31" i="10"/>
  <c r="AG30" i="10"/>
  <c r="AF30" i="10"/>
  <c r="AE30" i="10"/>
  <c r="AD30" i="10"/>
  <c r="AC30" i="10"/>
  <c r="AB30" i="10"/>
  <c r="AA30" i="10"/>
  <c r="Z30" i="10"/>
  <c r="Y30" i="10"/>
  <c r="X30" i="10"/>
  <c r="W30" i="10"/>
  <c r="V30" i="10"/>
  <c r="U30" i="10"/>
  <c r="T30" i="10"/>
  <c r="P30" i="10"/>
  <c r="O30" i="10"/>
  <c r="N30" i="10"/>
  <c r="M30" i="10"/>
  <c r="L30" i="10"/>
  <c r="K30" i="10"/>
  <c r="J30" i="10"/>
  <c r="I30" i="10"/>
  <c r="H30" i="10"/>
  <c r="G30" i="10"/>
  <c r="F30" i="10"/>
  <c r="E30" i="10"/>
  <c r="D30" i="10"/>
  <c r="C30" i="10"/>
  <c r="AG29" i="10"/>
  <c r="AF29" i="10"/>
  <c r="AE29" i="10"/>
  <c r="AD29" i="10"/>
  <c r="AC29" i="10"/>
  <c r="AB29" i="10"/>
  <c r="AA29" i="10"/>
  <c r="Z29" i="10"/>
  <c r="Y29" i="10"/>
  <c r="X29" i="10"/>
  <c r="W29" i="10"/>
  <c r="V29" i="10"/>
  <c r="U29" i="10"/>
  <c r="T29" i="10"/>
  <c r="P29" i="10"/>
  <c r="O29" i="10"/>
  <c r="N29" i="10"/>
  <c r="M29" i="10"/>
  <c r="L29" i="10"/>
  <c r="K29" i="10"/>
  <c r="J29" i="10"/>
  <c r="I29" i="10"/>
  <c r="H29" i="10"/>
  <c r="G29" i="10"/>
  <c r="F29" i="10"/>
  <c r="E29" i="10"/>
  <c r="D29" i="10"/>
  <c r="C29" i="10"/>
  <c r="AG28" i="10"/>
  <c r="AF28" i="10"/>
  <c r="AE28" i="10"/>
  <c r="AD28" i="10"/>
  <c r="AC28" i="10"/>
  <c r="AB28" i="10"/>
  <c r="AA28" i="10"/>
  <c r="Z28" i="10"/>
  <c r="Y28" i="10"/>
  <c r="X28" i="10"/>
  <c r="W28" i="10"/>
  <c r="V28" i="10"/>
  <c r="U28" i="10"/>
  <c r="T28" i="10"/>
  <c r="P28" i="10"/>
  <c r="O28" i="10"/>
  <c r="N28" i="10"/>
  <c r="M28" i="10"/>
  <c r="L28" i="10"/>
  <c r="K28" i="10"/>
  <c r="J28" i="10"/>
  <c r="I28" i="10"/>
  <c r="H28" i="10"/>
  <c r="G28" i="10"/>
  <c r="F28" i="10"/>
  <c r="E28" i="10"/>
  <c r="D28" i="10"/>
  <c r="C28" i="10"/>
  <c r="AG27" i="10"/>
  <c r="AF27" i="10"/>
  <c r="AE27" i="10"/>
  <c r="AD27" i="10"/>
  <c r="AC27" i="10"/>
  <c r="AB27" i="10"/>
  <c r="AA27" i="10"/>
  <c r="Z27" i="10"/>
  <c r="Y27" i="10"/>
  <c r="X27" i="10"/>
  <c r="W27" i="10"/>
  <c r="V27" i="10"/>
  <c r="U27" i="10"/>
  <c r="T27" i="10"/>
  <c r="P27" i="10"/>
  <c r="O27" i="10"/>
  <c r="N27" i="10"/>
  <c r="M27" i="10"/>
  <c r="L27" i="10"/>
  <c r="K27" i="10"/>
  <c r="J27" i="10"/>
  <c r="I27" i="10"/>
  <c r="H27" i="10"/>
  <c r="G27" i="10"/>
  <c r="F27" i="10"/>
  <c r="E27" i="10"/>
  <c r="D27" i="10"/>
  <c r="C27" i="10"/>
  <c r="AG26" i="10"/>
  <c r="AF26" i="10"/>
  <c r="AE26" i="10"/>
  <c r="AD26" i="10"/>
  <c r="AC26" i="10"/>
  <c r="AB26" i="10"/>
  <c r="AA26" i="10"/>
  <c r="Z26" i="10"/>
  <c r="Y26" i="10"/>
  <c r="X26" i="10"/>
  <c r="W26" i="10"/>
  <c r="V26" i="10"/>
  <c r="U26" i="10"/>
  <c r="T26" i="10"/>
  <c r="P26" i="10"/>
  <c r="O26" i="10"/>
  <c r="N26" i="10"/>
  <c r="M26" i="10"/>
  <c r="L26" i="10"/>
  <c r="K26" i="10"/>
  <c r="J26" i="10"/>
  <c r="I26" i="10"/>
  <c r="H26" i="10"/>
  <c r="G26" i="10"/>
  <c r="F26" i="10"/>
  <c r="E26" i="10"/>
  <c r="D26" i="10"/>
  <c r="C26" i="10"/>
  <c r="AG25" i="10"/>
  <c r="AF25" i="10"/>
  <c r="AE25" i="10"/>
  <c r="AD25" i="10"/>
  <c r="AC25" i="10"/>
  <c r="AB25" i="10"/>
  <c r="AA25" i="10"/>
  <c r="Z25" i="10"/>
  <c r="Y25" i="10"/>
  <c r="X25" i="10"/>
  <c r="W25" i="10"/>
  <c r="V25" i="10"/>
  <c r="U25" i="10"/>
  <c r="T25" i="10"/>
  <c r="P25" i="10"/>
  <c r="O25" i="10"/>
  <c r="N25" i="10"/>
  <c r="M25" i="10"/>
  <c r="L25" i="10"/>
  <c r="K25" i="10"/>
  <c r="J25" i="10"/>
  <c r="I25" i="10"/>
  <c r="H25" i="10"/>
  <c r="G25" i="10"/>
  <c r="F25" i="10"/>
  <c r="E25" i="10"/>
  <c r="D25" i="10"/>
  <c r="C25" i="10"/>
  <c r="AG24" i="10"/>
  <c r="AF24" i="10"/>
  <c r="AE24" i="10"/>
  <c r="AD24" i="10"/>
  <c r="AC24" i="10"/>
  <c r="AB24" i="10"/>
  <c r="AA24" i="10"/>
  <c r="Z24" i="10"/>
  <c r="Y24" i="10"/>
  <c r="X24" i="10"/>
  <c r="W24" i="10"/>
  <c r="V24" i="10"/>
  <c r="U24" i="10"/>
  <c r="T24" i="10"/>
  <c r="P24" i="10"/>
  <c r="O24" i="10"/>
  <c r="N24" i="10"/>
  <c r="M24" i="10"/>
  <c r="L24" i="10"/>
  <c r="K24" i="10"/>
  <c r="J24" i="10"/>
  <c r="I24" i="10"/>
  <c r="H24" i="10"/>
  <c r="G24" i="10"/>
  <c r="F24" i="10"/>
  <c r="E24" i="10"/>
  <c r="D24" i="10"/>
  <c r="C24" i="10"/>
  <c r="AG23" i="10"/>
  <c r="AF23" i="10"/>
  <c r="AE23" i="10"/>
  <c r="AD23" i="10"/>
  <c r="AC23" i="10"/>
  <c r="AB23" i="10"/>
  <c r="AA23" i="10"/>
  <c r="Z23" i="10"/>
  <c r="Y23" i="10"/>
  <c r="X23" i="10"/>
  <c r="W23" i="10"/>
  <c r="V23" i="10"/>
  <c r="U23" i="10"/>
  <c r="T23" i="10"/>
  <c r="P23" i="10"/>
  <c r="O23" i="10"/>
  <c r="N23" i="10"/>
  <c r="M23" i="10"/>
  <c r="L23" i="10"/>
  <c r="K23" i="10"/>
  <c r="J23" i="10"/>
  <c r="I23" i="10"/>
  <c r="H23" i="10"/>
  <c r="G23" i="10"/>
  <c r="F23" i="10"/>
  <c r="E23" i="10"/>
  <c r="D23" i="10"/>
  <c r="C23" i="10"/>
  <c r="AG22" i="10"/>
  <c r="AF22" i="10"/>
  <c r="AE22" i="10"/>
  <c r="AD22" i="10"/>
  <c r="AC22" i="10"/>
  <c r="AB22" i="10"/>
  <c r="AA22" i="10"/>
  <c r="Z22" i="10"/>
  <c r="Y22" i="10"/>
  <c r="X22" i="10"/>
  <c r="W22" i="10"/>
  <c r="V22" i="10"/>
  <c r="U22" i="10"/>
  <c r="T22" i="10"/>
  <c r="P22" i="10"/>
  <c r="O22" i="10"/>
  <c r="N22" i="10"/>
  <c r="M22" i="10"/>
  <c r="L22" i="10"/>
  <c r="K22" i="10"/>
  <c r="J22" i="10"/>
  <c r="I22" i="10"/>
  <c r="H22" i="10"/>
  <c r="G22" i="10"/>
  <c r="F22" i="10"/>
  <c r="E22" i="10"/>
  <c r="D22" i="10"/>
  <c r="C22" i="10"/>
  <c r="AG21" i="10"/>
  <c r="AF21" i="10"/>
  <c r="AE21" i="10"/>
  <c r="AD21" i="10"/>
  <c r="AC21" i="10"/>
  <c r="AB21" i="10"/>
  <c r="AA21" i="10"/>
  <c r="Z21" i="10"/>
  <c r="Y21" i="10"/>
  <c r="X21" i="10"/>
  <c r="W21" i="10"/>
  <c r="V21" i="10"/>
  <c r="U21" i="10"/>
  <c r="T21" i="10"/>
  <c r="P21" i="10"/>
  <c r="O21" i="10"/>
  <c r="N21" i="10"/>
  <c r="M21" i="10"/>
  <c r="L21" i="10"/>
  <c r="K21" i="10"/>
  <c r="J21" i="10"/>
  <c r="I21" i="10"/>
  <c r="H21" i="10"/>
  <c r="G21" i="10"/>
  <c r="F21" i="10"/>
  <c r="E21" i="10"/>
  <c r="D21" i="10"/>
  <c r="C21" i="10"/>
  <c r="AG20" i="10"/>
  <c r="AF20" i="10"/>
  <c r="AE20" i="10"/>
  <c r="AD20" i="10"/>
  <c r="AC20" i="10"/>
  <c r="AB20" i="10"/>
  <c r="AA20" i="10"/>
  <c r="Z20" i="10"/>
  <c r="Y20" i="10"/>
  <c r="X20" i="10"/>
  <c r="W20" i="10"/>
  <c r="V20" i="10"/>
  <c r="U20" i="10"/>
  <c r="T20" i="10"/>
  <c r="P20" i="10"/>
  <c r="O20" i="10"/>
  <c r="N20" i="10"/>
  <c r="M20" i="10"/>
  <c r="L20" i="10"/>
  <c r="K20" i="10"/>
  <c r="J20" i="10"/>
  <c r="I20" i="10"/>
  <c r="H20" i="10"/>
  <c r="G20" i="10"/>
  <c r="F20" i="10"/>
  <c r="E20" i="10"/>
  <c r="D20" i="10"/>
  <c r="C20" i="10"/>
  <c r="AG19" i="10"/>
  <c r="AF19" i="10"/>
  <c r="AE19" i="10"/>
  <c r="AD19" i="10"/>
  <c r="AC19" i="10"/>
  <c r="AB19" i="10"/>
  <c r="AA19" i="10"/>
  <c r="Z19" i="10"/>
  <c r="Y19" i="10"/>
  <c r="X19" i="10"/>
  <c r="W19" i="10"/>
  <c r="V19" i="10"/>
  <c r="U19" i="10"/>
  <c r="T19" i="10"/>
  <c r="P19" i="10"/>
  <c r="O19" i="10"/>
  <c r="N19" i="10"/>
  <c r="M19" i="10"/>
  <c r="L19" i="10"/>
  <c r="K19" i="10"/>
  <c r="J19" i="10"/>
  <c r="I19" i="10"/>
  <c r="H19" i="10"/>
  <c r="G19" i="10"/>
  <c r="F19" i="10"/>
  <c r="E19" i="10"/>
  <c r="D19" i="10"/>
  <c r="C19" i="10"/>
  <c r="AG18" i="10"/>
  <c r="AF18" i="10"/>
  <c r="AE18" i="10"/>
  <c r="AD18" i="10"/>
  <c r="AC18" i="10"/>
  <c r="AB18" i="10"/>
  <c r="AA18" i="10"/>
  <c r="Z18" i="10"/>
  <c r="Y18" i="10"/>
  <c r="X18" i="10"/>
  <c r="W18" i="10"/>
  <c r="V18" i="10"/>
  <c r="U18" i="10"/>
  <c r="T18" i="10"/>
  <c r="P18" i="10"/>
  <c r="O18" i="10"/>
  <c r="N18" i="10"/>
  <c r="M18" i="10"/>
  <c r="L18" i="10"/>
  <c r="K18" i="10"/>
  <c r="J18" i="10"/>
  <c r="I18" i="10"/>
  <c r="H18" i="10"/>
  <c r="G18" i="10"/>
  <c r="F18" i="10"/>
  <c r="E18" i="10"/>
  <c r="D18" i="10"/>
  <c r="C18" i="10"/>
  <c r="AG17" i="10"/>
  <c r="AF17" i="10"/>
  <c r="AE17" i="10"/>
  <c r="AD17" i="10"/>
  <c r="AC17" i="10"/>
  <c r="AB17" i="10"/>
  <c r="AA17" i="10"/>
  <c r="Z17" i="10"/>
  <c r="Y17" i="10"/>
  <c r="X17" i="10"/>
  <c r="W17" i="10"/>
  <c r="V17" i="10"/>
  <c r="U17" i="10"/>
  <c r="T17" i="10"/>
  <c r="P17" i="10"/>
  <c r="O17" i="10"/>
  <c r="N17" i="10"/>
  <c r="M17" i="10"/>
  <c r="L17" i="10"/>
  <c r="K17" i="10"/>
  <c r="J17" i="10"/>
  <c r="I17" i="10"/>
  <c r="H17" i="10"/>
  <c r="G17" i="10"/>
  <c r="F17" i="10"/>
  <c r="E17" i="10"/>
  <c r="D17" i="10"/>
  <c r="C17" i="10"/>
  <c r="AG16" i="10"/>
  <c r="AF16" i="10"/>
  <c r="AE16" i="10"/>
  <c r="AD16" i="10"/>
  <c r="AC16" i="10"/>
  <c r="AB16" i="10"/>
  <c r="AA16" i="10"/>
  <c r="Z16" i="10"/>
  <c r="Y16" i="10"/>
  <c r="X16" i="10"/>
  <c r="W16" i="10"/>
  <c r="V16" i="10"/>
  <c r="U16" i="10"/>
  <c r="T16" i="10"/>
  <c r="P16" i="10"/>
  <c r="O16" i="10"/>
  <c r="N16" i="10"/>
  <c r="M16" i="10"/>
  <c r="L16" i="10"/>
  <c r="K16" i="10"/>
  <c r="J16" i="10"/>
  <c r="I16" i="10"/>
  <c r="H16" i="10"/>
  <c r="G16" i="10"/>
  <c r="F16" i="10"/>
  <c r="E16" i="10"/>
  <c r="D16" i="10"/>
  <c r="C16" i="10"/>
  <c r="AG15" i="10"/>
  <c r="AF15" i="10"/>
  <c r="AE15" i="10"/>
  <c r="AD15" i="10"/>
  <c r="AC15" i="10"/>
  <c r="AB15" i="10"/>
  <c r="AA15" i="10"/>
  <c r="Z15" i="10"/>
  <c r="Y15" i="10"/>
  <c r="X15" i="10"/>
  <c r="W15" i="10"/>
  <c r="V15" i="10"/>
  <c r="U15" i="10"/>
  <c r="T15" i="10"/>
  <c r="P15" i="10"/>
  <c r="O15" i="10"/>
  <c r="N15" i="10"/>
  <c r="M15" i="10"/>
  <c r="L15" i="10"/>
  <c r="K15" i="10"/>
  <c r="J15" i="10"/>
  <c r="I15" i="10"/>
  <c r="H15" i="10"/>
  <c r="G15" i="10"/>
  <c r="F15" i="10"/>
  <c r="E15" i="10"/>
  <c r="D15" i="10"/>
  <c r="C15" i="10"/>
  <c r="AG14" i="10"/>
  <c r="AF14" i="10"/>
  <c r="AE14" i="10"/>
  <c r="AD14" i="10"/>
  <c r="AC14" i="10"/>
  <c r="AB14" i="10"/>
  <c r="AA14" i="10"/>
  <c r="Z14" i="10"/>
  <c r="Y14" i="10"/>
  <c r="X14" i="10"/>
  <c r="W14" i="10"/>
  <c r="V14" i="10"/>
  <c r="U14" i="10"/>
  <c r="T14" i="10"/>
  <c r="P14" i="10"/>
  <c r="O14" i="10"/>
  <c r="N14" i="10"/>
  <c r="M14" i="10"/>
  <c r="L14" i="10"/>
  <c r="K14" i="10"/>
  <c r="J14" i="10"/>
  <c r="I14" i="10"/>
  <c r="H14" i="10"/>
  <c r="G14" i="10"/>
  <c r="F14" i="10"/>
  <c r="E14" i="10"/>
  <c r="D14" i="10"/>
  <c r="C14" i="10"/>
  <c r="AG13" i="10"/>
  <c r="AF13" i="10"/>
  <c r="AE13" i="10"/>
  <c r="AD13" i="10"/>
  <c r="AC13" i="10"/>
  <c r="AB13" i="10"/>
  <c r="AA13" i="10"/>
  <c r="Z13" i="10"/>
  <c r="Y13" i="10"/>
  <c r="X13" i="10"/>
  <c r="W13" i="10"/>
  <c r="V13" i="10"/>
  <c r="U13" i="10"/>
  <c r="T13" i="10"/>
  <c r="P13" i="10"/>
  <c r="O13" i="10"/>
  <c r="N13" i="10"/>
  <c r="M13" i="10"/>
  <c r="L13" i="10"/>
  <c r="K13" i="10"/>
  <c r="J13" i="10"/>
  <c r="I13" i="10"/>
  <c r="H13" i="10"/>
  <c r="G13" i="10"/>
  <c r="F13" i="10"/>
  <c r="E13" i="10"/>
  <c r="D13" i="10"/>
  <c r="C13" i="10"/>
  <c r="AG12" i="10"/>
  <c r="AF12" i="10"/>
  <c r="AE12" i="10"/>
  <c r="AD12" i="10"/>
  <c r="AC12" i="10"/>
  <c r="AB12" i="10"/>
  <c r="AA12" i="10"/>
  <c r="Z12" i="10"/>
  <c r="Y12" i="10"/>
  <c r="X12" i="10"/>
  <c r="W12" i="10"/>
  <c r="V12" i="10"/>
  <c r="U12" i="10"/>
  <c r="T12" i="10"/>
  <c r="P12" i="10"/>
  <c r="O12" i="10"/>
  <c r="N12" i="10"/>
  <c r="M12" i="10"/>
  <c r="L12" i="10"/>
  <c r="K12" i="10"/>
  <c r="J12" i="10"/>
  <c r="I12" i="10"/>
  <c r="H12" i="10"/>
  <c r="G12" i="10"/>
  <c r="F12" i="10"/>
  <c r="E12" i="10"/>
  <c r="D12" i="10"/>
  <c r="C12" i="10"/>
  <c r="AG11" i="10"/>
  <c r="AF11" i="10"/>
  <c r="AE11" i="10"/>
  <c r="AD11" i="10"/>
  <c r="AC11" i="10"/>
  <c r="AB11" i="10"/>
  <c r="AA11" i="10"/>
  <c r="Z11" i="10"/>
  <c r="Y11" i="10"/>
  <c r="X11" i="10"/>
  <c r="W11" i="10"/>
  <c r="V11" i="10"/>
  <c r="U11" i="10"/>
  <c r="T11" i="10"/>
  <c r="P11" i="10"/>
  <c r="O11" i="10"/>
  <c r="N11" i="10"/>
  <c r="M11" i="10"/>
  <c r="L11" i="10"/>
  <c r="K11" i="10"/>
  <c r="J11" i="10"/>
  <c r="I11" i="10"/>
  <c r="H11" i="10"/>
  <c r="G11" i="10"/>
  <c r="F11" i="10"/>
  <c r="E11" i="10"/>
  <c r="D11" i="10"/>
  <c r="C11" i="10"/>
  <c r="AG10" i="10"/>
  <c r="AF10" i="10"/>
  <c r="AE10" i="10"/>
  <c r="AD10" i="10"/>
  <c r="AC10" i="10"/>
  <c r="AB10" i="10"/>
  <c r="AA10" i="10"/>
  <c r="Z10" i="10"/>
  <c r="Y10" i="10"/>
  <c r="X10" i="10"/>
  <c r="W10" i="10"/>
  <c r="V10" i="10"/>
  <c r="U10" i="10"/>
  <c r="T10" i="10"/>
  <c r="P10" i="10"/>
  <c r="O10" i="10"/>
  <c r="N10" i="10"/>
  <c r="M10" i="10"/>
  <c r="L10" i="10"/>
  <c r="K10" i="10"/>
  <c r="J10" i="10"/>
  <c r="I10" i="10"/>
  <c r="H10" i="10"/>
  <c r="G10" i="10"/>
  <c r="F10" i="10"/>
  <c r="E10" i="10"/>
  <c r="D10" i="10"/>
  <c r="C10" i="10"/>
  <c r="AG9" i="10"/>
  <c r="AF9" i="10"/>
  <c r="AE9" i="10"/>
  <c r="AD9" i="10"/>
  <c r="AC9" i="10"/>
  <c r="AB9" i="10"/>
  <c r="AA9" i="10"/>
  <c r="Z9" i="10"/>
  <c r="Y9" i="10"/>
  <c r="X9" i="10"/>
  <c r="W9" i="10"/>
  <c r="V9" i="10"/>
  <c r="U9" i="10"/>
  <c r="T9" i="10"/>
  <c r="P9" i="10"/>
  <c r="O9" i="10"/>
  <c r="N9" i="10"/>
  <c r="M9" i="10"/>
  <c r="L9" i="10"/>
  <c r="K9" i="10"/>
  <c r="J9" i="10"/>
  <c r="I9" i="10"/>
  <c r="H9" i="10"/>
  <c r="G9" i="10"/>
  <c r="F9" i="10"/>
  <c r="E9" i="10"/>
  <c r="D9" i="10"/>
  <c r="C9" i="10"/>
  <c r="AG8" i="10"/>
  <c r="AF8" i="10"/>
  <c r="AE8" i="10"/>
  <c r="AD8" i="10"/>
  <c r="AC8" i="10"/>
  <c r="AB8" i="10"/>
  <c r="AA8" i="10"/>
  <c r="Z8" i="10"/>
  <c r="Y8" i="10"/>
  <c r="X8" i="10"/>
  <c r="W8" i="10"/>
  <c r="V8" i="10"/>
  <c r="U8" i="10"/>
  <c r="T8" i="10"/>
  <c r="P8" i="10"/>
  <c r="O8" i="10"/>
  <c r="N8" i="10"/>
  <c r="M8" i="10"/>
  <c r="L8" i="10"/>
  <c r="K8" i="10"/>
  <c r="J8" i="10"/>
  <c r="I8" i="10"/>
  <c r="H8" i="10"/>
  <c r="G8" i="10"/>
  <c r="F8" i="10"/>
  <c r="E8" i="10"/>
  <c r="D8" i="10"/>
  <c r="C8" i="10"/>
  <c r="AG7" i="10"/>
  <c r="AF7" i="10"/>
  <c r="AE7" i="10"/>
  <c r="AD7" i="10"/>
  <c r="AC7" i="10"/>
  <c r="AB7" i="10"/>
  <c r="AA7" i="10"/>
  <c r="Z7" i="10"/>
  <c r="Y7" i="10"/>
  <c r="X7" i="10"/>
  <c r="W7" i="10"/>
  <c r="V7" i="10"/>
  <c r="U7" i="10"/>
  <c r="T7" i="10"/>
  <c r="P7" i="10"/>
  <c r="O7" i="10"/>
  <c r="N7" i="10"/>
  <c r="M7" i="10"/>
  <c r="L7" i="10"/>
  <c r="K7" i="10"/>
  <c r="J7" i="10"/>
  <c r="I7" i="10"/>
  <c r="H7" i="10"/>
  <c r="G7" i="10"/>
  <c r="F7" i="10"/>
  <c r="E7" i="10"/>
  <c r="D7" i="10"/>
  <c r="C7" i="10"/>
  <c r="AG6" i="10"/>
  <c r="AF6" i="10"/>
  <c r="AE6" i="10"/>
  <c r="AD6" i="10"/>
  <c r="AC6" i="10"/>
  <c r="AB6" i="10"/>
  <c r="AA6" i="10"/>
  <c r="Z6" i="10"/>
  <c r="Y6" i="10"/>
  <c r="X6" i="10"/>
  <c r="W6" i="10"/>
  <c r="V6" i="10"/>
  <c r="U6" i="10"/>
  <c r="T6" i="10"/>
  <c r="P6" i="10"/>
  <c r="O6" i="10"/>
  <c r="N6" i="10"/>
  <c r="M6" i="10"/>
  <c r="L6" i="10"/>
  <c r="K6" i="10"/>
  <c r="J6" i="10"/>
  <c r="I6" i="10"/>
  <c r="H6" i="10"/>
  <c r="G6" i="10"/>
  <c r="F6" i="10"/>
  <c r="E6" i="10"/>
  <c r="D6" i="10"/>
  <c r="C6" i="10"/>
  <c r="AG45" i="9"/>
  <c r="AF45" i="9"/>
  <c r="AE45" i="9"/>
  <c r="AD45" i="9"/>
  <c r="AC45" i="9"/>
  <c r="AB45" i="9"/>
  <c r="AA45" i="9"/>
  <c r="Z45" i="9"/>
  <c r="Y45" i="9"/>
  <c r="X45" i="9"/>
  <c r="W45" i="9"/>
  <c r="V45" i="9"/>
  <c r="U45" i="9"/>
  <c r="T45" i="9"/>
  <c r="AG44" i="9"/>
  <c r="AF44" i="9"/>
  <c r="AE44" i="9"/>
  <c r="AD44" i="9"/>
  <c r="AC44" i="9"/>
  <c r="AB44" i="9"/>
  <c r="AA44" i="9"/>
  <c r="Z44" i="9"/>
  <c r="Y44" i="9"/>
  <c r="X44" i="9"/>
  <c r="W44" i="9"/>
  <c r="V44" i="9"/>
  <c r="U44" i="9"/>
  <c r="T44" i="9"/>
  <c r="AG43" i="9"/>
  <c r="AF43" i="9"/>
  <c r="AE43" i="9"/>
  <c r="AD43" i="9"/>
  <c r="AC43" i="9"/>
  <c r="AB43" i="9"/>
  <c r="AA43" i="9"/>
  <c r="Z43" i="9"/>
  <c r="Y43" i="9"/>
  <c r="X43" i="9"/>
  <c r="W43" i="9"/>
  <c r="V43" i="9"/>
  <c r="U43" i="9"/>
  <c r="T43" i="9"/>
  <c r="AG42" i="9"/>
  <c r="AF42" i="9"/>
  <c r="AE42" i="9"/>
  <c r="AD42" i="9"/>
  <c r="AC42" i="9"/>
  <c r="AB42" i="9"/>
  <c r="AA42" i="9"/>
  <c r="Z42" i="9"/>
  <c r="Y42" i="9"/>
  <c r="X42" i="9"/>
  <c r="W42" i="9"/>
  <c r="V42" i="9"/>
  <c r="U42" i="9"/>
  <c r="T42" i="9"/>
  <c r="AG41" i="9"/>
  <c r="AF41" i="9"/>
  <c r="AE41" i="9"/>
  <c r="AD41" i="9"/>
  <c r="AC41" i="9"/>
  <c r="AB41" i="9"/>
  <c r="AA41" i="9"/>
  <c r="Z41" i="9"/>
  <c r="Y41" i="9"/>
  <c r="X41" i="9"/>
  <c r="W41" i="9"/>
  <c r="V41" i="9"/>
  <c r="U41" i="9"/>
  <c r="T41" i="9"/>
  <c r="AG40" i="9"/>
  <c r="AF40" i="9"/>
  <c r="AE40" i="9"/>
  <c r="AD40" i="9"/>
  <c r="AC40" i="9"/>
  <c r="AB40" i="9"/>
  <c r="AA40" i="9"/>
  <c r="Z40" i="9"/>
  <c r="Y40" i="9"/>
  <c r="X40" i="9"/>
  <c r="W40" i="9"/>
  <c r="V40" i="9"/>
  <c r="U40" i="9"/>
  <c r="T40" i="9"/>
  <c r="AG39" i="9"/>
  <c r="AF39" i="9"/>
  <c r="AE39" i="9"/>
  <c r="AD39" i="9"/>
  <c r="AC39" i="9"/>
  <c r="AB39" i="9"/>
  <c r="AA39" i="9"/>
  <c r="Z39" i="9"/>
  <c r="Y39" i="9"/>
  <c r="X39" i="9"/>
  <c r="W39" i="9"/>
  <c r="V39" i="9"/>
  <c r="U39" i="9"/>
  <c r="T39" i="9"/>
  <c r="AG38" i="9"/>
  <c r="AF38" i="9"/>
  <c r="AE38" i="9"/>
  <c r="AD38" i="9"/>
  <c r="AC38" i="9"/>
  <c r="AB38" i="9"/>
  <c r="AA38" i="9"/>
  <c r="Z38" i="9"/>
  <c r="Y38" i="9"/>
  <c r="X38" i="9"/>
  <c r="W38" i="9"/>
  <c r="V38" i="9"/>
  <c r="U38" i="9"/>
  <c r="T38" i="9"/>
  <c r="AG37" i="9"/>
  <c r="AF37" i="9"/>
  <c r="AE37" i="9"/>
  <c r="AD37" i="9"/>
  <c r="AC37" i="9"/>
  <c r="AB37" i="9"/>
  <c r="AA37" i="9"/>
  <c r="Z37" i="9"/>
  <c r="Y37" i="9"/>
  <c r="X37" i="9"/>
  <c r="W37" i="9"/>
  <c r="V37" i="9"/>
  <c r="U37" i="9"/>
  <c r="T37" i="9"/>
  <c r="AG36" i="9"/>
  <c r="AF36" i="9"/>
  <c r="AE36" i="9"/>
  <c r="AD36" i="9"/>
  <c r="AC36" i="9"/>
  <c r="AB36" i="9"/>
  <c r="AA36" i="9"/>
  <c r="Z36" i="9"/>
  <c r="Y36" i="9"/>
  <c r="X36" i="9"/>
  <c r="W36" i="9"/>
  <c r="V36" i="9"/>
  <c r="U36" i="9"/>
  <c r="T36" i="9"/>
  <c r="AG35" i="9"/>
  <c r="AF35" i="9"/>
  <c r="AE35" i="9"/>
  <c r="AD35" i="9"/>
  <c r="AC35" i="9"/>
  <c r="AB35" i="9"/>
  <c r="AA35" i="9"/>
  <c r="Z35" i="9"/>
  <c r="Y35" i="9"/>
  <c r="X35" i="9"/>
  <c r="W35" i="9"/>
  <c r="V35" i="9"/>
  <c r="U35" i="9"/>
  <c r="T35" i="9"/>
  <c r="P35" i="9"/>
  <c r="O35" i="9"/>
  <c r="N35" i="9"/>
  <c r="M35" i="9"/>
  <c r="L35" i="9"/>
  <c r="K35" i="9"/>
  <c r="J35" i="9"/>
  <c r="I35" i="9"/>
  <c r="H35" i="9"/>
  <c r="G35" i="9"/>
  <c r="F35" i="9"/>
  <c r="E35" i="9"/>
  <c r="D35" i="9"/>
  <c r="C35" i="9"/>
  <c r="AG34" i="9"/>
  <c r="AF34" i="9"/>
  <c r="AE34" i="9"/>
  <c r="AD34" i="9"/>
  <c r="AC34" i="9"/>
  <c r="AB34" i="9"/>
  <c r="AA34" i="9"/>
  <c r="Z34" i="9"/>
  <c r="Y34" i="9"/>
  <c r="X34" i="9"/>
  <c r="W34" i="9"/>
  <c r="V34" i="9"/>
  <c r="U34" i="9"/>
  <c r="T34" i="9"/>
  <c r="P34" i="9"/>
  <c r="O34" i="9"/>
  <c r="N34" i="9"/>
  <c r="M34" i="9"/>
  <c r="L34" i="9"/>
  <c r="K34" i="9"/>
  <c r="J34" i="9"/>
  <c r="I34" i="9"/>
  <c r="H34" i="9"/>
  <c r="G34" i="9"/>
  <c r="F34" i="9"/>
  <c r="E34" i="9"/>
  <c r="D34" i="9"/>
  <c r="C34" i="9"/>
  <c r="AG33" i="9"/>
  <c r="AF33" i="9"/>
  <c r="AE33" i="9"/>
  <c r="AD33" i="9"/>
  <c r="AC33" i="9"/>
  <c r="AB33" i="9"/>
  <c r="AA33" i="9"/>
  <c r="Z33" i="9"/>
  <c r="Y33" i="9"/>
  <c r="X33" i="9"/>
  <c r="W33" i="9"/>
  <c r="V33" i="9"/>
  <c r="U33" i="9"/>
  <c r="T33" i="9"/>
  <c r="P33" i="9"/>
  <c r="O33" i="9"/>
  <c r="N33" i="9"/>
  <c r="M33" i="9"/>
  <c r="L33" i="9"/>
  <c r="K33" i="9"/>
  <c r="J33" i="9"/>
  <c r="I33" i="9"/>
  <c r="H33" i="9"/>
  <c r="G33" i="9"/>
  <c r="F33" i="9"/>
  <c r="E33" i="9"/>
  <c r="D33" i="9"/>
  <c r="C33" i="9"/>
  <c r="AG32" i="9"/>
  <c r="AF32" i="9"/>
  <c r="AE32" i="9"/>
  <c r="AD32" i="9"/>
  <c r="AC32" i="9"/>
  <c r="AB32" i="9"/>
  <c r="AA32" i="9"/>
  <c r="Z32" i="9"/>
  <c r="Y32" i="9"/>
  <c r="X32" i="9"/>
  <c r="W32" i="9"/>
  <c r="V32" i="9"/>
  <c r="U32" i="9"/>
  <c r="T32" i="9"/>
  <c r="P32" i="9"/>
  <c r="O32" i="9"/>
  <c r="N32" i="9"/>
  <c r="M32" i="9"/>
  <c r="L32" i="9"/>
  <c r="K32" i="9"/>
  <c r="J32" i="9"/>
  <c r="I32" i="9"/>
  <c r="H32" i="9"/>
  <c r="G32" i="9"/>
  <c r="F32" i="9"/>
  <c r="E32" i="9"/>
  <c r="D32" i="9"/>
  <c r="C32" i="9"/>
  <c r="AG31" i="9"/>
  <c r="AF31" i="9"/>
  <c r="AE31" i="9"/>
  <c r="AD31" i="9"/>
  <c r="AC31" i="9"/>
  <c r="AB31" i="9"/>
  <c r="AA31" i="9"/>
  <c r="Z31" i="9"/>
  <c r="Y31" i="9"/>
  <c r="X31" i="9"/>
  <c r="W31" i="9"/>
  <c r="V31" i="9"/>
  <c r="U31" i="9"/>
  <c r="T31" i="9"/>
  <c r="P31" i="9"/>
  <c r="O31" i="9"/>
  <c r="N31" i="9"/>
  <c r="M31" i="9"/>
  <c r="L31" i="9"/>
  <c r="K31" i="9"/>
  <c r="J31" i="9"/>
  <c r="I31" i="9"/>
  <c r="H31" i="9"/>
  <c r="G31" i="9"/>
  <c r="F31" i="9"/>
  <c r="E31" i="9"/>
  <c r="D31" i="9"/>
  <c r="C31" i="9"/>
  <c r="AG30" i="9"/>
  <c r="AF30" i="9"/>
  <c r="AE30" i="9"/>
  <c r="AD30" i="9"/>
  <c r="AC30" i="9"/>
  <c r="AB30" i="9"/>
  <c r="AA30" i="9"/>
  <c r="Z30" i="9"/>
  <c r="Y30" i="9"/>
  <c r="X30" i="9"/>
  <c r="W30" i="9"/>
  <c r="V30" i="9"/>
  <c r="U30" i="9"/>
  <c r="T30" i="9"/>
  <c r="P30" i="9"/>
  <c r="O30" i="9"/>
  <c r="N30" i="9"/>
  <c r="M30" i="9"/>
  <c r="L30" i="9"/>
  <c r="K30" i="9"/>
  <c r="J30" i="9"/>
  <c r="I30" i="9"/>
  <c r="H30" i="9"/>
  <c r="G30" i="9"/>
  <c r="F30" i="9"/>
  <c r="E30" i="9"/>
  <c r="D30" i="9"/>
  <c r="C30" i="9"/>
  <c r="AG29" i="9"/>
  <c r="AF29" i="9"/>
  <c r="AE29" i="9"/>
  <c r="AD29" i="9"/>
  <c r="AC29" i="9"/>
  <c r="AB29" i="9"/>
  <c r="AA29" i="9"/>
  <c r="Z29" i="9"/>
  <c r="Y29" i="9"/>
  <c r="X29" i="9"/>
  <c r="W29" i="9"/>
  <c r="V29" i="9"/>
  <c r="U29" i="9"/>
  <c r="T29" i="9"/>
  <c r="P29" i="9"/>
  <c r="O29" i="9"/>
  <c r="N29" i="9"/>
  <c r="M29" i="9"/>
  <c r="L29" i="9"/>
  <c r="K29" i="9"/>
  <c r="J29" i="9"/>
  <c r="I29" i="9"/>
  <c r="H29" i="9"/>
  <c r="G29" i="9"/>
  <c r="F29" i="9"/>
  <c r="E29" i="9"/>
  <c r="D29" i="9"/>
  <c r="C29" i="9"/>
  <c r="AG28" i="9"/>
  <c r="AF28" i="9"/>
  <c r="AE28" i="9"/>
  <c r="AD28" i="9"/>
  <c r="AC28" i="9"/>
  <c r="AB28" i="9"/>
  <c r="AA28" i="9"/>
  <c r="Z28" i="9"/>
  <c r="Y28" i="9"/>
  <c r="X28" i="9"/>
  <c r="W28" i="9"/>
  <c r="V28" i="9"/>
  <c r="U28" i="9"/>
  <c r="T28" i="9"/>
  <c r="P28" i="9"/>
  <c r="O28" i="9"/>
  <c r="N28" i="9"/>
  <c r="M28" i="9"/>
  <c r="L28" i="9"/>
  <c r="K28" i="9"/>
  <c r="J28" i="9"/>
  <c r="I28" i="9"/>
  <c r="H28" i="9"/>
  <c r="G28" i="9"/>
  <c r="F28" i="9"/>
  <c r="E28" i="9"/>
  <c r="D28" i="9"/>
  <c r="C28" i="9"/>
  <c r="AG27" i="9"/>
  <c r="AF27" i="9"/>
  <c r="AE27" i="9"/>
  <c r="AD27" i="9"/>
  <c r="AC27" i="9"/>
  <c r="AB27" i="9"/>
  <c r="AA27" i="9"/>
  <c r="Z27" i="9"/>
  <c r="Y27" i="9"/>
  <c r="X27" i="9"/>
  <c r="W27" i="9"/>
  <c r="V27" i="9"/>
  <c r="U27" i="9"/>
  <c r="T27" i="9"/>
  <c r="P27" i="9"/>
  <c r="O27" i="9"/>
  <c r="N27" i="9"/>
  <c r="M27" i="9"/>
  <c r="L27" i="9"/>
  <c r="K27" i="9"/>
  <c r="J27" i="9"/>
  <c r="I27" i="9"/>
  <c r="H27" i="9"/>
  <c r="G27" i="9"/>
  <c r="F27" i="9"/>
  <c r="E27" i="9"/>
  <c r="D27" i="9"/>
  <c r="C27" i="9"/>
  <c r="AG26" i="9"/>
  <c r="AF26" i="9"/>
  <c r="AE26" i="9"/>
  <c r="AD26" i="9"/>
  <c r="AC26" i="9"/>
  <c r="AB26" i="9"/>
  <c r="AA26" i="9"/>
  <c r="Z26" i="9"/>
  <c r="Y26" i="9"/>
  <c r="X26" i="9"/>
  <c r="W26" i="9"/>
  <c r="V26" i="9"/>
  <c r="U26" i="9"/>
  <c r="T26" i="9"/>
  <c r="P26" i="9"/>
  <c r="O26" i="9"/>
  <c r="N26" i="9"/>
  <c r="M26" i="9"/>
  <c r="L26" i="9"/>
  <c r="K26" i="9"/>
  <c r="J26" i="9"/>
  <c r="I26" i="9"/>
  <c r="H26" i="9"/>
  <c r="G26" i="9"/>
  <c r="F26" i="9"/>
  <c r="E26" i="9"/>
  <c r="D26" i="9"/>
  <c r="C26" i="9"/>
  <c r="AG25" i="9"/>
  <c r="AF25" i="9"/>
  <c r="AE25" i="9"/>
  <c r="AD25" i="9"/>
  <c r="AC25" i="9"/>
  <c r="AB25" i="9"/>
  <c r="AA25" i="9"/>
  <c r="Z25" i="9"/>
  <c r="Y25" i="9"/>
  <c r="X25" i="9"/>
  <c r="W25" i="9"/>
  <c r="V25" i="9"/>
  <c r="U25" i="9"/>
  <c r="T25" i="9"/>
  <c r="P25" i="9"/>
  <c r="O25" i="9"/>
  <c r="N25" i="9"/>
  <c r="M25" i="9"/>
  <c r="L25" i="9"/>
  <c r="K25" i="9"/>
  <c r="J25" i="9"/>
  <c r="I25" i="9"/>
  <c r="H25" i="9"/>
  <c r="G25" i="9"/>
  <c r="F25" i="9"/>
  <c r="E25" i="9"/>
  <c r="D25" i="9"/>
  <c r="C25" i="9"/>
  <c r="AG24" i="9"/>
  <c r="AF24" i="9"/>
  <c r="AE24" i="9"/>
  <c r="AD24" i="9"/>
  <c r="AC24" i="9"/>
  <c r="AB24" i="9"/>
  <c r="AA24" i="9"/>
  <c r="Z24" i="9"/>
  <c r="Y24" i="9"/>
  <c r="X24" i="9"/>
  <c r="W24" i="9"/>
  <c r="V24" i="9"/>
  <c r="U24" i="9"/>
  <c r="T24" i="9"/>
  <c r="P24" i="9"/>
  <c r="O24" i="9"/>
  <c r="N24" i="9"/>
  <c r="M24" i="9"/>
  <c r="L24" i="9"/>
  <c r="K24" i="9"/>
  <c r="J24" i="9"/>
  <c r="I24" i="9"/>
  <c r="H24" i="9"/>
  <c r="G24" i="9"/>
  <c r="F24" i="9"/>
  <c r="E24" i="9"/>
  <c r="D24" i="9"/>
  <c r="C24" i="9"/>
  <c r="AG23" i="9"/>
  <c r="AF23" i="9"/>
  <c r="AE23" i="9"/>
  <c r="AD23" i="9"/>
  <c r="AC23" i="9"/>
  <c r="AB23" i="9"/>
  <c r="AA23" i="9"/>
  <c r="Z23" i="9"/>
  <c r="Y23" i="9"/>
  <c r="X23" i="9"/>
  <c r="W23" i="9"/>
  <c r="V23" i="9"/>
  <c r="U23" i="9"/>
  <c r="T23" i="9"/>
  <c r="P23" i="9"/>
  <c r="O23" i="9"/>
  <c r="N23" i="9"/>
  <c r="M23" i="9"/>
  <c r="L23" i="9"/>
  <c r="K23" i="9"/>
  <c r="J23" i="9"/>
  <c r="I23" i="9"/>
  <c r="H23" i="9"/>
  <c r="G23" i="9"/>
  <c r="F23" i="9"/>
  <c r="E23" i="9"/>
  <c r="D23" i="9"/>
  <c r="C23" i="9"/>
  <c r="AG22" i="9"/>
  <c r="AF22" i="9"/>
  <c r="AE22" i="9"/>
  <c r="AD22" i="9"/>
  <c r="AC22" i="9"/>
  <c r="AB22" i="9"/>
  <c r="AA22" i="9"/>
  <c r="Z22" i="9"/>
  <c r="Y22" i="9"/>
  <c r="X22" i="9"/>
  <c r="W22" i="9"/>
  <c r="V22" i="9"/>
  <c r="U22" i="9"/>
  <c r="T22" i="9"/>
  <c r="P22" i="9"/>
  <c r="O22" i="9"/>
  <c r="N22" i="9"/>
  <c r="M22" i="9"/>
  <c r="L22" i="9"/>
  <c r="K22" i="9"/>
  <c r="J22" i="9"/>
  <c r="I22" i="9"/>
  <c r="H22" i="9"/>
  <c r="G22" i="9"/>
  <c r="F22" i="9"/>
  <c r="E22" i="9"/>
  <c r="D22" i="9"/>
  <c r="C22" i="9"/>
  <c r="AG21" i="9"/>
  <c r="AF21" i="9"/>
  <c r="AE21" i="9"/>
  <c r="AD21" i="9"/>
  <c r="AC21" i="9"/>
  <c r="AB21" i="9"/>
  <c r="AA21" i="9"/>
  <c r="Z21" i="9"/>
  <c r="Y21" i="9"/>
  <c r="X21" i="9"/>
  <c r="W21" i="9"/>
  <c r="V21" i="9"/>
  <c r="U21" i="9"/>
  <c r="T21" i="9"/>
  <c r="P21" i="9"/>
  <c r="O21" i="9"/>
  <c r="N21" i="9"/>
  <c r="M21" i="9"/>
  <c r="L21" i="9"/>
  <c r="K21" i="9"/>
  <c r="J21" i="9"/>
  <c r="I21" i="9"/>
  <c r="H21" i="9"/>
  <c r="G21" i="9"/>
  <c r="F21" i="9"/>
  <c r="E21" i="9"/>
  <c r="D21" i="9"/>
  <c r="C21" i="9"/>
  <c r="AG20" i="9"/>
  <c r="AF20" i="9"/>
  <c r="AE20" i="9"/>
  <c r="AD20" i="9"/>
  <c r="AC20" i="9"/>
  <c r="AB20" i="9"/>
  <c r="AA20" i="9"/>
  <c r="Z20" i="9"/>
  <c r="Y20" i="9"/>
  <c r="X20" i="9"/>
  <c r="W20" i="9"/>
  <c r="V20" i="9"/>
  <c r="U20" i="9"/>
  <c r="T20" i="9"/>
  <c r="P20" i="9"/>
  <c r="O20" i="9"/>
  <c r="N20" i="9"/>
  <c r="M20" i="9"/>
  <c r="L20" i="9"/>
  <c r="K20" i="9"/>
  <c r="J20" i="9"/>
  <c r="I20" i="9"/>
  <c r="H20" i="9"/>
  <c r="G20" i="9"/>
  <c r="F20" i="9"/>
  <c r="E20" i="9"/>
  <c r="D20" i="9"/>
  <c r="C20" i="9"/>
  <c r="AG19" i="9"/>
  <c r="AF19" i="9"/>
  <c r="AE19" i="9"/>
  <c r="AD19" i="9"/>
  <c r="AC19" i="9"/>
  <c r="AB19" i="9"/>
  <c r="AA19" i="9"/>
  <c r="Z19" i="9"/>
  <c r="Y19" i="9"/>
  <c r="X19" i="9"/>
  <c r="W19" i="9"/>
  <c r="V19" i="9"/>
  <c r="U19" i="9"/>
  <c r="T19" i="9"/>
  <c r="P19" i="9"/>
  <c r="O19" i="9"/>
  <c r="N19" i="9"/>
  <c r="M19" i="9"/>
  <c r="L19" i="9"/>
  <c r="K19" i="9"/>
  <c r="J19" i="9"/>
  <c r="I19" i="9"/>
  <c r="H19" i="9"/>
  <c r="G19" i="9"/>
  <c r="F19" i="9"/>
  <c r="E19" i="9"/>
  <c r="D19" i="9"/>
  <c r="C19" i="9"/>
  <c r="AG18" i="9"/>
  <c r="AF18" i="9"/>
  <c r="AE18" i="9"/>
  <c r="AD18" i="9"/>
  <c r="AC18" i="9"/>
  <c r="AB18" i="9"/>
  <c r="AA18" i="9"/>
  <c r="Z18" i="9"/>
  <c r="Y18" i="9"/>
  <c r="X18" i="9"/>
  <c r="W18" i="9"/>
  <c r="V18" i="9"/>
  <c r="U18" i="9"/>
  <c r="T18" i="9"/>
  <c r="P18" i="9"/>
  <c r="O18" i="9"/>
  <c r="N18" i="9"/>
  <c r="M18" i="9"/>
  <c r="L18" i="9"/>
  <c r="K18" i="9"/>
  <c r="J18" i="9"/>
  <c r="I18" i="9"/>
  <c r="H18" i="9"/>
  <c r="G18" i="9"/>
  <c r="F18" i="9"/>
  <c r="E18" i="9"/>
  <c r="D18" i="9"/>
  <c r="C18" i="9"/>
  <c r="AG17" i="9"/>
  <c r="AF17" i="9"/>
  <c r="AE17" i="9"/>
  <c r="AD17" i="9"/>
  <c r="AC17" i="9"/>
  <c r="AB17" i="9"/>
  <c r="AA17" i="9"/>
  <c r="Z17" i="9"/>
  <c r="Y17" i="9"/>
  <c r="X17" i="9"/>
  <c r="W17" i="9"/>
  <c r="V17" i="9"/>
  <c r="U17" i="9"/>
  <c r="T17" i="9"/>
  <c r="P17" i="9"/>
  <c r="O17" i="9"/>
  <c r="N17" i="9"/>
  <c r="M17" i="9"/>
  <c r="L17" i="9"/>
  <c r="K17" i="9"/>
  <c r="J17" i="9"/>
  <c r="I17" i="9"/>
  <c r="H17" i="9"/>
  <c r="G17" i="9"/>
  <c r="F17" i="9"/>
  <c r="E17" i="9"/>
  <c r="D17" i="9"/>
  <c r="C17" i="9"/>
  <c r="AG16" i="9"/>
  <c r="AF16" i="9"/>
  <c r="AE16" i="9"/>
  <c r="AD16" i="9"/>
  <c r="AC16" i="9"/>
  <c r="AB16" i="9"/>
  <c r="AA16" i="9"/>
  <c r="Z16" i="9"/>
  <c r="Y16" i="9"/>
  <c r="X16" i="9"/>
  <c r="W16" i="9"/>
  <c r="V16" i="9"/>
  <c r="U16" i="9"/>
  <c r="T16" i="9"/>
  <c r="P16" i="9"/>
  <c r="O16" i="9"/>
  <c r="N16" i="9"/>
  <c r="M16" i="9"/>
  <c r="L16" i="9"/>
  <c r="K16" i="9"/>
  <c r="J16" i="9"/>
  <c r="I16" i="9"/>
  <c r="H16" i="9"/>
  <c r="G16" i="9"/>
  <c r="F16" i="9"/>
  <c r="E16" i="9"/>
  <c r="D16" i="9"/>
  <c r="C16" i="9"/>
  <c r="AG15" i="9"/>
  <c r="AF15" i="9"/>
  <c r="AE15" i="9"/>
  <c r="AD15" i="9"/>
  <c r="AC15" i="9"/>
  <c r="AB15" i="9"/>
  <c r="AA15" i="9"/>
  <c r="Z15" i="9"/>
  <c r="Y15" i="9"/>
  <c r="X15" i="9"/>
  <c r="W15" i="9"/>
  <c r="V15" i="9"/>
  <c r="U15" i="9"/>
  <c r="T15" i="9"/>
  <c r="P15" i="9"/>
  <c r="O15" i="9"/>
  <c r="N15" i="9"/>
  <c r="M15" i="9"/>
  <c r="L15" i="9"/>
  <c r="K15" i="9"/>
  <c r="J15" i="9"/>
  <c r="I15" i="9"/>
  <c r="H15" i="9"/>
  <c r="G15" i="9"/>
  <c r="F15" i="9"/>
  <c r="E15" i="9"/>
  <c r="D15" i="9"/>
  <c r="C15" i="9"/>
  <c r="AG14" i="9"/>
  <c r="AF14" i="9"/>
  <c r="AE14" i="9"/>
  <c r="AD14" i="9"/>
  <c r="AC14" i="9"/>
  <c r="AB14" i="9"/>
  <c r="AA14" i="9"/>
  <c r="Z14" i="9"/>
  <c r="Y14" i="9"/>
  <c r="X14" i="9"/>
  <c r="W14" i="9"/>
  <c r="V14" i="9"/>
  <c r="U14" i="9"/>
  <c r="T14" i="9"/>
  <c r="P14" i="9"/>
  <c r="O14" i="9"/>
  <c r="N14" i="9"/>
  <c r="M14" i="9"/>
  <c r="L14" i="9"/>
  <c r="K14" i="9"/>
  <c r="J14" i="9"/>
  <c r="I14" i="9"/>
  <c r="H14" i="9"/>
  <c r="G14" i="9"/>
  <c r="F14" i="9"/>
  <c r="E14" i="9"/>
  <c r="D14" i="9"/>
  <c r="C14" i="9"/>
  <c r="AG13" i="9"/>
  <c r="AF13" i="9"/>
  <c r="AE13" i="9"/>
  <c r="AD13" i="9"/>
  <c r="AC13" i="9"/>
  <c r="AB13" i="9"/>
  <c r="AA13" i="9"/>
  <c r="Z13" i="9"/>
  <c r="Y13" i="9"/>
  <c r="X13" i="9"/>
  <c r="W13" i="9"/>
  <c r="V13" i="9"/>
  <c r="U13" i="9"/>
  <c r="T13" i="9"/>
  <c r="P13" i="9"/>
  <c r="O13" i="9"/>
  <c r="N13" i="9"/>
  <c r="M13" i="9"/>
  <c r="L13" i="9"/>
  <c r="K13" i="9"/>
  <c r="J13" i="9"/>
  <c r="I13" i="9"/>
  <c r="H13" i="9"/>
  <c r="G13" i="9"/>
  <c r="F13" i="9"/>
  <c r="E13" i="9"/>
  <c r="D13" i="9"/>
  <c r="C13" i="9"/>
  <c r="AG12" i="9"/>
  <c r="AF12" i="9"/>
  <c r="AE12" i="9"/>
  <c r="AD12" i="9"/>
  <c r="AC12" i="9"/>
  <c r="AB12" i="9"/>
  <c r="AA12" i="9"/>
  <c r="Z12" i="9"/>
  <c r="Y12" i="9"/>
  <c r="X12" i="9"/>
  <c r="W12" i="9"/>
  <c r="V12" i="9"/>
  <c r="U12" i="9"/>
  <c r="T12" i="9"/>
  <c r="P12" i="9"/>
  <c r="O12" i="9"/>
  <c r="N12" i="9"/>
  <c r="M12" i="9"/>
  <c r="L12" i="9"/>
  <c r="K12" i="9"/>
  <c r="J12" i="9"/>
  <c r="I12" i="9"/>
  <c r="H12" i="9"/>
  <c r="G12" i="9"/>
  <c r="F12" i="9"/>
  <c r="E12" i="9"/>
  <c r="D12" i="9"/>
  <c r="C12" i="9"/>
  <c r="AG11" i="9"/>
  <c r="AF11" i="9"/>
  <c r="AE11" i="9"/>
  <c r="AD11" i="9"/>
  <c r="AC11" i="9"/>
  <c r="AB11" i="9"/>
  <c r="AA11" i="9"/>
  <c r="Z11" i="9"/>
  <c r="Y11" i="9"/>
  <c r="X11" i="9"/>
  <c r="W11" i="9"/>
  <c r="V11" i="9"/>
  <c r="U11" i="9"/>
  <c r="T11" i="9"/>
  <c r="P11" i="9"/>
  <c r="O11" i="9"/>
  <c r="N11" i="9"/>
  <c r="M11" i="9"/>
  <c r="L11" i="9"/>
  <c r="K11" i="9"/>
  <c r="J11" i="9"/>
  <c r="I11" i="9"/>
  <c r="H11" i="9"/>
  <c r="G11" i="9"/>
  <c r="F11" i="9"/>
  <c r="E11" i="9"/>
  <c r="D11" i="9"/>
  <c r="C11" i="9"/>
  <c r="AG10" i="9"/>
  <c r="AF10" i="9"/>
  <c r="AE10" i="9"/>
  <c r="AD10" i="9"/>
  <c r="AC10" i="9"/>
  <c r="AB10" i="9"/>
  <c r="AA10" i="9"/>
  <c r="Z10" i="9"/>
  <c r="Y10" i="9"/>
  <c r="X10" i="9"/>
  <c r="W10" i="9"/>
  <c r="V10" i="9"/>
  <c r="U10" i="9"/>
  <c r="T10" i="9"/>
  <c r="P10" i="9"/>
  <c r="O10" i="9"/>
  <c r="N10" i="9"/>
  <c r="M10" i="9"/>
  <c r="L10" i="9"/>
  <c r="K10" i="9"/>
  <c r="J10" i="9"/>
  <c r="I10" i="9"/>
  <c r="H10" i="9"/>
  <c r="G10" i="9"/>
  <c r="F10" i="9"/>
  <c r="E10" i="9"/>
  <c r="D10" i="9"/>
  <c r="C10" i="9"/>
  <c r="AG9" i="9"/>
  <c r="AF9" i="9"/>
  <c r="AE9" i="9"/>
  <c r="AD9" i="9"/>
  <c r="AC9" i="9"/>
  <c r="AB9" i="9"/>
  <c r="AA9" i="9"/>
  <c r="Z9" i="9"/>
  <c r="Y9" i="9"/>
  <c r="X9" i="9"/>
  <c r="W9" i="9"/>
  <c r="V9" i="9"/>
  <c r="U9" i="9"/>
  <c r="T9" i="9"/>
  <c r="P9" i="9"/>
  <c r="O9" i="9"/>
  <c r="N9" i="9"/>
  <c r="M9" i="9"/>
  <c r="L9" i="9"/>
  <c r="K9" i="9"/>
  <c r="J9" i="9"/>
  <c r="I9" i="9"/>
  <c r="H9" i="9"/>
  <c r="G9" i="9"/>
  <c r="F9" i="9"/>
  <c r="E9" i="9"/>
  <c r="D9" i="9"/>
  <c r="C9" i="9"/>
  <c r="AG8" i="9"/>
  <c r="AF8" i="9"/>
  <c r="AE8" i="9"/>
  <c r="AD8" i="9"/>
  <c r="AC8" i="9"/>
  <c r="AB8" i="9"/>
  <c r="AA8" i="9"/>
  <c r="Z8" i="9"/>
  <c r="Y8" i="9"/>
  <c r="X8" i="9"/>
  <c r="W8" i="9"/>
  <c r="V8" i="9"/>
  <c r="U8" i="9"/>
  <c r="T8" i="9"/>
  <c r="P8" i="9"/>
  <c r="O8" i="9"/>
  <c r="N8" i="9"/>
  <c r="M8" i="9"/>
  <c r="L8" i="9"/>
  <c r="K8" i="9"/>
  <c r="J8" i="9"/>
  <c r="I8" i="9"/>
  <c r="H8" i="9"/>
  <c r="G8" i="9"/>
  <c r="F8" i="9"/>
  <c r="E8" i="9"/>
  <c r="D8" i="9"/>
  <c r="C8" i="9"/>
  <c r="AG7" i="9"/>
  <c r="AF7" i="9"/>
  <c r="AE7" i="9"/>
  <c r="AD7" i="9"/>
  <c r="AC7" i="9"/>
  <c r="AB7" i="9"/>
  <c r="AA7" i="9"/>
  <c r="Z7" i="9"/>
  <c r="Y7" i="9"/>
  <c r="X7" i="9"/>
  <c r="W7" i="9"/>
  <c r="V7" i="9"/>
  <c r="U7" i="9"/>
  <c r="T7" i="9"/>
  <c r="P7" i="9"/>
  <c r="O7" i="9"/>
  <c r="N7" i="9"/>
  <c r="M7" i="9"/>
  <c r="L7" i="9"/>
  <c r="K7" i="9"/>
  <c r="J7" i="9"/>
  <c r="I7" i="9"/>
  <c r="H7" i="9"/>
  <c r="G7" i="9"/>
  <c r="F7" i="9"/>
  <c r="E7" i="9"/>
  <c r="D7" i="9"/>
  <c r="C7" i="9"/>
  <c r="AG6" i="9"/>
  <c r="AF6" i="9"/>
  <c r="AE6" i="9"/>
  <c r="AD6" i="9"/>
  <c r="AC6" i="9"/>
  <c r="AB6" i="9"/>
  <c r="AA6" i="9"/>
  <c r="Z6" i="9"/>
  <c r="Y6" i="9"/>
  <c r="X6" i="9"/>
  <c r="W6" i="9"/>
  <c r="V6" i="9"/>
  <c r="U6" i="9"/>
  <c r="T6" i="9"/>
  <c r="P6" i="9"/>
  <c r="O6" i="9"/>
  <c r="N6" i="9"/>
  <c r="M6" i="9"/>
  <c r="L6" i="9"/>
  <c r="K6" i="9"/>
  <c r="J6" i="9"/>
  <c r="I6" i="9"/>
  <c r="H6" i="9"/>
  <c r="G6" i="9"/>
  <c r="F6" i="9"/>
  <c r="E6" i="9"/>
  <c r="D6" i="9"/>
  <c r="C6" i="9"/>
  <c r="AG45" i="8"/>
  <c r="AF45" i="8"/>
  <c r="AE45" i="8"/>
  <c r="AD45" i="8"/>
  <c r="AC45" i="8"/>
  <c r="AB45" i="8"/>
  <c r="AA45" i="8"/>
  <c r="Z45" i="8"/>
  <c r="Y45" i="8"/>
  <c r="X45" i="8"/>
  <c r="W45" i="8"/>
  <c r="V45" i="8"/>
  <c r="U45" i="8"/>
  <c r="T45" i="8"/>
  <c r="AG44" i="8"/>
  <c r="AF44" i="8"/>
  <c r="AE44" i="8"/>
  <c r="AD44" i="8"/>
  <c r="AC44" i="8"/>
  <c r="AB44" i="8"/>
  <c r="AA44" i="8"/>
  <c r="Z44" i="8"/>
  <c r="Y44" i="8"/>
  <c r="X44" i="8"/>
  <c r="W44" i="8"/>
  <c r="V44" i="8"/>
  <c r="U44" i="8"/>
  <c r="T44" i="8"/>
  <c r="AG43" i="8"/>
  <c r="AF43" i="8"/>
  <c r="AE43" i="8"/>
  <c r="AD43" i="8"/>
  <c r="AC43" i="8"/>
  <c r="AB43" i="8"/>
  <c r="AA43" i="8"/>
  <c r="Z43" i="8"/>
  <c r="Y43" i="8"/>
  <c r="X43" i="8"/>
  <c r="W43" i="8"/>
  <c r="V43" i="8"/>
  <c r="U43" i="8"/>
  <c r="T43" i="8"/>
  <c r="AG42" i="8"/>
  <c r="AF42" i="8"/>
  <c r="AE42" i="8"/>
  <c r="AD42" i="8"/>
  <c r="AC42" i="8"/>
  <c r="AB42" i="8"/>
  <c r="AA42" i="8"/>
  <c r="Z42" i="8"/>
  <c r="Y42" i="8"/>
  <c r="X42" i="8"/>
  <c r="W42" i="8"/>
  <c r="V42" i="8"/>
  <c r="U42" i="8"/>
  <c r="T42" i="8"/>
  <c r="AG41" i="8"/>
  <c r="AF41" i="8"/>
  <c r="AE41" i="8"/>
  <c r="AD41" i="8"/>
  <c r="AC41" i="8"/>
  <c r="AB41" i="8"/>
  <c r="AA41" i="8"/>
  <c r="Z41" i="8"/>
  <c r="Y41" i="8"/>
  <c r="X41" i="8"/>
  <c r="W41" i="8"/>
  <c r="V41" i="8"/>
  <c r="U41" i="8"/>
  <c r="T41" i="8"/>
  <c r="AG40" i="8"/>
  <c r="AF40" i="8"/>
  <c r="AE40" i="8"/>
  <c r="AD40" i="8"/>
  <c r="AC40" i="8"/>
  <c r="AB40" i="8"/>
  <c r="AA40" i="8"/>
  <c r="Z40" i="8"/>
  <c r="Y40" i="8"/>
  <c r="X40" i="8"/>
  <c r="W40" i="8"/>
  <c r="V40" i="8"/>
  <c r="U40" i="8"/>
  <c r="T40" i="8"/>
  <c r="AG39" i="8"/>
  <c r="AF39" i="8"/>
  <c r="AE39" i="8"/>
  <c r="AD39" i="8"/>
  <c r="AC39" i="8"/>
  <c r="AB39" i="8"/>
  <c r="AA39" i="8"/>
  <c r="Z39" i="8"/>
  <c r="Y39" i="8"/>
  <c r="X39" i="8"/>
  <c r="W39" i="8"/>
  <c r="V39" i="8"/>
  <c r="U39" i="8"/>
  <c r="T39" i="8"/>
  <c r="AG38" i="8"/>
  <c r="AF38" i="8"/>
  <c r="AE38" i="8"/>
  <c r="AD38" i="8"/>
  <c r="AC38" i="8"/>
  <c r="AB38" i="8"/>
  <c r="AA38" i="8"/>
  <c r="Z38" i="8"/>
  <c r="Y38" i="8"/>
  <c r="X38" i="8"/>
  <c r="W38" i="8"/>
  <c r="V38" i="8"/>
  <c r="U38" i="8"/>
  <c r="T38" i="8"/>
  <c r="AG37" i="8"/>
  <c r="AF37" i="8"/>
  <c r="AE37" i="8"/>
  <c r="AD37" i="8"/>
  <c r="AC37" i="8"/>
  <c r="AB37" i="8"/>
  <c r="AA37" i="8"/>
  <c r="Z37" i="8"/>
  <c r="Y37" i="8"/>
  <c r="X37" i="8"/>
  <c r="W37" i="8"/>
  <c r="V37" i="8"/>
  <c r="U37" i="8"/>
  <c r="T37" i="8"/>
  <c r="AG36" i="8"/>
  <c r="AF36" i="8"/>
  <c r="AE36" i="8"/>
  <c r="AD36" i="8"/>
  <c r="AC36" i="8"/>
  <c r="AB36" i="8"/>
  <c r="AA36" i="8"/>
  <c r="Z36" i="8"/>
  <c r="Y36" i="8"/>
  <c r="X36" i="8"/>
  <c r="W36" i="8"/>
  <c r="V36" i="8"/>
  <c r="U36" i="8"/>
  <c r="T36" i="8"/>
  <c r="AG35" i="8"/>
  <c r="AF35" i="8"/>
  <c r="AE35" i="8"/>
  <c r="AD35" i="8"/>
  <c r="AC35" i="8"/>
  <c r="AB35" i="8"/>
  <c r="AA35" i="8"/>
  <c r="Z35" i="8"/>
  <c r="Y35" i="8"/>
  <c r="X35" i="8"/>
  <c r="W35" i="8"/>
  <c r="V35" i="8"/>
  <c r="U35" i="8"/>
  <c r="T35" i="8"/>
  <c r="P35" i="8"/>
  <c r="O35" i="8"/>
  <c r="N35" i="8"/>
  <c r="M35" i="8"/>
  <c r="L35" i="8"/>
  <c r="K35" i="8"/>
  <c r="J35" i="8"/>
  <c r="I35" i="8"/>
  <c r="H35" i="8"/>
  <c r="G35" i="8"/>
  <c r="F35" i="8"/>
  <c r="E35" i="8"/>
  <c r="D35" i="8"/>
  <c r="C35" i="8"/>
  <c r="AG34" i="8"/>
  <c r="AF34" i="8"/>
  <c r="AE34" i="8"/>
  <c r="AD34" i="8"/>
  <c r="AC34" i="8"/>
  <c r="AB34" i="8"/>
  <c r="AA34" i="8"/>
  <c r="Z34" i="8"/>
  <c r="Y34" i="8"/>
  <c r="X34" i="8"/>
  <c r="W34" i="8"/>
  <c r="V34" i="8"/>
  <c r="U34" i="8"/>
  <c r="T34" i="8"/>
  <c r="P34" i="8"/>
  <c r="O34" i="8"/>
  <c r="N34" i="8"/>
  <c r="M34" i="8"/>
  <c r="L34" i="8"/>
  <c r="K34" i="8"/>
  <c r="J34" i="8"/>
  <c r="I34" i="8"/>
  <c r="H34" i="8"/>
  <c r="G34" i="8"/>
  <c r="F34" i="8"/>
  <c r="E34" i="8"/>
  <c r="D34" i="8"/>
  <c r="C34" i="8"/>
  <c r="AG33" i="8"/>
  <c r="AF33" i="8"/>
  <c r="AE33" i="8"/>
  <c r="AD33" i="8"/>
  <c r="AC33" i="8"/>
  <c r="AB33" i="8"/>
  <c r="AA33" i="8"/>
  <c r="Z33" i="8"/>
  <c r="Y33" i="8"/>
  <c r="X33" i="8"/>
  <c r="W33" i="8"/>
  <c r="V33" i="8"/>
  <c r="U33" i="8"/>
  <c r="T33" i="8"/>
  <c r="P33" i="8"/>
  <c r="O33" i="8"/>
  <c r="N33" i="8"/>
  <c r="M33" i="8"/>
  <c r="L33" i="8"/>
  <c r="K33" i="8"/>
  <c r="J33" i="8"/>
  <c r="I33" i="8"/>
  <c r="H33" i="8"/>
  <c r="G33" i="8"/>
  <c r="F33" i="8"/>
  <c r="E33" i="8"/>
  <c r="D33" i="8"/>
  <c r="C33" i="8"/>
  <c r="AG32" i="8"/>
  <c r="AF32" i="8"/>
  <c r="AE32" i="8"/>
  <c r="AD32" i="8"/>
  <c r="AC32" i="8"/>
  <c r="AB32" i="8"/>
  <c r="AA32" i="8"/>
  <c r="Z32" i="8"/>
  <c r="Y32" i="8"/>
  <c r="X32" i="8"/>
  <c r="W32" i="8"/>
  <c r="V32" i="8"/>
  <c r="U32" i="8"/>
  <c r="T32" i="8"/>
  <c r="P32" i="8"/>
  <c r="O32" i="8"/>
  <c r="N32" i="8"/>
  <c r="M32" i="8"/>
  <c r="L32" i="8"/>
  <c r="K32" i="8"/>
  <c r="J32" i="8"/>
  <c r="I32" i="8"/>
  <c r="H32" i="8"/>
  <c r="G32" i="8"/>
  <c r="F32" i="8"/>
  <c r="E32" i="8"/>
  <c r="D32" i="8"/>
  <c r="C32" i="8"/>
  <c r="AG31" i="8"/>
  <c r="AF31" i="8"/>
  <c r="AE31" i="8"/>
  <c r="AD31" i="8"/>
  <c r="AC31" i="8"/>
  <c r="AB31" i="8"/>
  <c r="AA31" i="8"/>
  <c r="Z31" i="8"/>
  <c r="Y31" i="8"/>
  <c r="X31" i="8"/>
  <c r="W31" i="8"/>
  <c r="V31" i="8"/>
  <c r="U31" i="8"/>
  <c r="T31" i="8"/>
  <c r="P31" i="8"/>
  <c r="O31" i="8"/>
  <c r="N31" i="8"/>
  <c r="M31" i="8"/>
  <c r="L31" i="8"/>
  <c r="K31" i="8"/>
  <c r="J31" i="8"/>
  <c r="I31" i="8"/>
  <c r="H31" i="8"/>
  <c r="G31" i="8"/>
  <c r="F31" i="8"/>
  <c r="E31" i="8"/>
  <c r="D31" i="8"/>
  <c r="C31" i="8"/>
  <c r="AG30" i="8"/>
  <c r="AF30" i="8"/>
  <c r="AE30" i="8"/>
  <c r="AD30" i="8"/>
  <c r="AC30" i="8"/>
  <c r="AB30" i="8"/>
  <c r="AA30" i="8"/>
  <c r="Z30" i="8"/>
  <c r="Y30" i="8"/>
  <c r="X30" i="8"/>
  <c r="W30" i="8"/>
  <c r="V30" i="8"/>
  <c r="U30" i="8"/>
  <c r="T30" i="8"/>
  <c r="P30" i="8"/>
  <c r="O30" i="8"/>
  <c r="N30" i="8"/>
  <c r="M30" i="8"/>
  <c r="L30" i="8"/>
  <c r="K30" i="8"/>
  <c r="J30" i="8"/>
  <c r="I30" i="8"/>
  <c r="H30" i="8"/>
  <c r="G30" i="8"/>
  <c r="F30" i="8"/>
  <c r="E30" i="8"/>
  <c r="D30" i="8"/>
  <c r="C30" i="8"/>
  <c r="AG29" i="8"/>
  <c r="AF29" i="8"/>
  <c r="AE29" i="8"/>
  <c r="AD29" i="8"/>
  <c r="AC29" i="8"/>
  <c r="AB29" i="8"/>
  <c r="AA29" i="8"/>
  <c r="Z29" i="8"/>
  <c r="Y29" i="8"/>
  <c r="X29" i="8"/>
  <c r="W29" i="8"/>
  <c r="V29" i="8"/>
  <c r="U29" i="8"/>
  <c r="T29" i="8"/>
  <c r="P29" i="8"/>
  <c r="O29" i="8"/>
  <c r="N29" i="8"/>
  <c r="M29" i="8"/>
  <c r="L29" i="8"/>
  <c r="K29" i="8"/>
  <c r="J29" i="8"/>
  <c r="I29" i="8"/>
  <c r="H29" i="8"/>
  <c r="G29" i="8"/>
  <c r="F29" i="8"/>
  <c r="E29" i="8"/>
  <c r="D29" i="8"/>
  <c r="C29" i="8"/>
  <c r="AG28" i="8"/>
  <c r="AF28" i="8"/>
  <c r="AE28" i="8"/>
  <c r="AD28" i="8"/>
  <c r="AC28" i="8"/>
  <c r="AB28" i="8"/>
  <c r="AA28" i="8"/>
  <c r="Z28" i="8"/>
  <c r="Y28" i="8"/>
  <c r="X28" i="8"/>
  <c r="W28" i="8"/>
  <c r="V28" i="8"/>
  <c r="U28" i="8"/>
  <c r="T28" i="8"/>
  <c r="P28" i="8"/>
  <c r="O28" i="8"/>
  <c r="N28" i="8"/>
  <c r="M28" i="8"/>
  <c r="L28" i="8"/>
  <c r="K28" i="8"/>
  <c r="J28" i="8"/>
  <c r="I28" i="8"/>
  <c r="H28" i="8"/>
  <c r="G28" i="8"/>
  <c r="F28" i="8"/>
  <c r="E28" i="8"/>
  <c r="D28" i="8"/>
  <c r="C28" i="8"/>
  <c r="AG27" i="8"/>
  <c r="AF27" i="8"/>
  <c r="AE27" i="8"/>
  <c r="AD27" i="8"/>
  <c r="AC27" i="8"/>
  <c r="AB27" i="8"/>
  <c r="AA27" i="8"/>
  <c r="Z27" i="8"/>
  <c r="Y27" i="8"/>
  <c r="X27" i="8"/>
  <c r="W27" i="8"/>
  <c r="V27" i="8"/>
  <c r="U27" i="8"/>
  <c r="T27" i="8"/>
  <c r="P27" i="8"/>
  <c r="O27" i="8"/>
  <c r="N27" i="8"/>
  <c r="M27" i="8"/>
  <c r="L27" i="8"/>
  <c r="K27" i="8"/>
  <c r="J27" i="8"/>
  <c r="I27" i="8"/>
  <c r="H27" i="8"/>
  <c r="G27" i="8"/>
  <c r="F27" i="8"/>
  <c r="E27" i="8"/>
  <c r="D27" i="8"/>
  <c r="C27" i="8"/>
  <c r="AG26" i="8"/>
  <c r="AF26" i="8"/>
  <c r="AE26" i="8"/>
  <c r="AD26" i="8"/>
  <c r="AC26" i="8"/>
  <c r="AB26" i="8"/>
  <c r="AA26" i="8"/>
  <c r="Z26" i="8"/>
  <c r="Y26" i="8"/>
  <c r="X26" i="8"/>
  <c r="W26" i="8"/>
  <c r="V26" i="8"/>
  <c r="U26" i="8"/>
  <c r="T26" i="8"/>
  <c r="P26" i="8"/>
  <c r="O26" i="8"/>
  <c r="N26" i="8"/>
  <c r="M26" i="8"/>
  <c r="L26" i="8"/>
  <c r="K26" i="8"/>
  <c r="J26" i="8"/>
  <c r="I26" i="8"/>
  <c r="H26" i="8"/>
  <c r="G26" i="8"/>
  <c r="F26" i="8"/>
  <c r="E26" i="8"/>
  <c r="D26" i="8"/>
  <c r="C26" i="8"/>
  <c r="AG25" i="8"/>
  <c r="AF25" i="8"/>
  <c r="AE25" i="8"/>
  <c r="AD25" i="8"/>
  <c r="AC25" i="8"/>
  <c r="AB25" i="8"/>
  <c r="AA25" i="8"/>
  <c r="Z25" i="8"/>
  <c r="Y25" i="8"/>
  <c r="X25" i="8"/>
  <c r="W25" i="8"/>
  <c r="V25" i="8"/>
  <c r="U25" i="8"/>
  <c r="T25" i="8"/>
  <c r="P25" i="8"/>
  <c r="O25" i="8"/>
  <c r="N25" i="8"/>
  <c r="M25" i="8"/>
  <c r="L25" i="8"/>
  <c r="K25" i="8"/>
  <c r="J25" i="8"/>
  <c r="I25" i="8"/>
  <c r="H25" i="8"/>
  <c r="G25" i="8"/>
  <c r="F25" i="8"/>
  <c r="E25" i="8"/>
  <c r="D25" i="8"/>
  <c r="C25" i="8"/>
  <c r="AG24" i="8"/>
  <c r="AF24" i="8"/>
  <c r="AE24" i="8"/>
  <c r="AD24" i="8"/>
  <c r="AC24" i="8"/>
  <c r="AB24" i="8"/>
  <c r="AA24" i="8"/>
  <c r="Z24" i="8"/>
  <c r="Y24" i="8"/>
  <c r="X24" i="8"/>
  <c r="W24" i="8"/>
  <c r="V24" i="8"/>
  <c r="U24" i="8"/>
  <c r="T24" i="8"/>
  <c r="P24" i="8"/>
  <c r="O24" i="8"/>
  <c r="N24" i="8"/>
  <c r="M24" i="8"/>
  <c r="L24" i="8"/>
  <c r="K24" i="8"/>
  <c r="J24" i="8"/>
  <c r="I24" i="8"/>
  <c r="H24" i="8"/>
  <c r="G24" i="8"/>
  <c r="F24" i="8"/>
  <c r="E24" i="8"/>
  <c r="D24" i="8"/>
  <c r="C24" i="8"/>
  <c r="AG23" i="8"/>
  <c r="AF23" i="8"/>
  <c r="AE23" i="8"/>
  <c r="AD23" i="8"/>
  <c r="AC23" i="8"/>
  <c r="AB23" i="8"/>
  <c r="AA23" i="8"/>
  <c r="Z23" i="8"/>
  <c r="Y23" i="8"/>
  <c r="X23" i="8"/>
  <c r="W23" i="8"/>
  <c r="V23" i="8"/>
  <c r="U23" i="8"/>
  <c r="T23" i="8"/>
  <c r="P23" i="8"/>
  <c r="O23" i="8"/>
  <c r="N23" i="8"/>
  <c r="M23" i="8"/>
  <c r="L23" i="8"/>
  <c r="K23" i="8"/>
  <c r="J23" i="8"/>
  <c r="I23" i="8"/>
  <c r="H23" i="8"/>
  <c r="G23" i="8"/>
  <c r="F23" i="8"/>
  <c r="E23" i="8"/>
  <c r="D23" i="8"/>
  <c r="C23" i="8"/>
  <c r="AG22" i="8"/>
  <c r="AF22" i="8"/>
  <c r="AE22" i="8"/>
  <c r="AD22" i="8"/>
  <c r="AC22" i="8"/>
  <c r="AB22" i="8"/>
  <c r="AA22" i="8"/>
  <c r="Z22" i="8"/>
  <c r="Y22" i="8"/>
  <c r="X22" i="8"/>
  <c r="W22" i="8"/>
  <c r="V22" i="8"/>
  <c r="U22" i="8"/>
  <c r="T22" i="8"/>
  <c r="P22" i="8"/>
  <c r="O22" i="8"/>
  <c r="N22" i="8"/>
  <c r="M22" i="8"/>
  <c r="L22" i="8"/>
  <c r="K22" i="8"/>
  <c r="J22" i="8"/>
  <c r="I22" i="8"/>
  <c r="H22" i="8"/>
  <c r="G22" i="8"/>
  <c r="F22" i="8"/>
  <c r="E22" i="8"/>
  <c r="D22" i="8"/>
  <c r="C22" i="8"/>
  <c r="AG21" i="8"/>
  <c r="AF21" i="8"/>
  <c r="AE21" i="8"/>
  <c r="AD21" i="8"/>
  <c r="AC21" i="8"/>
  <c r="AB21" i="8"/>
  <c r="AA21" i="8"/>
  <c r="Z21" i="8"/>
  <c r="Y21" i="8"/>
  <c r="X21" i="8"/>
  <c r="W21" i="8"/>
  <c r="V21" i="8"/>
  <c r="U21" i="8"/>
  <c r="T21" i="8"/>
  <c r="P21" i="8"/>
  <c r="O21" i="8"/>
  <c r="N21" i="8"/>
  <c r="M21" i="8"/>
  <c r="L21" i="8"/>
  <c r="K21" i="8"/>
  <c r="J21" i="8"/>
  <c r="I21" i="8"/>
  <c r="H21" i="8"/>
  <c r="G21" i="8"/>
  <c r="F21" i="8"/>
  <c r="E21" i="8"/>
  <c r="D21" i="8"/>
  <c r="C21" i="8"/>
  <c r="AG20" i="8"/>
  <c r="AF20" i="8"/>
  <c r="AE20" i="8"/>
  <c r="AD20" i="8"/>
  <c r="AC20" i="8"/>
  <c r="AB20" i="8"/>
  <c r="AA20" i="8"/>
  <c r="Z20" i="8"/>
  <c r="Y20" i="8"/>
  <c r="X20" i="8"/>
  <c r="W20" i="8"/>
  <c r="V20" i="8"/>
  <c r="U20" i="8"/>
  <c r="T20" i="8"/>
  <c r="P20" i="8"/>
  <c r="O20" i="8"/>
  <c r="N20" i="8"/>
  <c r="M20" i="8"/>
  <c r="L20" i="8"/>
  <c r="K20" i="8"/>
  <c r="J20" i="8"/>
  <c r="I20" i="8"/>
  <c r="H20" i="8"/>
  <c r="G20" i="8"/>
  <c r="F20" i="8"/>
  <c r="E20" i="8"/>
  <c r="D20" i="8"/>
  <c r="C20" i="8"/>
  <c r="AG19" i="8"/>
  <c r="AF19" i="8"/>
  <c r="AE19" i="8"/>
  <c r="AD19" i="8"/>
  <c r="AC19" i="8"/>
  <c r="AB19" i="8"/>
  <c r="AA19" i="8"/>
  <c r="Z19" i="8"/>
  <c r="Y19" i="8"/>
  <c r="X19" i="8"/>
  <c r="W19" i="8"/>
  <c r="V19" i="8"/>
  <c r="U19" i="8"/>
  <c r="T19" i="8"/>
  <c r="P19" i="8"/>
  <c r="O19" i="8"/>
  <c r="N19" i="8"/>
  <c r="M19" i="8"/>
  <c r="L19" i="8"/>
  <c r="K19" i="8"/>
  <c r="J19" i="8"/>
  <c r="I19" i="8"/>
  <c r="H19" i="8"/>
  <c r="G19" i="8"/>
  <c r="F19" i="8"/>
  <c r="E19" i="8"/>
  <c r="D19" i="8"/>
  <c r="C19" i="8"/>
  <c r="AG18" i="8"/>
  <c r="AF18" i="8"/>
  <c r="AE18" i="8"/>
  <c r="AD18" i="8"/>
  <c r="AC18" i="8"/>
  <c r="AB18" i="8"/>
  <c r="AA18" i="8"/>
  <c r="Z18" i="8"/>
  <c r="Y18" i="8"/>
  <c r="X18" i="8"/>
  <c r="W18" i="8"/>
  <c r="V18" i="8"/>
  <c r="U18" i="8"/>
  <c r="T18" i="8"/>
  <c r="P18" i="8"/>
  <c r="O18" i="8"/>
  <c r="N18" i="8"/>
  <c r="M18" i="8"/>
  <c r="L18" i="8"/>
  <c r="K18" i="8"/>
  <c r="J18" i="8"/>
  <c r="I18" i="8"/>
  <c r="H18" i="8"/>
  <c r="G18" i="8"/>
  <c r="F18" i="8"/>
  <c r="E18" i="8"/>
  <c r="D18" i="8"/>
  <c r="C18" i="8"/>
  <c r="AG17" i="8"/>
  <c r="AF17" i="8"/>
  <c r="AE17" i="8"/>
  <c r="AD17" i="8"/>
  <c r="AC17" i="8"/>
  <c r="AB17" i="8"/>
  <c r="AA17" i="8"/>
  <c r="Z17" i="8"/>
  <c r="Y17" i="8"/>
  <c r="X17" i="8"/>
  <c r="W17" i="8"/>
  <c r="V17" i="8"/>
  <c r="U17" i="8"/>
  <c r="T17" i="8"/>
  <c r="P17" i="8"/>
  <c r="O17" i="8"/>
  <c r="N17" i="8"/>
  <c r="M17" i="8"/>
  <c r="L17" i="8"/>
  <c r="K17" i="8"/>
  <c r="J17" i="8"/>
  <c r="I17" i="8"/>
  <c r="H17" i="8"/>
  <c r="G17" i="8"/>
  <c r="F17" i="8"/>
  <c r="E17" i="8"/>
  <c r="D17" i="8"/>
  <c r="C17" i="8"/>
  <c r="AG16" i="8"/>
  <c r="AF16" i="8"/>
  <c r="AE16" i="8"/>
  <c r="AD16" i="8"/>
  <c r="AC16" i="8"/>
  <c r="AB16" i="8"/>
  <c r="AA16" i="8"/>
  <c r="Z16" i="8"/>
  <c r="Y16" i="8"/>
  <c r="X16" i="8"/>
  <c r="W16" i="8"/>
  <c r="V16" i="8"/>
  <c r="U16" i="8"/>
  <c r="T16" i="8"/>
  <c r="P16" i="8"/>
  <c r="O16" i="8"/>
  <c r="N16" i="8"/>
  <c r="M16" i="8"/>
  <c r="L16" i="8"/>
  <c r="K16" i="8"/>
  <c r="J16" i="8"/>
  <c r="I16" i="8"/>
  <c r="H16" i="8"/>
  <c r="G16" i="8"/>
  <c r="F16" i="8"/>
  <c r="E16" i="8"/>
  <c r="D16" i="8"/>
  <c r="C16" i="8"/>
  <c r="AG15" i="8"/>
  <c r="AF15" i="8"/>
  <c r="AE15" i="8"/>
  <c r="AD15" i="8"/>
  <c r="AC15" i="8"/>
  <c r="AB15" i="8"/>
  <c r="AA15" i="8"/>
  <c r="Z15" i="8"/>
  <c r="Y15" i="8"/>
  <c r="X15" i="8"/>
  <c r="W15" i="8"/>
  <c r="V15" i="8"/>
  <c r="U15" i="8"/>
  <c r="T15" i="8"/>
  <c r="P15" i="8"/>
  <c r="O15" i="8"/>
  <c r="N15" i="8"/>
  <c r="M15" i="8"/>
  <c r="L15" i="8"/>
  <c r="K15" i="8"/>
  <c r="J15" i="8"/>
  <c r="I15" i="8"/>
  <c r="H15" i="8"/>
  <c r="G15" i="8"/>
  <c r="F15" i="8"/>
  <c r="E15" i="8"/>
  <c r="D15" i="8"/>
  <c r="C15" i="8"/>
  <c r="AG14" i="8"/>
  <c r="AF14" i="8"/>
  <c r="AE14" i="8"/>
  <c r="AD14" i="8"/>
  <c r="AC14" i="8"/>
  <c r="AB14" i="8"/>
  <c r="AA14" i="8"/>
  <c r="Z14" i="8"/>
  <c r="Y14" i="8"/>
  <c r="X14" i="8"/>
  <c r="W14" i="8"/>
  <c r="V14" i="8"/>
  <c r="U14" i="8"/>
  <c r="T14" i="8"/>
  <c r="P14" i="8"/>
  <c r="O14" i="8"/>
  <c r="N14" i="8"/>
  <c r="M14" i="8"/>
  <c r="L14" i="8"/>
  <c r="K14" i="8"/>
  <c r="J14" i="8"/>
  <c r="I14" i="8"/>
  <c r="H14" i="8"/>
  <c r="G14" i="8"/>
  <c r="F14" i="8"/>
  <c r="E14" i="8"/>
  <c r="D14" i="8"/>
  <c r="C14" i="8"/>
  <c r="AG13" i="8"/>
  <c r="AF13" i="8"/>
  <c r="AE13" i="8"/>
  <c r="AD13" i="8"/>
  <c r="AC13" i="8"/>
  <c r="AB13" i="8"/>
  <c r="AA13" i="8"/>
  <c r="Z13" i="8"/>
  <c r="Y13" i="8"/>
  <c r="X13" i="8"/>
  <c r="W13" i="8"/>
  <c r="V13" i="8"/>
  <c r="U13" i="8"/>
  <c r="T13" i="8"/>
  <c r="P13" i="8"/>
  <c r="O13" i="8"/>
  <c r="N13" i="8"/>
  <c r="M13" i="8"/>
  <c r="L13" i="8"/>
  <c r="K13" i="8"/>
  <c r="J13" i="8"/>
  <c r="I13" i="8"/>
  <c r="H13" i="8"/>
  <c r="G13" i="8"/>
  <c r="F13" i="8"/>
  <c r="E13" i="8"/>
  <c r="D13" i="8"/>
  <c r="C13" i="8"/>
  <c r="AG12" i="8"/>
  <c r="AF12" i="8"/>
  <c r="AE12" i="8"/>
  <c r="AD12" i="8"/>
  <c r="AC12" i="8"/>
  <c r="AB12" i="8"/>
  <c r="AA12" i="8"/>
  <c r="Z12" i="8"/>
  <c r="Y12" i="8"/>
  <c r="X12" i="8"/>
  <c r="W12" i="8"/>
  <c r="V12" i="8"/>
  <c r="U12" i="8"/>
  <c r="T12" i="8"/>
  <c r="P12" i="8"/>
  <c r="O12" i="8"/>
  <c r="N12" i="8"/>
  <c r="M12" i="8"/>
  <c r="L12" i="8"/>
  <c r="K12" i="8"/>
  <c r="J12" i="8"/>
  <c r="I12" i="8"/>
  <c r="H12" i="8"/>
  <c r="G12" i="8"/>
  <c r="F12" i="8"/>
  <c r="E12" i="8"/>
  <c r="D12" i="8"/>
  <c r="C12" i="8"/>
  <c r="AG11" i="8"/>
  <c r="AF11" i="8"/>
  <c r="AE11" i="8"/>
  <c r="AD11" i="8"/>
  <c r="AC11" i="8"/>
  <c r="AB11" i="8"/>
  <c r="AA11" i="8"/>
  <c r="Z11" i="8"/>
  <c r="Y11" i="8"/>
  <c r="X11" i="8"/>
  <c r="W11" i="8"/>
  <c r="V11" i="8"/>
  <c r="U11" i="8"/>
  <c r="T11" i="8"/>
  <c r="P11" i="8"/>
  <c r="O11" i="8"/>
  <c r="N11" i="8"/>
  <c r="M11" i="8"/>
  <c r="L11" i="8"/>
  <c r="K11" i="8"/>
  <c r="J11" i="8"/>
  <c r="I11" i="8"/>
  <c r="H11" i="8"/>
  <c r="G11" i="8"/>
  <c r="F11" i="8"/>
  <c r="E11" i="8"/>
  <c r="D11" i="8"/>
  <c r="C11" i="8"/>
  <c r="AG10" i="8"/>
  <c r="AF10" i="8"/>
  <c r="AE10" i="8"/>
  <c r="AD10" i="8"/>
  <c r="AC10" i="8"/>
  <c r="AB10" i="8"/>
  <c r="AA10" i="8"/>
  <c r="Z10" i="8"/>
  <c r="Y10" i="8"/>
  <c r="X10" i="8"/>
  <c r="W10" i="8"/>
  <c r="V10" i="8"/>
  <c r="U10" i="8"/>
  <c r="T10" i="8"/>
  <c r="P10" i="8"/>
  <c r="O10" i="8"/>
  <c r="N10" i="8"/>
  <c r="M10" i="8"/>
  <c r="L10" i="8"/>
  <c r="K10" i="8"/>
  <c r="J10" i="8"/>
  <c r="I10" i="8"/>
  <c r="H10" i="8"/>
  <c r="G10" i="8"/>
  <c r="F10" i="8"/>
  <c r="E10" i="8"/>
  <c r="D10" i="8"/>
  <c r="C10" i="8"/>
  <c r="AG9" i="8"/>
  <c r="AF9" i="8"/>
  <c r="AE9" i="8"/>
  <c r="AD9" i="8"/>
  <c r="AC9" i="8"/>
  <c r="AB9" i="8"/>
  <c r="AA9" i="8"/>
  <c r="Z9" i="8"/>
  <c r="Y9" i="8"/>
  <c r="X9" i="8"/>
  <c r="W9" i="8"/>
  <c r="V9" i="8"/>
  <c r="U9" i="8"/>
  <c r="T9" i="8"/>
  <c r="P9" i="8"/>
  <c r="O9" i="8"/>
  <c r="N9" i="8"/>
  <c r="M9" i="8"/>
  <c r="L9" i="8"/>
  <c r="K9" i="8"/>
  <c r="J9" i="8"/>
  <c r="I9" i="8"/>
  <c r="H9" i="8"/>
  <c r="G9" i="8"/>
  <c r="F9" i="8"/>
  <c r="E9" i="8"/>
  <c r="D9" i="8"/>
  <c r="C9" i="8"/>
  <c r="AG8" i="8"/>
  <c r="AF8" i="8"/>
  <c r="AE8" i="8"/>
  <c r="AD8" i="8"/>
  <c r="AC8" i="8"/>
  <c r="AB8" i="8"/>
  <c r="AA8" i="8"/>
  <c r="Z8" i="8"/>
  <c r="Y8" i="8"/>
  <c r="X8" i="8"/>
  <c r="W8" i="8"/>
  <c r="V8" i="8"/>
  <c r="U8" i="8"/>
  <c r="T8" i="8"/>
  <c r="P8" i="8"/>
  <c r="O8" i="8"/>
  <c r="N8" i="8"/>
  <c r="M8" i="8"/>
  <c r="L8" i="8"/>
  <c r="K8" i="8"/>
  <c r="J8" i="8"/>
  <c r="I8" i="8"/>
  <c r="H8" i="8"/>
  <c r="G8" i="8"/>
  <c r="F8" i="8"/>
  <c r="E8" i="8"/>
  <c r="D8" i="8"/>
  <c r="C8" i="8"/>
  <c r="AG7" i="8"/>
  <c r="AF7" i="8"/>
  <c r="AE7" i="8"/>
  <c r="AD7" i="8"/>
  <c r="AC7" i="8"/>
  <c r="AB7" i="8"/>
  <c r="AA7" i="8"/>
  <c r="Z7" i="8"/>
  <c r="Y7" i="8"/>
  <c r="X7" i="8"/>
  <c r="W7" i="8"/>
  <c r="V7" i="8"/>
  <c r="U7" i="8"/>
  <c r="T7" i="8"/>
  <c r="P7" i="8"/>
  <c r="O7" i="8"/>
  <c r="N7" i="8"/>
  <c r="M7" i="8"/>
  <c r="L7" i="8"/>
  <c r="K7" i="8"/>
  <c r="J7" i="8"/>
  <c r="I7" i="8"/>
  <c r="H7" i="8"/>
  <c r="G7" i="8"/>
  <c r="F7" i="8"/>
  <c r="E7" i="8"/>
  <c r="D7" i="8"/>
  <c r="C7" i="8"/>
  <c r="AG6" i="8"/>
  <c r="AF6" i="8"/>
  <c r="AE6" i="8"/>
  <c r="AD6" i="8"/>
  <c r="AC6" i="8"/>
  <c r="AB6" i="8"/>
  <c r="AA6" i="8"/>
  <c r="Z6" i="8"/>
  <c r="Y6" i="8"/>
  <c r="X6" i="8"/>
  <c r="W6" i="8"/>
  <c r="V6" i="8"/>
  <c r="U6" i="8"/>
  <c r="T6" i="8"/>
  <c r="P6" i="8"/>
  <c r="O6" i="8"/>
  <c r="N6" i="8"/>
  <c r="M6" i="8"/>
  <c r="L6" i="8"/>
  <c r="K6" i="8"/>
  <c r="J6" i="8"/>
  <c r="I6" i="8"/>
  <c r="H6" i="8"/>
  <c r="G6" i="8"/>
  <c r="F6" i="8"/>
  <c r="E6" i="8"/>
  <c r="D6" i="8"/>
  <c r="C6" i="8"/>
  <c r="AG45" i="7"/>
  <c r="AF45" i="7"/>
  <c r="AE45" i="7"/>
  <c r="AD45" i="7"/>
  <c r="AC45" i="7"/>
  <c r="AB45" i="7"/>
  <c r="AA45" i="7"/>
  <c r="Z45" i="7"/>
  <c r="Y45" i="7"/>
  <c r="X45" i="7"/>
  <c r="W45" i="7"/>
  <c r="V45" i="7"/>
  <c r="U45" i="7"/>
  <c r="T45" i="7"/>
  <c r="AG44" i="7"/>
  <c r="AF44" i="7"/>
  <c r="AE44" i="7"/>
  <c r="AD44" i="7"/>
  <c r="AC44" i="7"/>
  <c r="AB44" i="7"/>
  <c r="AA44" i="7"/>
  <c r="Z44" i="7"/>
  <c r="Y44" i="7"/>
  <c r="X44" i="7"/>
  <c r="W44" i="7"/>
  <c r="V44" i="7"/>
  <c r="U44" i="7"/>
  <c r="T44" i="7"/>
  <c r="AG43" i="7"/>
  <c r="AF43" i="7"/>
  <c r="AE43" i="7"/>
  <c r="AD43" i="7"/>
  <c r="AC43" i="7"/>
  <c r="AB43" i="7"/>
  <c r="AA43" i="7"/>
  <c r="Z43" i="7"/>
  <c r="Y43" i="7"/>
  <c r="X43" i="7"/>
  <c r="W43" i="7"/>
  <c r="V43" i="7"/>
  <c r="U43" i="7"/>
  <c r="T43" i="7"/>
  <c r="AG42" i="7"/>
  <c r="AF42" i="7"/>
  <c r="AE42" i="7"/>
  <c r="AD42" i="7"/>
  <c r="AC42" i="7"/>
  <c r="AB42" i="7"/>
  <c r="AA42" i="7"/>
  <c r="Z42" i="7"/>
  <c r="Y42" i="7"/>
  <c r="X42" i="7"/>
  <c r="W42" i="7"/>
  <c r="V42" i="7"/>
  <c r="U42" i="7"/>
  <c r="T42" i="7"/>
  <c r="AG41" i="7"/>
  <c r="AF41" i="7"/>
  <c r="AE41" i="7"/>
  <c r="AD41" i="7"/>
  <c r="AC41" i="7"/>
  <c r="AB41" i="7"/>
  <c r="AA41" i="7"/>
  <c r="Z41" i="7"/>
  <c r="Y41" i="7"/>
  <c r="X41" i="7"/>
  <c r="W41" i="7"/>
  <c r="V41" i="7"/>
  <c r="U41" i="7"/>
  <c r="T41" i="7"/>
  <c r="AG40" i="7"/>
  <c r="AF40" i="7"/>
  <c r="AE40" i="7"/>
  <c r="AD40" i="7"/>
  <c r="AC40" i="7"/>
  <c r="AB40" i="7"/>
  <c r="AA40" i="7"/>
  <c r="Z40" i="7"/>
  <c r="Y40" i="7"/>
  <c r="X40" i="7"/>
  <c r="W40" i="7"/>
  <c r="V40" i="7"/>
  <c r="U40" i="7"/>
  <c r="T40" i="7"/>
  <c r="AG39" i="7"/>
  <c r="AF39" i="7"/>
  <c r="AE39" i="7"/>
  <c r="AD39" i="7"/>
  <c r="AC39" i="7"/>
  <c r="AB39" i="7"/>
  <c r="AA39" i="7"/>
  <c r="Z39" i="7"/>
  <c r="Y39" i="7"/>
  <c r="X39" i="7"/>
  <c r="W39" i="7"/>
  <c r="V39" i="7"/>
  <c r="U39" i="7"/>
  <c r="T39" i="7"/>
  <c r="AG38" i="7"/>
  <c r="AF38" i="7"/>
  <c r="AE38" i="7"/>
  <c r="AD38" i="7"/>
  <c r="AC38" i="7"/>
  <c r="AB38" i="7"/>
  <c r="AA38" i="7"/>
  <c r="Z38" i="7"/>
  <c r="Y38" i="7"/>
  <c r="X38" i="7"/>
  <c r="W38" i="7"/>
  <c r="V38" i="7"/>
  <c r="U38" i="7"/>
  <c r="T38" i="7"/>
  <c r="AG37" i="7"/>
  <c r="AF37" i="7"/>
  <c r="AE37" i="7"/>
  <c r="AD37" i="7"/>
  <c r="AC37" i="7"/>
  <c r="AB37" i="7"/>
  <c r="AA37" i="7"/>
  <c r="Z37" i="7"/>
  <c r="Y37" i="7"/>
  <c r="X37" i="7"/>
  <c r="W37" i="7"/>
  <c r="V37" i="7"/>
  <c r="U37" i="7"/>
  <c r="T37" i="7"/>
  <c r="AG36" i="7"/>
  <c r="AF36" i="7"/>
  <c r="AE36" i="7"/>
  <c r="AD36" i="7"/>
  <c r="AC36" i="7"/>
  <c r="AB36" i="7"/>
  <c r="AA36" i="7"/>
  <c r="Z36" i="7"/>
  <c r="Y36" i="7"/>
  <c r="X36" i="7"/>
  <c r="W36" i="7"/>
  <c r="V36" i="7"/>
  <c r="U36" i="7"/>
  <c r="T36" i="7"/>
  <c r="AG35" i="7"/>
  <c r="AF35" i="7"/>
  <c r="AE35" i="7"/>
  <c r="AD35" i="7"/>
  <c r="AC35" i="7"/>
  <c r="AB35" i="7"/>
  <c r="AA35" i="7"/>
  <c r="Z35" i="7"/>
  <c r="Y35" i="7"/>
  <c r="X35" i="7"/>
  <c r="W35" i="7"/>
  <c r="V35" i="7"/>
  <c r="U35" i="7"/>
  <c r="T35" i="7"/>
  <c r="P35" i="7"/>
  <c r="O35" i="7"/>
  <c r="N35" i="7"/>
  <c r="M35" i="7"/>
  <c r="L35" i="7"/>
  <c r="K35" i="7"/>
  <c r="J35" i="7"/>
  <c r="I35" i="7"/>
  <c r="H35" i="7"/>
  <c r="G35" i="7"/>
  <c r="F35" i="7"/>
  <c r="E35" i="7"/>
  <c r="D35" i="7"/>
  <c r="C35" i="7"/>
  <c r="AG34" i="7"/>
  <c r="AF34" i="7"/>
  <c r="AE34" i="7"/>
  <c r="AD34" i="7"/>
  <c r="AC34" i="7"/>
  <c r="AB34" i="7"/>
  <c r="AA34" i="7"/>
  <c r="Z34" i="7"/>
  <c r="Y34" i="7"/>
  <c r="X34" i="7"/>
  <c r="W34" i="7"/>
  <c r="V34" i="7"/>
  <c r="U34" i="7"/>
  <c r="T34" i="7"/>
  <c r="P34" i="7"/>
  <c r="O34" i="7"/>
  <c r="N34" i="7"/>
  <c r="M34" i="7"/>
  <c r="L34" i="7"/>
  <c r="K34" i="7"/>
  <c r="J34" i="7"/>
  <c r="I34" i="7"/>
  <c r="H34" i="7"/>
  <c r="G34" i="7"/>
  <c r="F34" i="7"/>
  <c r="E34" i="7"/>
  <c r="D34" i="7"/>
  <c r="C34" i="7"/>
  <c r="AG33" i="7"/>
  <c r="AF33" i="7"/>
  <c r="AE33" i="7"/>
  <c r="AD33" i="7"/>
  <c r="AC33" i="7"/>
  <c r="AB33" i="7"/>
  <c r="AA33" i="7"/>
  <c r="Z33" i="7"/>
  <c r="Y33" i="7"/>
  <c r="X33" i="7"/>
  <c r="W33" i="7"/>
  <c r="V33" i="7"/>
  <c r="U33" i="7"/>
  <c r="T33" i="7"/>
  <c r="P33" i="7"/>
  <c r="O33" i="7"/>
  <c r="N33" i="7"/>
  <c r="M33" i="7"/>
  <c r="L33" i="7"/>
  <c r="K33" i="7"/>
  <c r="J33" i="7"/>
  <c r="I33" i="7"/>
  <c r="H33" i="7"/>
  <c r="G33" i="7"/>
  <c r="F33" i="7"/>
  <c r="E33" i="7"/>
  <c r="D33" i="7"/>
  <c r="C33" i="7"/>
  <c r="AG32" i="7"/>
  <c r="AF32" i="7"/>
  <c r="AE32" i="7"/>
  <c r="AD32" i="7"/>
  <c r="AC32" i="7"/>
  <c r="AB32" i="7"/>
  <c r="AA32" i="7"/>
  <c r="Z32" i="7"/>
  <c r="Y32" i="7"/>
  <c r="X32" i="7"/>
  <c r="W32" i="7"/>
  <c r="V32" i="7"/>
  <c r="U32" i="7"/>
  <c r="T32" i="7"/>
  <c r="P32" i="7"/>
  <c r="O32" i="7"/>
  <c r="N32" i="7"/>
  <c r="M32" i="7"/>
  <c r="L32" i="7"/>
  <c r="K32" i="7"/>
  <c r="J32" i="7"/>
  <c r="I32" i="7"/>
  <c r="H32" i="7"/>
  <c r="G32" i="7"/>
  <c r="F32" i="7"/>
  <c r="E32" i="7"/>
  <c r="D32" i="7"/>
  <c r="C32" i="7"/>
  <c r="AG31" i="7"/>
  <c r="AF31" i="7"/>
  <c r="AE31" i="7"/>
  <c r="AD31" i="7"/>
  <c r="AC31" i="7"/>
  <c r="AB31" i="7"/>
  <c r="AA31" i="7"/>
  <c r="Z31" i="7"/>
  <c r="Y31" i="7"/>
  <c r="X31" i="7"/>
  <c r="W31" i="7"/>
  <c r="V31" i="7"/>
  <c r="U31" i="7"/>
  <c r="T31" i="7"/>
  <c r="P31" i="7"/>
  <c r="O31" i="7"/>
  <c r="N31" i="7"/>
  <c r="M31" i="7"/>
  <c r="L31" i="7"/>
  <c r="K31" i="7"/>
  <c r="J31" i="7"/>
  <c r="I31" i="7"/>
  <c r="H31" i="7"/>
  <c r="G31" i="7"/>
  <c r="F31" i="7"/>
  <c r="E31" i="7"/>
  <c r="D31" i="7"/>
  <c r="C31" i="7"/>
  <c r="AG30" i="7"/>
  <c r="AF30" i="7"/>
  <c r="AE30" i="7"/>
  <c r="AD30" i="7"/>
  <c r="AC30" i="7"/>
  <c r="AB30" i="7"/>
  <c r="AA30" i="7"/>
  <c r="Z30" i="7"/>
  <c r="Y30" i="7"/>
  <c r="X30" i="7"/>
  <c r="W30" i="7"/>
  <c r="V30" i="7"/>
  <c r="U30" i="7"/>
  <c r="T30" i="7"/>
  <c r="P30" i="7"/>
  <c r="O30" i="7"/>
  <c r="N30" i="7"/>
  <c r="M30" i="7"/>
  <c r="L30" i="7"/>
  <c r="K30" i="7"/>
  <c r="J30" i="7"/>
  <c r="I30" i="7"/>
  <c r="H30" i="7"/>
  <c r="G30" i="7"/>
  <c r="F30" i="7"/>
  <c r="E30" i="7"/>
  <c r="D30" i="7"/>
  <c r="C30" i="7"/>
  <c r="AG29" i="7"/>
  <c r="AF29" i="7"/>
  <c r="AE29" i="7"/>
  <c r="AD29" i="7"/>
  <c r="AC29" i="7"/>
  <c r="AB29" i="7"/>
  <c r="AA29" i="7"/>
  <c r="Z29" i="7"/>
  <c r="Y29" i="7"/>
  <c r="X29" i="7"/>
  <c r="W29" i="7"/>
  <c r="V29" i="7"/>
  <c r="U29" i="7"/>
  <c r="T29" i="7"/>
  <c r="P29" i="7"/>
  <c r="O29" i="7"/>
  <c r="N29" i="7"/>
  <c r="M29" i="7"/>
  <c r="L29" i="7"/>
  <c r="K29" i="7"/>
  <c r="J29" i="7"/>
  <c r="I29" i="7"/>
  <c r="H29" i="7"/>
  <c r="G29" i="7"/>
  <c r="F29" i="7"/>
  <c r="E29" i="7"/>
  <c r="D29" i="7"/>
  <c r="C29" i="7"/>
  <c r="AG28" i="7"/>
  <c r="AF28" i="7"/>
  <c r="AE28" i="7"/>
  <c r="AD28" i="7"/>
  <c r="AC28" i="7"/>
  <c r="AB28" i="7"/>
  <c r="AA28" i="7"/>
  <c r="Z28" i="7"/>
  <c r="Y28" i="7"/>
  <c r="X28" i="7"/>
  <c r="W28" i="7"/>
  <c r="V28" i="7"/>
  <c r="U28" i="7"/>
  <c r="T28" i="7"/>
  <c r="P28" i="7"/>
  <c r="O28" i="7"/>
  <c r="N28" i="7"/>
  <c r="M28" i="7"/>
  <c r="L28" i="7"/>
  <c r="K28" i="7"/>
  <c r="J28" i="7"/>
  <c r="I28" i="7"/>
  <c r="H28" i="7"/>
  <c r="G28" i="7"/>
  <c r="F28" i="7"/>
  <c r="E28" i="7"/>
  <c r="D28" i="7"/>
  <c r="C28" i="7"/>
  <c r="AG27" i="7"/>
  <c r="AF27" i="7"/>
  <c r="AE27" i="7"/>
  <c r="AD27" i="7"/>
  <c r="AC27" i="7"/>
  <c r="AB27" i="7"/>
  <c r="AA27" i="7"/>
  <c r="Z27" i="7"/>
  <c r="Y27" i="7"/>
  <c r="X27" i="7"/>
  <c r="W27" i="7"/>
  <c r="V27" i="7"/>
  <c r="U27" i="7"/>
  <c r="T27" i="7"/>
  <c r="P27" i="7"/>
  <c r="O27" i="7"/>
  <c r="N27" i="7"/>
  <c r="M27" i="7"/>
  <c r="L27" i="7"/>
  <c r="K27" i="7"/>
  <c r="J27" i="7"/>
  <c r="I27" i="7"/>
  <c r="H27" i="7"/>
  <c r="G27" i="7"/>
  <c r="F27" i="7"/>
  <c r="E27" i="7"/>
  <c r="D27" i="7"/>
  <c r="C27" i="7"/>
  <c r="AG26" i="7"/>
  <c r="AF26" i="7"/>
  <c r="AE26" i="7"/>
  <c r="AD26" i="7"/>
  <c r="AC26" i="7"/>
  <c r="AB26" i="7"/>
  <c r="AA26" i="7"/>
  <c r="Z26" i="7"/>
  <c r="Y26" i="7"/>
  <c r="X26" i="7"/>
  <c r="W26" i="7"/>
  <c r="V26" i="7"/>
  <c r="U26" i="7"/>
  <c r="T26" i="7"/>
  <c r="P26" i="7"/>
  <c r="O26" i="7"/>
  <c r="N26" i="7"/>
  <c r="M26" i="7"/>
  <c r="L26" i="7"/>
  <c r="K26" i="7"/>
  <c r="J26" i="7"/>
  <c r="I26" i="7"/>
  <c r="H26" i="7"/>
  <c r="G26" i="7"/>
  <c r="F26" i="7"/>
  <c r="E26" i="7"/>
  <c r="D26" i="7"/>
  <c r="C26" i="7"/>
  <c r="AG25" i="7"/>
  <c r="AF25" i="7"/>
  <c r="AE25" i="7"/>
  <c r="AD25" i="7"/>
  <c r="AC25" i="7"/>
  <c r="AB25" i="7"/>
  <c r="AA25" i="7"/>
  <c r="Z25" i="7"/>
  <c r="Y25" i="7"/>
  <c r="X25" i="7"/>
  <c r="W25" i="7"/>
  <c r="V25" i="7"/>
  <c r="U25" i="7"/>
  <c r="T25" i="7"/>
  <c r="P25" i="7"/>
  <c r="O25" i="7"/>
  <c r="N25" i="7"/>
  <c r="M25" i="7"/>
  <c r="L25" i="7"/>
  <c r="K25" i="7"/>
  <c r="J25" i="7"/>
  <c r="I25" i="7"/>
  <c r="H25" i="7"/>
  <c r="G25" i="7"/>
  <c r="F25" i="7"/>
  <c r="E25" i="7"/>
  <c r="D25" i="7"/>
  <c r="C25" i="7"/>
  <c r="AG24" i="7"/>
  <c r="AF24" i="7"/>
  <c r="AE24" i="7"/>
  <c r="AD24" i="7"/>
  <c r="AC24" i="7"/>
  <c r="AB24" i="7"/>
  <c r="AA24" i="7"/>
  <c r="Z24" i="7"/>
  <c r="Y24" i="7"/>
  <c r="X24" i="7"/>
  <c r="W24" i="7"/>
  <c r="V24" i="7"/>
  <c r="U24" i="7"/>
  <c r="T24" i="7"/>
  <c r="P24" i="7"/>
  <c r="O24" i="7"/>
  <c r="N24" i="7"/>
  <c r="M24" i="7"/>
  <c r="L24" i="7"/>
  <c r="K24" i="7"/>
  <c r="J24" i="7"/>
  <c r="I24" i="7"/>
  <c r="H24" i="7"/>
  <c r="G24" i="7"/>
  <c r="F24" i="7"/>
  <c r="E24" i="7"/>
  <c r="D24" i="7"/>
  <c r="C24" i="7"/>
  <c r="AG23" i="7"/>
  <c r="AF23" i="7"/>
  <c r="AE23" i="7"/>
  <c r="AD23" i="7"/>
  <c r="AC23" i="7"/>
  <c r="AB23" i="7"/>
  <c r="AA23" i="7"/>
  <c r="Z23" i="7"/>
  <c r="Y23" i="7"/>
  <c r="X23" i="7"/>
  <c r="W23" i="7"/>
  <c r="V23" i="7"/>
  <c r="U23" i="7"/>
  <c r="T23" i="7"/>
  <c r="P23" i="7"/>
  <c r="O23" i="7"/>
  <c r="N23" i="7"/>
  <c r="M23" i="7"/>
  <c r="L23" i="7"/>
  <c r="K23" i="7"/>
  <c r="J23" i="7"/>
  <c r="I23" i="7"/>
  <c r="H23" i="7"/>
  <c r="G23" i="7"/>
  <c r="F23" i="7"/>
  <c r="E23" i="7"/>
  <c r="D23" i="7"/>
  <c r="C23" i="7"/>
  <c r="AG22" i="7"/>
  <c r="AF22" i="7"/>
  <c r="AE22" i="7"/>
  <c r="AD22" i="7"/>
  <c r="AC22" i="7"/>
  <c r="AB22" i="7"/>
  <c r="AA22" i="7"/>
  <c r="Z22" i="7"/>
  <c r="Y22" i="7"/>
  <c r="X22" i="7"/>
  <c r="W22" i="7"/>
  <c r="V22" i="7"/>
  <c r="U22" i="7"/>
  <c r="T22" i="7"/>
  <c r="P22" i="7"/>
  <c r="O22" i="7"/>
  <c r="N22" i="7"/>
  <c r="M22" i="7"/>
  <c r="L22" i="7"/>
  <c r="K22" i="7"/>
  <c r="J22" i="7"/>
  <c r="I22" i="7"/>
  <c r="H22" i="7"/>
  <c r="G22" i="7"/>
  <c r="F22" i="7"/>
  <c r="E22" i="7"/>
  <c r="D22" i="7"/>
  <c r="C22" i="7"/>
  <c r="AG21" i="7"/>
  <c r="AF21" i="7"/>
  <c r="AE21" i="7"/>
  <c r="AD21" i="7"/>
  <c r="AC21" i="7"/>
  <c r="AB21" i="7"/>
  <c r="AA21" i="7"/>
  <c r="Z21" i="7"/>
  <c r="Y21" i="7"/>
  <c r="X21" i="7"/>
  <c r="W21" i="7"/>
  <c r="V21" i="7"/>
  <c r="U21" i="7"/>
  <c r="T21" i="7"/>
  <c r="P21" i="7"/>
  <c r="O21" i="7"/>
  <c r="N21" i="7"/>
  <c r="M21" i="7"/>
  <c r="L21" i="7"/>
  <c r="K21" i="7"/>
  <c r="J21" i="7"/>
  <c r="I21" i="7"/>
  <c r="H21" i="7"/>
  <c r="G21" i="7"/>
  <c r="F21" i="7"/>
  <c r="E21" i="7"/>
  <c r="D21" i="7"/>
  <c r="C21" i="7"/>
  <c r="AG20" i="7"/>
  <c r="AF20" i="7"/>
  <c r="AE20" i="7"/>
  <c r="AD20" i="7"/>
  <c r="AC20" i="7"/>
  <c r="AB20" i="7"/>
  <c r="AA20" i="7"/>
  <c r="Z20" i="7"/>
  <c r="Y20" i="7"/>
  <c r="X20" i="7"/>
  <c r="W20" i="7"/>
  <c r="V20" i="7"/>
  <c r="U20" i="7"/>
  <c r="T20" i="7"/>
  <c r="P20" i="7"/>
  <c r="O20" i="7"/>
  <c r="N20" i="7"/>
  <c r="M20" i="7"/>
  <c r="L20" i="7"/>
  <c r="K20" i="7"/>
  <c r="J20" i="7"/>
  <c r="I20" i="7"/>
  <c r="H20" i="7"/>
  <c r="G20" i="7"/>
  <c r="F20" i="7"/>
  <c r="E20" i="7"/>
  <c r="D20" i="7"/>
  <c r="C20" i="7"/>
  <c r="AG19" i="7"/>
  <c r="AF19" i="7"/>
  <c r="AE19" i="7"/>
  <c r="AD19" i="7"/>
  <c r="AC19" i="7"/>
  <c r="AB19" i="7"/>
  <c r="AA19" i="7"/>
  <c r="Z19" i="7"/>
  <c r="Y19" i="7"/>
  <c r="X19" i="7"/>
  <c r="W19" i="7"/>
  <c r="V19" i="7"/>
  <c r="U19" i="7"/>
  <c r="T19" i="7"/>
  <c r="P19" i="7"/>
  <c r="O19" i="7"/>
  <c r="N19" i="7"/>
  <c r="M19" i="7"/>
  <c r="L19" i="7"/>
  <c r="K19" i="7"/>
  <c r="J19" i="7"/>
  <c r="I19" i="7"/>
  <c r="H19" i="7"/>
  <c r="G19" i="7"/>
  <c r="F19" i="7"/>
  <c r="E19" i="7"/>
  <c r="D19" i="7"/>
  <c r="C19" i="7"/>
  <c r="AG18" i="7"/>
  <c r="AF18" i="7"/>
  <c r="AE18" i="7"/>
  <c r="AD18" i="7"/>
  <c r="AC18" i="7"/>
  <c r="AB18" i="7"/>
  <c r="AA18" i="7"/>
  <c r="Z18" i="7"/>
  <c r="Y18" i="7"/>
  <c r="X18" i="7"/>
  <c r="W18" i="7"/>
  <c r="V18" i="7"/>
  <c r="U18" i="7"/>
  <c r="T18" i="7"/>
  <c r="P18" i="7"/>
  <c r="O18" i="7"/>
  <c r="N18" i="7"/>
  <c r="M18" i="7"/>
  <c r="L18" i="7"/>
  <c r="K18" i="7"/>
  <c r="J18" i="7"/>
  <c r="I18" i="7"/>
  <c r="H18" i="7"/>
  <c r="G18" i="7"/>
  <c r="F18" i="7"/>
  <c r="E18" i="7"/>
  <c r="D18" i="7"/>
  <c r="C18" i="7"/>
  <c r="AG17" i="7"/>
  <c r="AF17" i="7"/>
  <c r="AE17" i="7"/>
  <c r="AD17" i="7"/>
  <c r="AC17" i="7"/>
  <c r="AB17" i="7"/>
  <c r="AA17" i="7"/>
  <c r="Z17" i="7"/>
  <c r="Y17" i="7"/>
  <c r="X17" i="7"/>
  <c r="W17" i="7"/>
  <c r="V17" i="7"/>
  <c r="U17" i="7"/>
  <c r="T17" i="7"/>
  <c r="P17" i="7"/>
  <c r="O17" i="7"/>
  <c r="N17" i="7"/>
  <c r="M17" i="7"/>
  <c r="L17" i="7"/>
  <c r="K17" i="7"/>
  <c r="J17" i="7"/>
  <c r="I17" i="7"/>
  <c r="H17" i="7"/>
  <c r="G17" i="7"/>
  <c r="F17" i="7"/>
  <c r="E17" i="7"/>
  <c r="D17" i="7"/>
  <c r="C17" i="7"/>
  <c r="AG16" i="7"/>
  <c r="AF16" i="7"/>
  <c r="AE16" i="7"/>
  <c r="AD16" i="7"/>
  <c r="AC16" i="7"/>
  <c r="AB16" i="7"/>
  <c r="AA16" i="7"/>
  <c r="Z16" i="7"/>
  <c r="Y16" i="7"/>
  <c r="X16" i="7"/>
  <c r="W16" i="7"/>
  <c r="V16" i="7"/>
  <c r="U16" i="7"/>
  <c r="T16" i="7"/>
  <c r="P16" i="7"/>
  <c r="O16" i="7"/>
  <c r="N16" i="7"/>
  <c r="M16" i="7"/>
  <c r="L16" i="7"/>
  <c r="K16" i="7"/>
  <c r="J16" i="7"/>
  <c r="I16" i="7"/>
  <c r="H16" i="7"/>
  <c r="G16" i="7"/>
  <c r="F16" i="7"/>
  <c r="E16" i="7"/>
  <c r="D16" i="7"/>
  <c r="C16" i="7"/>
  <c r="AG15" i="7"/>
  <c r="AF15" i="7"/>
  <c r="AE15" i="7"/>
  <c r="AD15" i="7"/>
  <c r="AC15" i="7"/>
  <c r="AB15" i="7"/>
  <c r="AA15" i="7"/>
  <c r="Z15" i="7"/>
  <c r="Y15" i="7"/>
  <c r="X15" i="7"/>
  <c r="W15" i="7"/>
  <c r="V15" i="7"/>
  <c r="U15" i="7"/>
  <c r="T15" i="7"/>
  <c r="P15" i="7"/>
  <c r="O15" i="7"/>
  <c r="N15" i="7"/>
  <c r="M15" i="7"/>
  <c r="L15" i="7"/>
  <c r="K15" i="7"/>
  <c r="J15" i="7"/>
  <c r="I15" i="7"/>
  <c r="H15" i="7"/>
  <c r="G15" i="7"/>
  <c r="F15" i="7"/>
  <c r="E15" i="7"/>
  <c r="D15" i="7"/>
  <c r="C15" i="7"/>
  <c r="AG14" i="7"/>
  <c r="AF14" i="7"/>
  <c r="AE14" i="7"/>
  <c r="AD14" i="7"/>
  <c r="AC14" i="7"/>
  <c r="AB14" i="7"/>
  <c r="AA14" i="7"/>
  <c r="Z14" i="7"/>
  <c r="Y14" i="7"/>
  <c r="X14" i="7"/>
  <c r="W14" i="7"/>
  <c r="V14" i="7"/>
  <c r="U14" i="7"/>
  <c r="T14" i="7"/>
  <c r="P14" i="7"/>
  <c r="O14" i="7"/>
  <c r="N14" i="7"/>
  <c r="M14" i="7"/>
  <c r="L14" i="7"/>
  <c r="K14" i="7"/>
  <c r="J14" i="7"/>
  <c r="I14" i="7"/>
  <c r="H14" i="7"/>
  <c r="G14" i="7"/>
  <c r="F14" i="7"/>
  <c r="E14" i="7"/>
  <c r="D14" i="7"/>
  <c r="C14" i="7"/>
  <c r="AG13" i="7"/>
  <c r="AF13" i="7"/>
  <c r="AE13" i="7"/>
  <c r="AD13" i="7"/>
  <c r="AC13" i="7"/>
  <c r="AB13" i="7"/>
  <c r="AA13" i="7"/>
  <c r="Z13" i="7"/>
  <c r="Y13" i="7"/>
  <c r="X13" i="7"/>
  <c r="W13" i="7"/>
  <c r="V13" i="7"/>
  <c r="U13" i="7"/>
  <c r="T13" i="7"/>
  <c r="P13" i="7"/>
  <c r="O13" i="7"/>
  <c r="N13" i="7"/>
  <c r="M13" i="7"/>
  <c r="L13" i="7"/>
  <c r="K13" i="7"/>
  <c r="J13" i="7"/>
  <c r="I13" i="7"/>
  <c r="H13" i="7"/>
  <c r="G13" i="7"/>
  <c r="F13" i="7"/>
  <c r="E13" i="7"/>
  <c r="D13" i="7"/>
  <c r="C13" i="7"/>
  <c r="AG12" i="7"/>
  <c r="AF12" i="7"/>
  <c r="AE12" i="7"/>
  <c r="AD12" i="7"/>
  <c r="AC12" i="7"/>
  <c r="AB12" i="7"/>
  <c r="AA12" i="7"/>
  <c r="Z12" i="7"/>
  <c r="Y12" i="7"/>
  <c r="X12" i="7"/>
  <c r="W12" i="7"/>
  <c r="V12" i="7"/>
  <c r="U12" i="7"/>
  <c r="T12" i="7"/>
  <c r="P12" i="7"/>
  <c r="O12" i="7"/>
  <c r="N12" i="7"/>
  <c r="M12" i="7"/>
  <c r="L12" i="7"/>
  <c r="K12" i="7"/>
  <c r="J12" i="7"/>
  <c r="I12" i="7"/>
  <c r="H12" i="7"/>
  <c r="G12" i="7"/>
  <c r="F12" i="7"/>
  <c r="E12" i="7"/>
  <c r="D12" i="7"/>
  <c r="C12" i="7"/>
  <c r="AG11" i="7"/>
  <c r="AF11" i="7"/>
  <c r="AE11" i="7"/>
  <c r="AD11" i="7"/>
  <c r="AC11" i="7"/>
  <c r="AB11" i="7"/>
  <c r="AA11" i="7"/>
  <c r="Z11" i="7"/>
  <c r="Y11" i="7"/>
  <c r="X11" i="7"/>
  <c r="W11" i="7"/>
  <c r="V11" i="7"/>
  <c r="U11" i="7"/>
  <c r="T11" i="7"/>
  <c r="P11" i="7"/>
  <c r="O11" i="7"/>
  <c r="N11" i="7"/>
  <c r="M11" i="7"/>
  <c r="L11" i="7"/>
  <c r="K11" i="7"/>
  <c r="J11" i="7"/>
  <c r="I11" i="7"/>
  <c r="H11" i="7"/>
  <c r="G11" i="7"/>
  <c r="F11" i="7"/>
  <c r="E11" i="7"/>
  <c r="D11" i="7"/>
  <c r="C11" i="7"/>
  <c r="AG10" i="7"/>
  <c r="AF10" i="7"/>
  <c r="AE10" i="7"/>
  <c r="AD10" i="7"/>
  <c r="AC10" i="7"/>
  <c r="AB10" i="7"/>
  <c r="AA10" i="7"/>
  <c r="Z10" i="7"/>
  <c r="Y10" i="7"/>
  <c r="X10" i="7"/>
  <c r="W10" i="7"/>
  <c r="V10" i="7"/>
  <c r="U10" i="7"/>
  <c r="T10" i="7"/>
  <c r="P10" i="7"/>
  <c r="O10" i="7"/>
  <c r="N10" i="7"/>
  <c r="M10" i="7"/>
  <c r="L10" i="7"/>
  <c r="K10" i="7"/>
  <c r="J10" i="7"/>
  <c r="I10" i="7"/>
  <c r="H10" i="7"/>
  <c r="G10" i="7"/>
  <c r="F10" i="7"/>
  <c r="E10" i="7"/>
  <c r="D10" i="7"/>
  <c r="C10" i="7"/>
  <c r="AG9" i="7"/>
  <c r="AF9" i="7"/>
  <c r="AE9" i="7"/>
  <c r="AD9" i="7"/>
  <c r="AC9" i="7"/>
  <c r="AB9" i="7"/>
  <c r="AA9" i="7"/>
  <c r="Z9" i="7"/>
  <c r="Y9" i="7"/>
  <c r="X9" i="7"/>
  <c r="W9" i="7"/>
  <c r="V9" i="7"/>
  <c r="U9" i="7"/>
  <c r="T9" i="7"/>
  <c r="P9" i="7"/>
  <c r="O9" i="7"/>
  <c r="N9" i="7"/>
  <c r="M9" i="7"/>
  <c r="L9" i="7"/>
  <c r="K9" i="7"/>
  <c r="J9" i="7"/>
  <c r="I9" i="7"/>
  <c r="H9" i="7"/>
  <c r="G9" i="7"/>
  <c r="F9" i="7"/>
  <c r="E9" i="7"/>
  <c r="D9" i="7"/>
  <c r="C9" i="7"/>
  <c r="AG8" i="7"/>
  <c r="AF8" i="7"/>
  <c r="AE8" i="7"/>
  <c r="AD8" i="7"/>
  <c r="AC8" i="7"/>
  <c r="AB8" i="7"/>
  <c r="AA8" i="7"/>
  <c r="Z8" i="7"/>
  <c r="Y8" i="7"/>
  <c r="X8" i="7"/>
  <c r="W8" i="7"/>
  <c r="V8" i="7"/>
  <c r="U8" i="7"/>
  <c r="T8" i="7"/>
  <c r="P8" i="7"/>
  <c r="O8" i="7"/>
  <c r="N8" i="7"/>
  <c r="M8" i="7"/>
  <c r="L8" i="7"/>
  <c r="K8" i="7"/>
  <c r="J8" i="7"/>
  <c r="I8" i="7"/>
  <c r="H8" i="7"/>
  <c r="G8" i="7"/>
  <c r="F8" i="7"/>
  <c r="E8" i="7"/>
  <c r="D8" i="7"/>
  <c r="C8" i="7"/>
  <c r="AG7" i="7"/>
  <c r="AF7" i="7"/>
  <c r="AE7" i="7"/>
  <c r="AD7" i="7"/>
  <c r="AC7" i="7"/>
  <c r="AB7" i="7"/>
  <c r="AA7" i="7"/>
  <c r="Z7" i="7"/>
  <c r="Y7" i="7"/>
  <c r="X7" i="7"/>
  <c r="W7" i="7"/>
  <c r="V7" i="7"/>
  <c r="U7" i="7"/>
  <c r="T7" i="7"/>
  <c r="P7" i="7"/>
  <c r="O7" i="7"/>
  <c r="N7" i="7"/>
  <c r="M7" i="7"/>
  <c r="L7" i="7"/>
  <c r="K7" i="7"/>
  <c r="J7" i="7"/>
  <c r="I7" i="7"/>
  <c r="H7" i="7"/>
  <c r="G7" i="7"/>
  <c r="F7" i="7"/>
  <c r="E7" i="7"/>
  <c r="D7" i="7"/>
  <c r="C7" i="7"/>
  <c r="AG6" i="7"/>
  <c r="AF6" i="7"/>
  <c r="AE6" i="7"/>
  <c r="AD6" i="7"/>
  <c r="AC6" i="7"/>
  <c r="AB6" i="7"/>
  <c r="AA6" i="7"/>
  <c r="Z6" i="7"/>
  <c r="Y6" i="7"/>
  <c r="X6" i="7"/>
  <c r="W6" i="7"/>
  <c r="V6" i="7"/>
  <c r="U6" i="7"/>
  <c r="T6" i="7"/>
  <c r="P6" i="7"/>
  <c r="O6" i="7"/>
  <c r="N6" i="7"/>
  <c r="M6" i="7"/>
  <c r="L6" i="7"/>
  <c r="K6" i="7"/>
  <c r="J6" i="7"/>
  <c r="I6" i="7"/>
  <c r="H6" i="7"/>
  <c r="G6" i="7"/>
  <c r="F6" i="7"/>
  <c r="E6" i="7"/>
  <c r="D6" i="7"/>
  <c r="C6" i="7"/>
  <c r="AG45" i="6"/>
  <c r="AF45" i="6"/>
  <c r="AE45" i="6"/>
  <c r="AD45" i="6"/>
  <c r="AC45" i="6"/>
  <c r="AB45" i="6"/>
  <c r="AA45" i="6"/>
  <c r="Z45" i="6"/>
  <c r="Y45" i="6"/>
  <c r="X45" i="6"/>
  <c r="W45" i="6"/>
  <c r="V45" i="6"/>
  <c r="U45" i="6"/>
  <c r="T45" i="6"/>
  <c r="AG44" i="6"/>
  <c r="AF44" i="6"/>
  <c r="AE44" i="6"/>
  <c r="AD44" i="6"/>
  <c r="AC44" i="6"/>
  <c r="AB44" i="6"/>
  <c r="AA44" i="6"/>
  <c r="Z44" i="6"/>
  <c r="Y44" i="6"/>
  <c r="X44" i="6"/>
  <c r="W44" i="6"/>
  <c r="V44" i="6"/>
  <c r="U44" i="6"/>
  <c r="T44" i="6"/>
  <c r="AG43" i="6"/>
  <c r="AF43" i="6"/>
  <c r="AE43" i="6"/>
  <c r="AD43" i="6"/>
  <c r="AC43" i="6"/>
  <c r="AB43" i="6"/>
  <c r="AA43" i="6"/>
  <c r="Z43" i="6"/>
  <c r="Y43" i="6"/>
  <c r="X43" i="6"/>
  <c r="W43" i="6"/>
  <c r="V43" i="6"/>
  <c r="U43" i="6"/>
  <c r="T43" i="6"/>
  <c r="AG42" i="6"/>
  <c r="AF42" i="6"/>
  <c r="AE42" i="6"/>
  <c r="AD42" i="6"/>
  <c r="AC42" i="6"/>
  <c r="AB42" i="6"/>
  <c r="AA42" i="6"/>
  <c r="Z42" i="6"/>
  <c r="Y42" i="6"/>
  <c r="X42" i="6"/>
  <c r="W42" i="6"/>
  <c r="V42" i="6"/>
  <c r="U42" i="6"/>
  <c r="T42" i="6"/>
  <c r="AG41" i="6"/>
  <c r="AF41" i="6"/>
  <c r="AE41" i="6"/>
  <c r="AD41" i="6"/>
  <c r="AC41" i="6"/>
  <c r="AB41" i="6"/>
  <c r="AA41" i="6"/>
  <c r="Z41" i="6"/>
  <c r="Y41" i="6"/>
  <c r="X41" i="6"/>
  <c r="W41" i="6"/>
  <c r="V41" i="6"/>
  <c r="U41" i="6"/>
  <c r="T41" i="6"/>
  <c r="AG40" i="6"/>
  <c r="AF40" i="6"/>
  <c r="AE40" i="6"/>
  <c r="AD40" i="6"/>
  <c r="AC40" i="6"/>
  <c r="AB40" i="6"/>
  <c r="AA40" i="6"/>
  <c r="Z40" i="6"/>
  <c r="Y40" i="6"/>
  <c r="X40" i="6"/>
  <c r="W40" i="6"/>
  <c r="V40" i="6"/>
  <c r="U40" i="6"/>
  <c r="T40" i="6"/>
  <c r="AF39" i="6"/>
  <c r="AE39" i="6"/>
  <c r="AD39" i="6"/>
  <c r="AC39" i="6"/>
  <c r="AB39" i="6"/>
  <c r="AA39" i="6"/>
  <c r="Z39" i="6"/>
  <c r="Y39" i="6"/>
  <c r="X39" i="6"/>
  <c r="W39" i="6"/>
  <c r="V39" i="6"/>
  <c r="U39" i="6"/>
  <c r="T39" i="6"/>
  <c r="AG38" i="6"/>
  <c r="AF38" i="6"/>
  <c r="AE38" i="6"/>
  <c r="AD38" i="6"/>
  <c r="AC38" i="6"/>
  <c r="AB38" i="6"/>
  <c r="AA38" i="6"/>
  <c r="Z38" i="6"/>
  <c r="Y38" i="6"/>
  <c r="X38" i="6"/>
  <c r="W38" i="6"/>
  <c r="V38" i="6"/>
  <c r="U38" i="6"/>
  <c r="T38" i="6"/>
  <c r="AG37" i="6"/>
  <c r="AF37" i="6"/>
  <c r="AE37" i="6"/>
  <c r="AD37" i="6"/>
  <c r="AC37" i="6"/>
  <c r="AB37" i="6"/>
  <c r="AA37" i="6"/>
  <c r="Z37" i="6"/>
  <c r="Y37" i="6"/>
  <c r="X37" i="6"/>
  <c r="W37" i="6"/>
  <c r="V37" i="6"/>
  <c r="U37" i="6"/>
  <c r="T37" i="6"/>
  <c r="AG36" i="6"/>
  <c r="AF36" i="6"/>
  <c r="AE36" i="6"/>
  <c r="AD36" i="6"/>
  <c r="AC36" i="6"/>
  <c r="AB36" i="6"/>
  <c r="AA36" i="6"/>
  <c r="Z36" i="6"/>
  <c r="Y36" i="6"/>
  <c r="X36" i="6"/>
  <c r="W36" i="6"/>
  <c r="V36" i="6"/>
  <c r="U36" i="6"/>
  <c r="T36" i="6"/>
  <c r="AG35" i="6"/>
  <c r="AF35" i="6"/>
  <c r="AE35" i="6"/>
  <c r="AD35" i="6"/>
  <c r="AC35" i="6"/>
  <c r="AB35" i="6"/>
  <c r="AA35" i="6"/>
  <c r="Z35" i="6"/>
  <c r="Y35" i="6"/>
  <c r="X35" i="6"/>
  <c r="W35" i="6"/>
  <c r="V35" i="6"/>
  <c r="U35" i="6"/>
  <c r="T35" i="6"/>
  <c r="P35" i="6"/>
  <c r="O35" i="6"/>
  <c r="N35" i="6"/>
  <c r="M35" i="6"/>
  <c r="L35" i="6"/>
  <c r="K35" i="6"/>
  <c r="J35" i="6"/>
  <c r="I35" i="6"/>
  <c r="H35" i="6"/>
  <c r="G35" i="6"/>
  <c r="F35" i="6"/>
  <c r="E35" i="6"/>
  <c r="D35" i="6"/>
  <c r="C35" i="6"/>
  <c r="AG34" i="6"/>
  <c r="AF34" i="6"/>
  <c r="AE34" i="6"/>
  <c r="AD34" i="6"/>
  <c r="AC34" i="6"/>
  <c r="AB34" i="6"/>
  <c r="AA34" i="6"/>
  <c r="Z34" i="6"/>
  <c r="Y34" i="6"/>
  <c r="X34" i="6"/>
  <c r="W34" i="6"/>
  <c r="V34" i="6"/>
  <c r="U34" i="6"/>
  <c r="T34" i="6"/>
  <c r="P34" i="6"/>
  <c r="O34" i="6"/>
  <c r="N34" i="6"/>
  <c r="M34" i="6"/>
  <c r="L34" i="6"/>
  <c r="K34" i="6"/>
  <c r="J34" i="6"/>
  <c r="I34" i="6"/>
  <c r="H34" i="6"/>
  <c r="G34" i="6"/>
  <c r="F34" i="6"/>
  <c r="E34" i="6"/>
  <c r="D34" i="6"/>
  <c r="C34" i="6"/>
  <c r="AG33" i="6"/>
  <c r="AF33" i="6"/>
  <c r="AE33" i="6"/>
  <c r="AD33" i="6"/>
  <c r="AC33" i="6"/>
  <c r="AB33" i="6"/>
  <c r="AA33" i="6"/>
  <c r="Z33" i="6"/>
  <c r="Y33" i="6"/>
  <c r="X33" i="6"/>
  <c r="W33" i="6"/>
  <c r="V33" i="6"/>
  <c r="U33" i="6"/>
  <c r="T33" i="6"/>
  <c r="P33" i="6"/>
  <c r="O33" i="6"/>
  <c r="N33" i="6"/>
  <c r="M33" i="6"/>
  <c r="L33" i="6"/>
  <c r="K33" i="6"/>
  <c r="J33" i="6"/>
  <c r="I33" i="6"/>
  <c r="H33" i="6"/>
  <c r="G33" i="6"/>
  <c r="F33" i="6"/>
  <c r="E33" i="6"/>
  <c r="D33" i="6"/>
  <c r="C33" i="6"/>
  <c r="AG32" i="6"/>
  <c r="AF32" i="6"/>
  <c r="AE32" i="6"/>
  <c r="AD32" i="6"/>
  <c r="AC32" i="6"/>
  <c r="AB32" i="6"/>
  <c r="AA32" i="6"/>
  <c r="Z32" i="6"/>
  <c r="Y32" i="6"/>
  <c r="X32" i="6"/>
  <c r="W32" i="6"/>
  <c r="V32" i="6"/>
  <c r="U32" i="6"/>
  <c r="T32" i="6"/>
  <c r="P32" i="6"/>
  <c r="O32" i="6"/>
  <c r="N32" i="6"/>
  <c r="M32" i="6"/>
  <c r="L32" i="6"/>
  <c r="K32" i="6"/>
  <c r="J32" i="6"/>
  <c r="I32" i="6"/>
  <c r="H32" i="6"/>
  <c r="G32" i="6"/>
  <c r="F32" i="6"/>
  <c r="E32" i="6"/>
  <c r="D32" i="6"/>
  <c r="C32" i="6"/>
  <c r="AG31" i="6"/>
  <c r="AF31" i="6"/>
  <c r="AE31" i="6"/>
  <c r="AD31" i="6"/>
  <c r="AC31" i="6"/>
  <c r="AB31" i="6"/>
  <c r="AA31" i="6"/>
  <c r="Z31" i="6"/>
  <c r="Y31" i="6"/>
  <c r="X31" i="6"/>
  <c r="W31" i="6"/>
  <c r="V31" i="6"/>
  <c r="U31" i="6"/>
  <c r="T31" i="6"/>
  <c r="P31" i="6"/>
  <c r="O31" i="6"/>
  <c r="N31" i="6"/>
  <c r="M31" i="6"/>
  <c r="L31" i="6"/>
  <c r="K31" i="6"/>
  <c r="J31" i="6"/>
  <c r="I31" i="6"/>
  <c r="H31" i="6"/>
  <c r="G31" i="6"/>
  <c r="F31" i="6"/>
  <c r="E31" i="6"/>
  <c r="D31" i="6"/>
  <c r="C31" i="6"/>
  <c r="AG30" i="6"/>
  <c r="AF30" i="6"/>
  <c r="AE30" i="6"/>
  <c r="AD30" i="6"/>
  <c r="AC30" i="6"/>
  <c r="AB30" i="6"/>
  <c r="AA30" i="6"/>
  <c r="Z30" i="6"/>
  <c r="Y30" i="6"/>
  <c r="X30" i="6"/>
  <c r="W30" i="6"/>
  <c r="V30" i="6"/>
  <c r="U30" i="6"/>
  <c r="T30" i="6"/>
  <c r="P30" i="6"/>
  <c r="O30" i="6"/>
  <c r="N30" i="6"/>
  <c r="M30" i="6"/>
  <c r="L30" i="6"/>
  <c r="K30" i="6"/>
  <c r="J30" i="6"/>
  <c r="I30" i="6"/>
  <c r="H30" i="6"/>
  <c r="G30" i="6"/>
  <c r="F30" i="6"/>
  <c r="E30" i="6"/>
  <c r="D30" i="6"/>
  <c r="C30" i="6"/>
  <c r="AG29" i="6"/>
  <c r="AF29" i="6"/>
  <c r="AE29" i="6"/>
  <c r="AD29" i="6"/>
  <c r="AC29" i="6"/>
  <c r="AB29" i="6"/>
  <c r="AA29" i="6"/>
  <c r="Z29" i="6"/>
  <c r="Y29" i="6"/>
  <c r="X29" i="6"/>
  <c r="W29" i="6"/>
  <c r="V29" i="6"/>
  <c r="U29" i="6"/>
  <c r="T29" i="6"/>
  <c r="P29" i="6"/>
  <c r="O29" i="6"/>
  <c r="N29" i="6"/>
  <c r="M29" i="6"/>
  <c r="L29" i="6"/>
  <c r="K29" i="6"/>
  <c r="J29" i="6"/>
  <c r="I29" i="6"/>
  <c r="H29" i="6"/>
  <c r="G29" i="6"/>
  <c r="F29" i="6"/>
  <c r="E29" i="6"/>
  <c r="D29" i="6"/>
  <c r="C29" i="6"/>
  <c r="AG28" i="6"/>
  <c r="AF28" i="6"/>
  <c r="AE28" i="6"/>
  <c r="AD28" i="6"/>
  <c r="AC28" i="6"/>
  <c r="AB28" i="6"/>
  <c r="AA28" i="6"/>
  <c r="Z28" i="6"/>
  <c r="Y28" i="6"/>
  <c r="X28" i="6"/>
  <c r="W28" i="6"/>
  <c r="V28" i="6"/>
  <c r="U28" i="6"/>
  <c r="T28" i="6"/>
  <c r="P28" i="6"/>
  <c r="O28" i="6"/>
  <c r="N28" i="6"/>
  <c r="M28" i="6"/>
  <c r="L28" i="6"/>
  <c r="K28" i="6"/>
  <c r="J28" i="6"/>
  <c r="I28" i="6"/>
  <c r="H28" i="6"/>
  <c r="G28" i="6"/>
  <c r="F28" i="6"/>
  <c r="E28" i="6"/>
  <c r="D28" i="6"/>
  <c r="C28" i="6"/>
  <c r="AG27" i="6"/>
  <c r="AF27" i="6"/>
  <c r="AE27" i="6"/>
  <c r="AD27" i="6"/>
  <c r="AC27" i="6"/>
  <c r="AB27" i="6"/>
  <c r="AA27" i="6"/>
  <c r="Z27" i="6"/>
  <c r="Y27" i="6"/>
  <c r="X27" i="6"/>
  <c r="W27" i="6"/>
  <c r="V27" i="6"/>
  <c r="U27" i="6"/>
  <c r="T27" i="6"/>
  <c r="P27" i="6"/>
  <c r="O27" i="6"/>
  <c r="N27" i="6"/>
  <c r="M27" i="6"/>
  <c r="L27" i="6"/>
  <c r="K27" i="6"/>
  <c r="J27" i="6"/>
  <c r="I27" i="6"/>
  <c r="H27" i="6"/>
  <c r="G27" i="6"/>
  <c r="F27" i="6"/>
  <c r="E27" i="6"/>
  <c r="D27" i="6"/>
  <c r="C27" i="6"/>
  <c r="AG26" i="6"/>
  <c r="AF26" i="6"/>
  <c r="AE26" i="6"/>
  <c r="AD26" i="6"/>
  <c r="AC26" i="6"/>
  <c r="AB26" i="6"/>
  <c r="AA26" i="6"/>
  <c r="Z26" i="6"/>
  <c r="Y26" i="6"/>
  <c r="X26" i="6"/>
  <c r="W26" i="6"/>
  <c r="V26" i="6"/>
  <c r="U26" i="6"/>
  <c r="T26" i="6"/>
  <c r="P26" i="6"/>
  <c r="O26" i="6"/>
  <c r="N26" i="6"/>
  <c r="M26" i="6"/>
  <c r="L26" i="6"/>
  <c r="K26" i="6"/>
  <c r="J26" i="6"/>
  <c r="I26" i="6"/>
  <c r="H26" i="6"/>
  <c r="G26" i="6"/>
  <c r="F26" i="6"/>
  <c r="E26" i="6"/>
  <c r="D26" i="6"/>
  <c r="C26" i="6"/>
  <c r="AG25" i="6"/>
  <c r="AF25" i="6"/>
  <c r="AE25" i="6"/>
  <c r="AD25" i="6"/>
  <c r="AC25" i="6"/>
  <c r="AB25" i="6"/>
  <c r="AA25" i="6"/>
  <c r="Z25" i="6"/>
  <c r="Y25" i="6"/>
  <c r="X25" i="6"/>
  <c r="W25" i="6"/>
  <c r="V25" i="6"/>
  <c r="U25" i="6"/>
  <c r="T25" i="6"/>
  <c r="P25" i="6"/>
  <c r="O25" i="6"/>
  <c r="N25" i="6"/>
  <c r="M25" i="6"/>
  <c r="L25" i="6"/>
  <c r="K25" i="6"/>
  <c r="J25" i="6"/>
  <c r="I25" i="6"/>
  <c r="H25" i="6"/>
  <c r="G25" i="6"/>
  <c r="F25" i="6"/>
  <c r="E25" i="6"/>
  <c r="D25" i="6"/>
  <c r="C25" i="6"/>
  <c r="AG24" i="6"/>
  <c r="AF24" i="6"/>
  <c r="AE24" i="6"/>
  <c r="AD24" i="6"/>
  <c r="AC24" i="6"/>
  <c r="AB24" i="6"/>
  <c r="AA24" i="6"/>
  <c r="Z24" i="6"/>
  <c r="Y24" i="6"/>
  <c r="X24" i="6"/>
  <c r="W24" i="6"/>
  <c r="V24" i="6"/>
  <c r="U24" i="6"/>
  <c r="T24" i="6"/>
  <c r="P24" i="6"/>
  <c r="O24" i="6"/>
  <c r="N24" i="6"/>
  <c r="M24" i="6"/>
  <c r="L24" i="6"/>
  <c r="K24" i="6"/>
  <c r="J24" i="6"/>
  <c r="I24" i="6"/>
  <c r="H24" i="6"/>
  <c r="G24" i="6"/>
  <c r="F24" i="6"/>
  <c r="E24" i="6"/>
  <c r="D24" i="6"/>
  <c r="C24" i="6"/>
  <c r="AG23" i="6"/>
  <c r="AF23" i="6"/>
  <c r="AE23" i="6"/>
  <c r="AD23" i="6"/>
  <c r="AC23" i="6"/>
  <c r="AB23" i="6"/>
  <c r="AA23" i="6"/>
  <c r="Z23" i="6"/>
  <c r="Y23" i="6"/>
  <c r="X23" i="6"/>
  <c r="W23" i="6"/>
  <c r="V23" i="6"/>
  <c r="U23" i="6"/>
  <c r="T23" i="6"/>
  <c r="P23" i="6"/>
  <c r="O23" i="6"/>
  <c r="N23" i="6"/>
  <c r="M23" i="6"/>
  <c r="L23" i="6"/>
  <c r="K23" i="6"/>
  <c r="J23" i="6"/>
  <c r="I23" i="6"/>
  <c r="H23" i="6"/>
  <c r="G23" i="6"/>
  <c r="F23" i="6"/>
  <c r="E23" i="6"/>
  <c r="D23" i="6"/>
  <c r="C23" i="6"/>
  <c r="AG22" i="6"/>
  <c r="AF22" i="6"/>
  <c r="AE22" i="6"/>
  <c r="AD22" i="6"/>
  <c r="AC22" i="6"/>
  <c r="AB22" i="6"/>
  <c r="AA22" i="6"/>
  <c r="Z22" i="6"/>
  <c r="Y22" i="6"/>
  <c r="X22" i="6"/>
  <c r="W22" i="6"/>
  <c r="V22" i="6"/>
  <c r="U22" i="6"/>
  <c r="T22" i="6"/>
  <c r="P22" i="6"/>
  <c r="O22" i="6"/>
  <c r="N22" i="6"/>
  <c r="M22" i="6"/>
  <c r="L22" i="6"/>
  <c r="K22" i="6"/>
  <c r="J22" i="6"/>
  <c r="I22" i="6"/>
  <c r="H22" i="6"/>
  <c r="G22" i="6"/>
  <c r="F22" i="6"/>
  <c r="E22" i="6"/>
  <c r="D22" i="6"/>
  <c r="C22" i="6"/>
  <c r="AG21" i="6"/>
  <c r="AF21" i="6"/>
  <c r="AE21" i="6"/>
  <c r="AD21" i="6"/>
  <c r="AC21" i="6"/>
  <c r="AB21" i="6"/>
  <c r="AA21" i="6"/>
  <c r="Z21" i="6"/>
  <c r="Y21" i="6"/>
  <c r="X21" i="6"/>
  <c r="W21" i="6"/>
  <c r="V21" i="6"/>
  <c r="U21" i="6"/>
  <c r="T21" i="6"/>
  <c r="P21" i="6"/>
  <c r="O21" i="6"/>
  <c r="N21" i="6"/>
  <c r="M21" i="6"/>
  <c r="L21" i="6"/>
  <c r="K21" i="6"/>
  <c r="J21" i="6"/>
  <c r="I21" i="6"/>
  <c r="H21" i="6"/>
  <c r="G21" i="6"/>
  <c r="F21" i="6"/>
  <c r="E21" i="6"/>
  <c r="D21" i="6"/>
  <c r="C21" i="6"/>
  <c r="AG20" i="6"/>
  <c r="AF20" i="6"/>
  <c r="AE20" i="6"/>
  <c r="AD20" i="6"/>
  <c r="AC20" i="6"/>
  <c r="AB20" i="6"/>
  <c r="AA20" i="6"/>
  <c r="Z20" i="6"/>
  <c r="Y20" i="6"/>
  <c r="X20" i="6"/>
  <c r="W20" i="6"/>
  <c r="V20" i="6"/>
  <c r="U20" i="6"/>
  <c r="T20" i="6"/>
  <c r="P20" i="6"/>
  <c r="O20" i="6"/>
  <c r="N20" i="6"/>
  <c r="M20" i="6"/>
  <c r="L20" i="6"/>
  <c r="K20" i="6"/>
  <c r="J20" i="6"/>
  <c r="I20" i="6"/>
  <c r="H20" i="6"/>
  <c r="G20" i="6"/>
  <c r="F20" i="6"/>
  <c r="E20" i="6"/>
  <c r="D20" i="6"/>
  <c r="C20" i="6"/>
  <c r="AG19" i="6"/>
  <c r="AF19" i="6"/>
  <c r="AE19" i="6"/>
  <c r="AD19" i="6"/>
  <c r="AC19" i="6"/>
  <c r="AB19" i="6"/>
  <c r="AA19" i="6"/>
  <c r="Z19" i="6"/>
  <c r="Y19" i="6"/>
  <c r="X19" i="6"/>
  <c r="W19" i="6"/>
  <c r="V19" i="6"/>
  <c r="U19" i="6"/>
  <c r="T19" i="6"/>
  <c r="P19" i="6"/>
  <c r="O19" i="6"/>
  <c r="N19" i="6"/>
  <c r="M19" i="6"/>
  <c r="L19" i="6"/>
  <c r="K19" i="6"/>
  <c r="J19" i="6"/>
  <c r="I19" i="6"/>
  <c r="H19" i="6"/>
  <c r="G19" i="6"/>
  <c r="F19" i="6"/>
  <c r="E19" i="6"/>
  <c r="D19" i="6"/>
  <c r="C19" i="6"/>
  <c r="AG18" i="6"/>
  <c r="AF18" i="6"/>
  <c r="AE18" i="6"/>
  <c r="AD18" i="6"/>
  <c r="AC18" i="6"/>
  <c r="AB18" i="6"/>
  <c r="AA18" i="6"/>
  <c r="Z18" i="6"/>
  <c r="Y18" i="6"/>
  <c r="X18" i="6"/>
  <c r="W18" i="6"/>
  <c r="V18" i="6"/>
  <c r="U18" i="6"/>
  <c r="T18" i="6"/>
  <c r="P18" i="6"/>
  <c r="O18" i="6"/>
  <c r="N18" i="6"/>
  <c r="M18" i="6"/>
  <c r="L18" i="6"/>
  <c r="K18" i="6"/>
  <c r="J18" i="6"/>
  <c r="I18" i="6"/>
  <c r="H18" i="6"/>
  <c r="G18" i="6"/>
  <c r="F18" i="6"/>
  <c r="E18" i="6"/>
  <c r="D18" i="6"/>
  <c r="C18" i="6"/>
  <c r="AG17" i="6"/>
  <c r="AF17" i="6"/>
  <c r="AE17" i="6"/>
  <c r="AD17" i="6"/>
  <c r="AC17" i="6"/>
  <c r="AB17" i="6"/>
  <c r="AA17" i="6"/>
  <c r="Z17" i="6"/>
  <c r="Y17" i="6"/>
  <c r="X17" i="6"/>
  <c r="W17" i="6"/>
  <c r="V17" i="6"/>
  <c r="U17" i="6"/>
  <c r="T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P9" i="6"/>
  <c r="O9" i="6"/>
  <c r="N9" i="6"/>
  <c r="M9" i="6"/>
  <c r="L9" i="6"/>
  <c r="K9" i="6"/>
  <c r="J9" i="6"/>
  <c r="I9" i="6"/>
  <c r="H9" i="6"/>
  <c r="G9" i="6"/>
  <c r="F9" i="6"/>
  <c r="E9" i="6"/>
  <c r="D9" i="6"/>
  <c r="C9" i="6"/>
  <c r="AG8" i="6"/>
  <c r="AF8" i="6"/>
  <c r="AE8" i="6"/>
  <c r="AD8" i="6"/>
  <c r="AC8" i="6"/>
  <c r="AB8" i="6"/>
  <c r="AA8" i="6"/>
  <c r="Z8" i="6"/>
  <c r="Y8" i="6"/>
  <c r="X8" i="6"/>
  <c r="W8" i="6"/>
  <c r="V8" i="6"/>
  <c r="U8" i="6"/>
  <c r="T8" i="6"/>
  <c r="P8" i="6"/>
  <c r="O8" i="6"/>
  <c r="N8" i="6"/>
  <c r="M8" i="6"/>
  <c r="L8" i="6"/>
  <c r="K8" i="6"/>
  <c r="J8" i="6"/>
  <c r="I8" i="6"/>
  <c r="H8" i="6"/>
  <c r="G8" i="6"/>
  <c r="F8" i="6"/>
  <c r="E8" i="6"/>
  <c r="D8" i="6"/>
  <c r="C8" i="6"/>
  <c r="AG7" i="6"/>
  <c r="AF7" i="6"/>
  <c r="AE7" i="6"/>
  <c r="AD7" i="6"/>
  <c r="AC7" i="6"/>
  <c r="AB7" i="6"/>
  <c r="AA7" i="6"/>
  <c r="Z7" i="6"/>
  <c r="Y7" i="6"/>
  <c r="X7" i="6"/>
  <c r="W7" i="6"/>
  <c r="V7" i="6"/>
  <c r="U7" i="6"/>
  <c r="T7" i="6"/>
  <c r="P7" i="6"/>
  <c r="O7" i="6"/>
  <c r="N7" i="6"/>
  <c r="M7" i="6"/>
  <c r="L7" i="6"/>
  <c r="K7" i="6"/>
  <c r="J7" i="6"/>
  <c r="I7" i="6"/>
  <c r="H7" i="6"/>
  <c r="G7" i="6"/>
  <c r="F7" i="6"/>
  <c r="E7" i="6"/>
  <c r="D7" i="6"/>
  <c r="C7" i="6"/>
  <c r="AG6" i="6"/>
  <c r="AF6" i="6"/>
  <c r="AE6" i="6"/>
  <c r="AD6" i="6"/>
  <c r="AC6" i="6"/>
  <c r="AB6" i="6"/>
  <c r="AA6" i="6"/>
  <c r="Z6" i="6"/>
  <c r="Y6" i="6"/>
  <c r="X6" i="6"/>
  <c r="W6" i="6"/>
  <c r="V6" i="6"/>
  <c r="U6" i="6"/>
  <c r="T6" i="6"/>
  <c r="P6" i="6"/>
  <c r="O6" i="6"/>
  <c r="N6" i="6"/>
  <c r="M6" i="6"/>
  <c r="L6" i="6"/>
  <c r="K6" i="6"/>
  <c r="J6" i="6"/>
  <c r="I6" i="6"/>
  <c r="H6" i="6"/>
  <c r="G6" i="6"/>
  <c r="F6" i="6"/>
  <c r="E6" i="6"/>
  <c r="D6" i="6"/>
  <c r="C6" i="6"/>
  <c r="I7" i="4"/>
  <c r="J7" i="4"/>
  <c r="K7" i="4"/>
  <c r="L7" i="4"/>
  <c r="M7" i="4"/>
  <c r="N7" i="4"/>
  <c r="O7" i="4"/>
  <c r="P7" i="4"/>
  <c r="T7" i="4"/>
  <c r="U7" i="4"/>
  <c r="V7" i="4"/>
  <c r="W7" i="4"/>
  <c r="X7" i="4"/>
  <c r="Y7" i="4"/>
  <c r="Z7" i="4"/>
  <c r="AA7" i="4"/>
  <c r="AB7" i="4"/>
  <c r="AC7" i="4"/>
  <c r="AD7" i="4"/>
  <c r="AE7" i="4"/>
  <c r="AF7" i="4"/>
  <c r="AG7" i="4"/>
  <c r="C8" i="4"/>
  <c r="D8" i="4"/>
  <c r="E8" i="4"/>
  <c r="F8" i="4"/>
  <c r="G8" i="4"/>
  <c r="H8" i="4"/>
  <c r="I8" i="4"/>
  <c r="J8" i="4"/>
  <c r="K8" i="4"/>
  <c r="L8" i="4"/>
  <c r="M8" i="4"/>
  <c r="N8" i="4"/>
  <c r="O8" i="4"/>
  <c r="P8" i="4"/>
  <c r="T8" i="4"/>
  <c r="U8" i="4"/>
  <c r="V8" i="4"/>
  <c r="W8" i="4"/>
  <c r="X8" i="4"/>
  <c r="Y8" i="4"/>
  <c r="Z8" i="4"/>
  <c r="AA8" i="4"/>
  <c r="AB8" i="4"/>
  <c r="AC8" i="4"/>
  <c r="AD8" i="4"/>
  <c r="AE8" i="4"/>
  <c r="AF8" i="4"/>
  <c r="AG8" i="4"/>
  <c r="C9" i="4"/>
  <c r="D9" i="4"/>
  <c r="E9" i="4"/>
  <c r="F9" i="4"/>
  <c r="G9" i="4"/>
  <c r="H9" i="4"/>
  <c r="I9" i="4"/>
  <c r="J9" i="4"/>
  <c r="K9" i="4"/>
  <c r="L9" i="4"/>
  <c r="M9" i="4"/>
  <c r="N9" i="4"/>
  <c r="O9" i="4"/>
  <c r="P9" i="4"/>
  <c r="T9" i="4"/>
  <c r="U9" i="4"/>
  <c r="V9" i="4"/>
  <c r="W9" i="4"/>
  <c r="X9" i="4"/>
  <c r="Y9" i="4"/>
  <c r="Z9" i="4"/>
  <c r="AA9" i="4"/>
  <c r="AB9" i="4"/>
  <c r="AC9" i="4"/>
  <c r="AD9" i="4"/>
  <c r="AE9" i="4"/>
  <c r="AF9" i="4"/>
  <c r="AG9" i="4"/>
  <c r="C10" i="4"/>
  <c r="D10" i="4"/>
  <c r="E10" i="4"/>
  <c r="F10" i="4"/>
  <c r="G10" i="4"/>
  <c r="H10" i="4"/>
  <c r="I10" i="4"/>
  <c r="J10" i="4"/>
  <c r="K10" i="4"/>
  <c r="L10" i="4"/>
  <c r="M10" i="4"/>
  <c r="N10" i="4"/>
  <c r="O10" i="4"/>
  <c r="P10" i="4"/>
  <c r="T10" i="4"/>
  <c r="U10" i="4"/>
  <c r="V10" i="4"/>
  <c r="W10" i="4"/>
  <c r="X10" i="4"/>
  <c r="Y10" i="4"/>
  <c r="Z10" i="4"/>
  <c r="AA10" i="4"/>
  <c r="AB10" i="4"/>
  <c r="AC10" i="4"/>
  <c r="AD10" i="4"/>
  <c r="AE10" i="4"/>
  <c r="AF10" i="4"/>
  <c r="AG10" i="4"/>
  <c r="C11" i="4"/>
  <c r="D11" i="4"/>
  <c r="E11" i="4"/>
  <c r="F11" i="4"/>
  <c r="G11" i="4"/>
  <c r="H11" i="4"/>
  <c r="I11" i="4"/>
  <c r="J11" i="4"/>
  <c r="K11" i="4"/>
  <c r="L11" i="4"/>
  <c r="M11" i="4"/>
  <c r="N11" i="4"/>
  <c r="O11" i="4"/>
  <c r="P11" i="4"/>
  <c r="T11" i="4"/>
  <c r="U11" i="4"/>
  <c r="V11" i="4"/>
  <c r="W11" i="4"/>
  <c r="X11" i="4"/>
  <c r="Y11" i="4"/>
  <c r="Z11" i="4"/>
  <c r="AA11" i="4"/>
  <c r="AB11" i="4"/>
  <c r="AC11" i="4"/>
  <c r="AD11" i="4"/>
  <c r="AE11" i="4"/>
  <c r="AF11" i="4"/>
  <c r="AG11" i="4"/>
  <c r="C12" i="4"/>
  <c r="D12" i="4"/>
  <c r="E12" i="4"/>
  <c r="F12" i="4"/>
  <c r="G12" i="4"/>
  <c r="H12" i="4"/>
  <c r="I12" i="4"/>
  <c r="J12" i="4"/>
  <c r="K12" i="4"/>
  <c r="L12" i="4"/>
  <c r="M12" i="4"/>
  <c r="N12" i="4"/>
  <c r="O12" i="4"/>
  <c r="P12" i="4"/>
  <c r="T12" i="4"/>
  <c r="U12" i="4"/>
  <c r="V12" i="4"/>
  <c r="W12" i="4"/>
  <c r="X12" i="4"/>
  <c r="Y12" i="4"/>
  <c r="Z12" i="4"/>
  <c r="AA12" i="4"/>
  <c r="AB12" i="4"/>
  <c r="AC12" i="4"/>
  <c r="AD12" i="4"/>
  <c r="AE12" i="4"/>
  <c r="AF12" i="4"/>
  <c r="AG12" i="4"/>
  <c r="C13" i="4"/>
  <c r="D13" i="4"/>
  <c r="E13" i="4"/>
  <c r="F13" i="4"/>
  <c r="G13" i="4"/>
  <c r="H13" i="4"/>
  <c r="I13" i="4"/>
  <c r="J13" i="4"/>
  <c r="K13" i="4"/>
  <c r="L13" i="4"/>
  <c r="M13" i="4"/>
  <c r="N13" i="4"/>
  <c r="O13" i="4"/>
  <c r="P13" i="4"/>
  <c r="T13" i="4"/>
  <c r="U13" i="4"/>
  <c r="V13" i="4"/>
  <c r="W13" i="4"/>
  <c r="X13" i="4"/>
  <c r="Y13" i="4"/>
  <c r="Z13" i="4"/>
  <c r="AA13" i="4"/>
  <c r="AB13" i="4"/>
  <c r="AC13" i="4"/>
  <c r="AD13" i="4"/>
  <c r="AE13" i="4"/>
  <c r="AF13" i="4"/>
  <c r="AG13" i="4"/>
  <c r="C14" i="4"/>
  <c r="D14" i="4"/>
  <c r="E14" i="4"/>
  <c r="F14" i="4"/>
  <c r="G14" i="4"/>
  <c r="H14" i="4"/>
  <c r="I14" i="4"/>
  <c r="J14" i="4"/>
  <c r="K14" i="4"/>
  <c r="L14" i="4"/>
  <c r="M14" i="4"/>
  <c r="N14" i="4"/>
  <c r="O14" i="4"/>
  <c r="P14" i="4"/>
  <c r="T14" i="4"/>
  <c r="U14" i="4"/>
  <c r="V14" i="4"/>
  <c r="W14" i="4"/>
  <c r="X14" i="4"/>
  <c r="Y14" i="4"/>
  <c r="Z14" i="4"/>
  <c r="AA14" i="4"/>
  <c r="AB14" i="4"/>
  <c r="AC14" i="4"/>
  <c r="AD14" i="4"/>
  <c r="AE14" i="4"/>
  <c r="AF14" i="4"/>
  <c r="AG14" i="4"/>
  <c r="C15" i="4"/>
  <c r="D15" i="4"/>
  <c r="E15" i="4"/>
  <c r="F15" i="4"/>
  <c r="G15" i="4"/>
  <c r="H15" i="4"/>
  <c r="I15" i="4"/>
  <c r="J15" i="4"/>
  <c r="K15" i="4"/>
  <c r="L15" i="4"/>
  <c r="M15" i="4"/>
  <c r="N15" i="4"/>
  <c r="O15" i="4"/>
  <c r="P15" i="4"/>
  <c r="T15" i="4"/>
  <c r="U15" i="4"/>
  <c r="V15" i="4"/>
  <c r="W15" i="4"/>
  <c r="X15" i="4"/>
  <c r="Y15" i="4"/>
  <c r="Z15" i="4"/>
  <c r="AA15" i="4"/>
  <c r="AB15" i="4"/>
  <c r="AC15" i="4"/>
  <c r="AD15" i="4"/>
  <c r="AE15" i="4"/>
  <c r="AF15" i="4"/>
  <c r="AG15" i="4"/>
  <c r="C16" i="4"/>
  <c r="D16" i="4"/>
  <c r="E16" i="4"/>
  <c r="F16" i="4"/>
  <c r="G16" i="4"/>
  <c r="H16" i="4"/>
  <c r="I16" i="4"/>
  <c r="J16" i="4"/>
  <c r="K16" i="4"/>
  <c r="L16" i="4"/>
  <c r="M16" i="4"/>
  <c r="N16" i="4"/>
  <c r="O16" i="4"/>
  <c r="P16" i="4"/>
  <c r="T16" i="4"/>
  <c r="U16" i="4"/>
  <c r="V16" i="4"/>
  <c r="W16" i="4"/>
  <c r="X16" i="4"/>
  <c r="Y16" i="4"/>
  <c r="Z16" i="4"/>
  <c r="AA16" i="4"/>
  <c r="AB16" i="4"/>
  <c r="AC16" i="4"/>
  <c r="AD16" i="4"/>
  <c r="AE16" i="4"/>
  <c r="AF16" i="4"/>
  <c r="AG16" i="4"/>
  <c r="C17" i="4"/>
  <c r="D17" i="4"/>
  <c r="E17" i="4"/>
  <c r="F17" i="4"/>
  <c r="G17" i="4"/>
  <c r="H17" i="4"/>
  <c r="I17" i="4"/>
  <c r="J17" i="4"/>
  <c r="K17" i="4"/>
  <c r="L17" i="4"/>
  <c r="M17" i="4"/>
  <c r="N17" i="4"/>
  <c r="O17" i="4"/>
  <c r="P17" i="4"/>
  <c r="T17" i="4"/>
  <c r="U17" i="4"/>
  <c r="V17" i="4"/>
  <c r="W17" i="4"/>
  <c r="X17" i="4"/>
  <c r="Y17" i="4"/>
  <c r="Z17" i="4"/>
  <c r="AA17" i="4"/>
  <c r="AB17" i="4"/>
  <c r="AC17" i="4"/>
  <c r="AD17" i="4"/>
  <c r="AE17" i="4"/>
  <c r="AF17" i="4"/>
  <c r="AG17" i="4"/>
  <c r="C18" i="4"/>
  <c r="D18" i="4"/>
  <c r="E18" i="4"/>
  <c r="F18" i="4"/>
  <c r="G18" i="4"/>
  <c r="H18" i="4"/>
  <c r="I18" i="4"/>
  <c r="J18" i="4"/>
  <c r="K18" i="4"/>
  <c r="L18" i="4"/>
  <c r="M18" i="4"/>
  <c r="N18" i="4"/>
  <c r="O18" i="4"/>
  <c r="P18" i="4"/>
  <c r="T18" i="4"/>
  <c r="U18" i="4"/>
  <c r="V18" i="4"/>
  <c r="W18" i="4"/>
  <c r="X18" i="4"/>
  <c r="Y18" i="4"/>
  <c r="Z18" i="4"/>
  <c r="AA18" i="4"/>
  <c r="AB18" i="4"/>
  <c r="AC18" i="4"/>
  <c r="AD18" i="4"/>
  <c r="AE18" i="4"/>
  <c r="AF18" i="4"/>
  <c r="AG18" i="4"/>
  <c r="C19" i="4"/>
  <c r="D19" i="4"/>
  <c r="E19" i="4"/>
  <c r="F19" i="4"/>
  <c r="G19" i="4"/>
  <c r="H19" i="4"/>
  <c r="I19" i="4"/>
  <c r="J19" i="4"/>
  <c r="K19" i="4"/>
  <c r="L19" i="4"/>
  <c r="M19" i="4"/>
  <c r="N19" i="4"/>
  <c r="O19" i="4"/>
  <c r="P19" i="4"/>
  <c r="T19" i="4"/>
  <c r="U19" i="4"/>
  <c r="V19" i="4"/>
  <c r="W19" i="4"/>
  <c r="X19" i="4"/>
  <c r="Y19" i="4"/>
  <c r="Z19" i="4"/>
  <c r="AA19" i="4"/>
  <c r="AB19" i="4"/>
  <c r="AC19" i="4"/>
  <c r="AD19" i="4"/>
  <c r="AE19" i="4"/>
  <c r="AF19" i="4"/>
  <c r="AG19" i="4"/>
  <c r="C20" i="4"/>
  <c r="D20" i="4"/>
  <c r="E20" i="4"/>
  <c r="F20" i="4"/>
  <c r="G20" i="4"/>
  <c r="H20" i="4"/>
  <c r="I20" i="4"/>
  <c r="J20" i="4"/>
  <c r="K20" i="4"/>
  <c r="L20" i="4"/>
  <c r="M20" i="4"/>
  <c r="N20" i="4"/>
  <c r="O20" i="4"/>
  <c r="P20" i="4"/>
  <c r="T20" i="4"/>
  <c r="U20" i="4"/>
  <c r="V20" i="4"/>
  <c r="W20" i="4"/>
  <c r="X20" i="4"/>
  <c r="Y20" i="4"/>
  <c r="Z20" i="4"/>
  <c r="AA20" i="4"/>
  <c r="AB20" i="4"/>
  <c r="AC20" i="4"/>
  <c r="AD20" i="4"/>
  <c r="AE20" i="4"/>
  <c r="AF20" i="4"/>
  <c r="AG20" i="4"/>
  <c r="C21" i="4"/>
  <c r="D21" i="4"/>
  <c r="E21" i="4"/>
  <c r="F21" i="4"/>
  <c r="G21" i="4"/>
  <c r="H21" i="4"/>
  <c r="I21" i="4"/>
  <c r="J21" i="4"/>
  <c r="K21" i="4"/>
  <c r="L21" i="4"/>
  <c r="M21" i="4"/>
  <c r="N21" i="4"/>
  <c r="O21" i="4"/>
  <c r="P21" i="4"/>
  <c r="T21" i="4"/>
  <c r="U21" i="4"/>
  <c r="V21" i="4"/>
  <c r="W21" i="4"/>
  <c r="X21" i="4"/>
  <c r="Y21" i="4"/>
  <c r="Z21" i="4"/>
  <c r="AA21" i="4"/>
  <c r="AB21" i="4"/>
  <c r="AC21" i="4"/>
  <c r="AD21" i="4"/>
  <c r="AE21" i="4"/>
  <c r="AF21" i="4"/>
  <c r="AG21" i="4"/>
  <c r="C22" i="4"/>
  <c r="D22" i="4"/>
  <c r="E22" i="4"/>
  <c r="F22" i="4"/>
  <c r="G22" i="4"/>
  <c r="H22" i="4"/>
  <c r="I22" i="4"/>
  <c r="J22" i="4"/>
  <c r="K22" i="4"/>
  <c r="L22" i="4"/>
  <c r="M22" i="4"/>
  <c r="N22" i="4"/>
  <c r="O22" i="4"/>
  <c r="P22" i="4"/>
  <c r="T22" i="4"/>
  <c r="U22" i="4"/>
  <c r="V22" i="4"/>
  <c r="W22" i="4"/>
  <c r="X22" i="4"/>
  <c r="Y22" i="4"/>
  <c r="Z22" i="4"/>
  <c r="AA22" i="4"/>
  <c r="AB22" i="4"/>
  <c r="AC22" i="4"/>
  <c r="AD22" i="4"/>
  <c r="AE22" i="4"/>
  <c r="AF22" i="4"/>
  <c r="AG22" i="4"/>
  <c r="C23" i="4"/>
  <c r="D23" i="4"/>
  <c r="E23" i="4"/>
  <c r="F23" i="4"/>
  <c r="G23" i="4"/>
  <c r="H23" i="4"/>
  <c r="I23" i="4"/>
  <c r="J23" i="4"/>
  <c r="K23" i="4"/>
  <c r="L23" i="4"/>
  <c r="M23" i="4"/>
  <c r="N23" i="4"/>
  <c r="O23" i="4"/>
  <c r="P23" i="4"/>
  <c r="T23" i="4"/>
  <c r="U23" i="4"/>
  <c r="V23" i="4"/>
  <c r="W23" i="4"/>
  <c r="X23" i="4"/>
  <c r="Y23" i="4"/>
  <c r="Z23" i="4"/>
  <c r="AA23" i="4"/>
  <c r="AB23" i="4"/>
  <c r="AC23" i="4"/>
  <c r="AD23" i="4"/>
  <c r="AE23" i="4"/>
  <c r="AF23" i="4"/>
  <c r="AG23" i="4"/>
  <c r="C24" i="4"/>
  <c r="D24" i="4"/>
  <c r="E24" i="4"/>
  <c r="F24" i="4"/>
  <c r="G24" i="4"/>
  <c r="H24" i="4"/>
  <c r="I24" i="4"/>
  <c r="J24" i="4"/>
  <c r="K24" i="4"/>
  <c r="L24" i="4"/>
  <c r="M24" i="4"/>
  <c r="N24" i="4"/>
  <c r="O24" i="4"/>
  <c r="P24" i="4"/>
  <c r="T24" i="4"/>
  <c r="U24" i="4"/>
  <c r="V24" i="4"/>
  <c r="W24" i="4"/>
  <c r="X24" i="4"/>
  <c r="Y24" i="4"/>
  <c r="Z24" i="4"/>
  <c r="AA24" i="4"/>
  <c r="AB24" i="4"/>
  <c r="AC24" i="4"/>
  <c r="AD24" i="4"/>
  <c r="AE24" i="4"/>
  <c r="AF24" i="4"/>
  <c r="AG24" i="4"/>
  <c r="C25" i="4"/>
  <c r="D25" i="4"/>
  <c r="E25" i="4"/>
  <c r="F25" i="4"/>
  <c r="G25" i="4"/>
  <c r="H25" i="4"/>
  <c r="I25" i="4"/>
  <c r="J25" i="4"/>
  <c r="K25" i="4"/>
  <c r="L25" i="4"/>
  <c r="M25" i="4"/>
  <c r="N25" i="4"/>
  <c r="O25" i="4"/>
  <c r="P25" i="4"/>
  <c r="T25" i="4"/>
  <c r="U25" i="4"/>
  <c r="V25" i="4"/>
  <c r="W25" i="4"/>
  <c r="X25" i="4"/>
  <c r="Y25" i="4"/>
  <c r="Z25" i="4"/>
  <c r="AA25" i="4"/>
  <c r="AB25" i="4"/>
  <c r="AC25" i="4"/>
  <c r="AD25" i="4"/>
  <c r="AE25" i="4"/>
  <c r="AF25" i="4"/>
  <c r="AG25" i="4"/>
  <c r="C26" i="4"/>
  <c r="D26" i="4"/>
  <c r="E26" i="4"/>
  <c r="F26" i="4"/>
  <c r="G26" i="4"/>
  <c r="H26" i="4"/>
  <c r="I26" i="4"/>
  <c r="J26" i="4"/>
  <c r="K26" i="4"/>
  <c r="L26" i="4"/>
  <c r="M26" i="4"/>
  <c r="N26" i="4"/>
  <c r="O26" i="4"/>
  <c r="P26" i="4"/>
  <c r="T26" i="4"/>
  <c r="U26" i="4"/>
  <c r="V26" i="4"/>
  <c r="W26" i="4"/>
  <c r="X26" i="4"/>
  <c r="Y26" i="4"/>
  <c r="Z26" i="4"/>
  <c r="AA26" i="4"/>
  <c r="AB26" i="4"/>
  <c r="AC26" i="4"/>
  <c r="AD26" i="4"/>
  <c r="AE26" i="4"/>
  <c r="AF26" i="4"/>
  <c r="AG26" i="4"/>
  <c r="C27" i="4"/>
  <c r="D27" i="4"/>
  <c r="E27" i="4"/>
  <c r="F27" i="4"/>
  <c r="G27" i="4"/>
  <c r="H27" i="4"/>
  <c r="I27" i="4"/>
  <c r="J27" i="4"/>
  <c r="K27" i="4"/>
  <c r="L27" i="4"/>
  <c r="M27" i="4"/>
  <c r="N27" i="4"/>
  <c r="O27" i="4"/>
  <c r="P27" i="4"/>
  <c r="T27" i="4"/>
  <c r="U27" i="4"/>
  <c r="V27" i="4"/>
  <c r="W27" i="4"/>
  <c r="X27" i="4"/>
  <c r="Y27" i="4"/>
  <c r="Z27" i="4"/>
  <c r="AA27" i="4"/>
  <c r="AB27" i="4"/>
  <c r="AC27" i="4"/>
  <c r="AD27" i="4"/>
  <c r="AE27" i="4"/>
  <c r="AF27" i="4"/>
  <c r="AG27" i="4"/>
  <c r="C28" i="4"/>
  <c r="D28" i="4"/>
  <c r="E28" i="4"/>
  <c r="F28" i="4"/>
  <c r="G28" i="4"/>
  <c r="H28" i="4"/>
  <c r="I28" i="4"/>
  <c r="J28" i="4"/>
  <c r="K28" i="4"/>
  <c r="L28" i="4"/>
  <c r="M28" i="4"/>
  <c r="N28" i="4"/>
  <c r="O28" i="4"/>
  <c r="P28" i="4"/>
  <c r="T28" i="4"/>
  <c r="U28" i="4"/>
  <c r="V28" i="4"/>
  <c r="W28" i="4"/>
  <c r="X28" i="4"/>
  <c r="Y28" i="4"/>
  <c r="Z28" i="4"/>
  <c r="AA28" i="4"/>
  <c r="AB28" i="4"/>
  <c r="AC28" i="4"/>
  <c r="AD28" i="4"/>
  <c r="AE28" i="4"/>
  <c r="AF28" i="4"/>
  <c r="AG28" i="4"/>
  <c r="C29" i="4"/>
  <c r="D29" i="4"/>
  <c r="E29" i="4"/>
  <c r="F29" i="4"/>
  <c r="G29" i="4"/>
  <c r="H29" i="4"/>
  <c r="I29" i="4"/>
  <c r="J29" i="4"/>
  <c r="K29" i="4"/>
  <c r="L29" i="4"/>
  <c r="M29" i="4"/>
  <c r="N29" i="4"/>
  <c r="O29" i="4"/>
  <c r="P29" i="4"/>
  <c r="T29" i="4"/>
  <c r="U29" i="4"/>
  <c r="V29" i="4"/>
  <c r="W29" i="4"/>
  <c r="X29" i="4"/>
  <c r="Y29" i="4"/>
  <c r="Z29" i="4"/>
  <c r="AA29" i="4"/>
  <c r="AB29" i="4"/>
  <c r="AC29" i="4"/>
  <c r="AD29" i="4"/>
  <c r="AE29" i="4"/>
  <c r="AF29" i="4"/>
  <c r="AG29" i="4"/>
  <c r="C30" i="4"/>
  <c r="D30" i="4"/>
  <c r="E30" i="4"/>
  <c r="F30" i="4"/>
  <c r="G30" i="4"/>
  <c r="H30" i="4"/>
  <c r="I30" i="4"/>
  <c r="J30" i="4"/>
  <c r="K30" i="4"/>
  <c r="L30" i="4"/>
  <c r="M30" i="4"/>
  <c r="N30" i="4"/>
  <c r="O30" i="4"/>
  <c r="P30" i="4"/>
  <c r="T30" i="4"/>
  <c r="U30" i="4"/>
  <c r="V30" i="4"/>
  <c r="W30" i="4"/>
  <c r="X30" i="4"/>
  <c r="Y30" i="4"/>
  <c r="Z30" i="4"/>
  <c r="AA30" i="4"/>
  <c r="AB30" i="4"/>
  <c r="AC30" i="4"/>
  <c r="AD30" i="4"/>
  <c r="AE30" i="4"/>
  <c r="AF30" i="4"/>
  <c r="AG30" i="4"/>
  <c r="C31" i="4"/>
  <c r="D31" i="4"/>
  <c r="E31" i="4"/>
  <c r="F31" i="4"/>
  <c r="G31" i="4"/>
  <c r="H31" i="4"/>
  <c r="I31" i="4"/>
  <c r="J31" i="4"/>
  <c r="K31" i="4"/>
  <c r="L31" i="4"/>
  <c r="M31" i="4"/>
  <c r="N31" i="4"/>
  <c r="O31" i="4"/>
  <c r="P31" i="4"/>
  <c r="T31" i="4"/>
  <c r="U31" i="4"/>
  <c r="V31" i="4"/>
  <c r="W31" i="4"/>
  <c r="X31" i="4"/>
  <c r="Y31" i="4"/>
  <c r="Z31" i="4"/>
  <c r="AA31" i="4"/>
  <c r="AB31" i="4"/>
  <c r="AC31" i="4"/>
  <c r="AD31" i="4"/>
  <c r="AE31" i="4"/>
  <c r="AF31" i="4"/>
  <c r="AG31" i="4"/>
  <c r="C32" i="4"/>
  <c r="D32" i="4"/>
  <c r="E32" i="4"/>
  <c r="F32" i="4"/>
  <c r="G32" i="4"/>
  <c r="H32" i="4"/>
  <c r="I32" i="4"/>
  <c r="J32" i="4"/>
  <c r="K32" i="4"/>
  <c r="L32" i="4"/>
  <c r="M32" i="4"/>
  <c r="N32" i="4"/>
  <c r="O32" i="4"/>
  <c r="P32" i="4"/>
  <c r="T32" i="4"/>
  <c r="U32" i="4"/>
  <c r="V32" i="4"/>
  <c r="W32" i="4"/>
  <c r="X32" i="4"/>
  <c r="Y32" i="4"/>
  <c r="Z32" i="4"/>
  <c r="AA32" i="4"/>
  <c r="AB32" i="4"/>
  <c r="AC32" i="4"/>
  <c r="AD32" i="4"/>
  <c r="AE32" i="4"/>
  <c r="AF32" i="4"/>
  <c r="AG32" i="4"/>
  <c r="C33" i="4"/>
  <c r="D33" i="4"/>
  <c r="E33" i="4"/>
  <c r="F33" i="4"/>
  <c r="G33" i="4"/>
  <c r="H33" i="4"/>
  <c r="I33" i="4"/>
  <c r="J33" i="4"/>
  <c r="K33" i="4"/>
  <c r="L33" i="4"/>
  <c r="M33" i="4"/>
  <c r="N33" i="4"/>
  <c r="O33" i="4"/>
  <c r="P33" i="4"/>
  <c r="T33" i="4"/>
  <c r="U33" i="4"/>
  <c r="V33" i="4"/>
  <c r="W33" i="4"/>
  <c r="X33" i="4"/>
  <c r="Y33" i="4"/>
  <c r="Z33" i="4"/>
  <c r="AA33" i="4"/>
  <c r="AB33" i="4"/>
  <c r="AC33" i="4"/>
  <c r="AD33" i="4"/>
  <c r="AE33" i="4"/>
  <c r="AF33" i="4"/>
  <c r="AG33" i="4"/>
  <c r="C34" i="4"/>
  <c r="D34" i="4"/>
  <c r="E34" i="4"/>
  <c r="F34" i="4"/>
  <c r="G34" i="4"/>
  <c r="H34" i="4"/>
  <c r="I34" i="4"/>
  <c r="J34" i="4"/>
  <c r="K34" i="4"/>
  <c r="L34" i="4"/>
  <c r="M34" i="4"/>
  <c r="N34" i="4"/>
  <c r="O34" i="4"/>
  <c r="P34" i="4"/>
  <c r="T34" i="4"/>
  <c r="U34" i="4"/>
  <c r="V34" i="4"/>
  <c r="W34" i="4"/>
  <c r="X34" i="4"/>
  <c r="Y34" i="4"/>
  <c r="Z34" i="4"/>
  <c r="AA34" i="4"/>
  <c r="AB34" i="4"/>
  <c r="AC34" i="4"/>
  <c r="AD34" i="4"/>
  <c r="AE34" i="4"/>
  <c r="AF34" i="4"/>
  <c r="AG34" i="4"/>
  <c r="C35" i="4"/>
  <c r="D35" i="4"/>
  <c r="E35" i="4"/>
  <c r="F35" i="4"/>
  <c r="G35" i="4"/>
  <c r="H35" i="4"/>
  <c r="I35" i="4"/>
  <c r="J35" i="4"/>
  <c r="K35" i="4"/>
  <c r="L35" i="4"/>
  <c r="M35" i="4"/>
  <c r="N35" i="4"/>
  <c r="O35" i="4"/>
  <c r="P35" i="4"/>
  <c r="T35" i="4"/>
  <c r="U35" i="4"/>
  <c r="V35" i="4"/>
  <c r="W35" i="4"/>
  <c r="X35" i="4"/>
  <c r="Y35" i="4"/>
  <c r="Z35" i="4"/>
  <c r="AA35" i="4"/>
  <c r="AB35" i="4"/>
  <c r="AC35" i="4"/>
  <c r="AD35" i="4"/>
  <c r="AE35" i="4"/>
  <c r="AF35" i="4"/>
  <c r="AG35" i="4"/>
  <c r="T36" i="4"/>
  <c r="U36" i="4"/>
  <c r="V36" i="4"/>
  <c r="W36" i="4"/>
  <c r="X36" i="4"/>
  <c r="Y36" i="4"/>
  <c r="Z36" i="4"/>
  <c r="AA36" i="4"/>
  <c r="AB36" i="4"/>
  <c r="AC36" i="4"/>
  <c r="AD36" i="4"/>
  <c r="AE36" i="4"/>
  <c r="AF36" i="4"/>
  <c r="AG36" i="4"/>
  <c r="T37" i="4"/>
  <c r="U37" i="4"/>
  <c r="V37" i="4"/>
  <c r="W37" i="4"/>
  <c r="X37" i="4"/>
  <c r="Y37" i="4"/>
  <c r="Z37" i="4"/>
  <c r="AA37" i="4"/>
  <c r="AB37" i="4"/>
  <c r="AC37" i="4"/>
  <c r="AD37" i="4"/>
  <c r="AE37" i="4"/>
  <c r="AF37" i="4"/>
  <c r="AG37" i="4"/>
  <c r="T38" i="4"/>
  <c r="U38" i="4"/>
  <c r="V38" i="4"/>
  <c r="W38" i="4"/>
  <c r="X38" i="4"/>
  <c r="Y38" i="4"/>
  <c r="Z38" i="4"/>
  <c r="AA38" i="4"/>
  <c r="AB38" i="4"/>
  <c r="AC38" i="4"/>
  <c r="AD38" i="4"/>
  <c r="AE38" i="4"/>
  <c r="AF38" i="4"/>
  <c r="AG38" i="4"/>
  <c r="T39" i="4"/>
  <c r="U39" i="4"/>
  <c r="V39" i="4"/>
  <c r="W39" i="4"/>
  <c r="X39" i="4"/>
  <c r="Y39" i="4"/>
  <c r="Z39" i="4"/>
  <c r="AA39" i="4"/>
  <c r="AB39" i="4"/>
  <c r="AC39" i="4"/>
  <c r="AD39" i="4"/>
  <c r="AE39" i="4"/>
  <c r="AF39" i="4"/>
  <c r="AG39" i="4"/>
  <c r="T40" i="4"/>
  <c r="U40" i="4"/>
  <c r="V40" i="4"/>
  <c r="W40" i="4"/>
  <c r="X40" i="4"/>
  <c r="Y40" i="4"/>
  <c r="Z40" i="4"/>
  <c r="AA40" i="4"/>
  <c r="AB40" i="4"/>
  <c r="AC40" i="4"/>
  <c r="AD40" i="4"/>
  <c r="AE40" i="4"/>
  <c r="AF40" i="4"/>
  <c r="AG40" i="4"/>
  <c r="T41" i="4"/>
  <c r="U41" i="4"/>
  <c r="V41" i="4"/>
  <c r="W41" i="4"/>
  <c r="X41" i="4"/>
  <c r="Y41" i="4"/>
  <c r="Z41" i="4"/>
  <c r="AA41" i="4"/>
  <c r="AB41" i="4"/>
  <c r="AC41" i="4"/>
  <c r="AD41" i="4"/>
  <c r="AE41" i="4"/>
  <c r="AF41" i="4"/>
  <c r="AG41" i="4"/>
  <c r="T42" i="4"/>
  <c r="U42" i="4"/>
  <c r="V42" i="4"/>
  <c r="W42" i="4"/>
  <c r="X42" i="4"/>
  <c r="Y42" i="4"/>
  <c r="Z42" i="4"/>
  <c r="AA42" i="4"/>
  <c r="AB42" i="4"/>
  <c r="AC42" i="4"/>
  <c r="AD42" i="4"/>
  <c r="AE42" i="4"/>
  <c r="AF42" i="4"/>
  <c r="AG42" i="4"/>
  <c r="T43" i="4"/>
  <c r="U43" i="4"/>
  <c r="V43" i="4"/>
  <c r="W43" i="4"/>
  <c r="X43" i="4"/>
  <c r="Y43" i="4"/>
  <c r="Z43" i="4"/>
  <c r="AA43" i="4"/>
  <c r="AB43" i="4"/>
  <c r="AC43" i="4"/>
  <c r="AD43" i="4"/>
  <c r="AE43" i="4"/>
  <c r="AF43" i="4"/>
  <c r="AG43" i="4"/>
  <c r="T44" i="4"/>
  <c r="U44" i="4"/>
  <c r="V44" i="4"/>
  <c r="W44" i="4"/>
  <c r="X44" i="4"/>
  <c r="Y44" i="4"/>
  <c r="Z44" i="4"/>
  <c r="AA44" i="4"/>
  <c r="AB44" i="4"/>
  <c r="AC44" i="4"/>
  <c r="AD44" i="4"/>
  <c r="AE44" i="4"/>
  <c r="AF44" i="4"/>
  <c r="AG44" i="4"/>
  <c r="T45" i="4"/>
  <c r="U45" i="4"/>
  <c r="V45" i="4"/>
  <c r="W45" i="4"/>
  <c r="X45" i="4"/>
  <c r="Y45" i="4"/>
  <c r="Z45" i="4"/>
  <c r="AA45" i="4"/>
  <c r="AB45" i="4"/>
  <c r="AC45" i="4"/>
  <c r="AD45" i="4"/>
  <c r="AE45" i="4"/>
  <c r="AF45" i="4"/>
  <c r="AG45" i="4"/>
  <c r="C6" i="4"/>
  <c r="D6" i="4"/>
  <c r="E6" i="4"/>
  <c r="F6" i="4"/>
  <c r="G6" i="4"/>
  <c r="H6" i="4"/>
  <c r="I6" i="4"/>
  <c r="J6" i="4"/>
  <c r="K6" i="4"/>
  <c r="L6" i="4"/>
  <c r="M6" i="4"/>
  <c r="N6" i="4"/>
  <c r="O6" i="4"/>
  <c r="P6" i="4"/>
  <c r="T6" i="4"/>
  <c r="U6" i="4"/>
  <c r="V6" i="4"/>
  <c r="W6" i="4"/>
  <c r="X6" i="4"/>
  <c r="Y6" i="4"/>
  <c r="Z6" i="4"/>
  <c r="AA6" i="4"/>
  <c r="AB6" i="4"/>
  <c r="AC6" i="4"/>
  <c r="AD6" i="4"/>
  <c r="AE6" i="4"/>
  <c r="AF6" i="4"/>
  <c r="AG6" i="4"/>
  <c r="C7" i="4"/>
  <c r="D7" i="4"/>
  <c r="E7" i="4"/>
  <c r="F7" i="4"/>
  <c r="G7" i="4"/>
  <c r="H7" i="4"/>
  <c r="D6" i="5"/>
  <c r="E6" i="5"/>
  <c r="F6" i="5"/>
  <c r="G6" i="5"/>
  <c r="H6" i="5"/>
  <c r="I6" i="5"/>
  <c r="J6" i="5"/>
  <c r="K6" i="5"/>
  <c r="L6" i="5"/>
  <c r="M6" i="5"/>
  <c r="N6" i="5"/>
  <c r="O6" i="5"/>
  <c r="P6" i="5"/>
  <c r="T6" i="5"/>
  <c r="U6" i="5"/>
  <c r="V6" i="5"/>
  <c r="W6" i="5"/>
  <c r="X6" i="5"/>
  <c r="Y6" i="5"/>
  <c r="Z6" i="5"/>
  <c r="AA6" i="5"/>
  <c r="AB6" i="5"/>
  <c r="AC6" i="5"/>
  <c r="AD6" i="5"/>
  <c r="AE6" i="5"/>
  <c r="AF6" i="5"/>
  <c r="AG6" i="5"/>
  <c r="C7" i="5"/>
  <c r="D7" i="5"/>
  <c r="E7" i="5"/>
  <c r="F7" i="5"/>
  <c r="G7" i="5"/>
  <c r="H7" i="5"/>
  <c r="I7" i="5"/>
  <c r="J7" i="5"/>
  <c r="K7" i="5"/>
  <c r="L7" i="5"/>
  <c r="M7" i="5"/>
  <c r="N7" i="5"/>
  <c r="O7" i="5"/>
  <c r="P7" i="5"/>
  <c r="T7" i="5"/>
  <c r="U7" i="5"/>
  <c r="V7" i="5"/>
  <c r="W7" i="5"/>
  <c r="X7" i="5"/>
  <c r="Y7" i="5"/>
  <c r="Z7" i="5"/>
  <c r="AA7" i="5"/>
  <c r="AB7" i="5"/>
  <c r="AC7" i="5"/>
  <c r="AD7" i="5"/>
  <c r="AE7" i="5"/>
  <c r="AF7" i="5"/>
  <c r="AG7" i="5"/>
  <c r="C8" i="5"/>
  <c r="D8" i="5"/>
  <c r="E8" i="5"/>
  <c r="F8" i="5"/>
  <c r="G8" i="5"/>
  <c r="H8" i="5"/>
  <c r="I8" i="5"/>
  <c r="J8" i="5"/>
  <c r="K8" i="5"/>
  <c r="L8" i="5"/>
  <c r="M8" i="5"/>
  <c r="N8" i="5"/>
  <c r="O8" i="5"/>
  <c r="P8" i="5"/>
  <c r="T8" i="5"/>
  <c r="U8" i="5"/>
  <c r="V8" i="5"/>
  <c r="W8" i="5"/>
  <c r="X8" i="5"/>
  <c r="Y8" i="5"/>
  <c r="Z8" i="5"/>
  <c r="AA8" i="5"/>
  <c r="AB8" i="5"/>
  <c r="AC8" i="5"/>
  <c r="AD8" i="5"/>
  <c r="AE8" i="5"/>
  <c r="AF8" i="5"/>
  <c r="AG8" i="5"/>
  <c r="C9" i="5"/>
  <c r="D9" i="5"/>
  <c r="E9" i="5"/>
  <c r="F9" i="5"/>
  <c r="G9" i="5"/>
  <c r="H9" i="5"/>
  <c r="I9" i="5"/>
  <c r="J9" i="5"/>
  <c r="K9" i="5"/>
  <c r="L9" i="5"/>
  <c r="M9" i="5"/>
  <c r="N9" i="5"/>
  <c r="O9" i="5"/>
  <c r="P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T11" i="5"/>
  <c r="U11" i="5"/>
  <c r="V11" i="5"/>
  <c r="W11" i="5"/>
  <c r="X11" i="5"/>
  <c r="Y11" i="5"/>
  <c r="Z11" i="5"/>
  <c r="AA11" i="5"/>
  <c r="AB11" i="5"/>
  <c r="AC11" i="5"/>
  <c r="AD11" i="5"/>
  <c r="AE11" i="5"/>
  <c r="AF11" i="5"/>
  <c r="AG11" i="5"/>
  <c r="C12" i="5"/>
  <c r="D12" i="5"/>
  <c r="E12" i="5"/>
  <c r="F12" i="5"/>
  <c r="G12" i="5"/>
  <c r="H12" i="5"/>
  <c r="I12" i="5"/>
  <c r="J12" i="5"/>
  <c r="K12" i="5"/>
  <c r="L12" i="5"/>
  <c r="M12" i="5"/>
  <c r="N12" i="5"/>
  <c r="O12" i="5"/>
  <c r="P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T17" i="5"/>
  <c r="U17" i="5"/>
  <c r="V17" i="5"/>
  <c r="W17" i="5"/>
  <c r="X17" i="5"/>
  <c r="Y17" i="5"/>
  <c r="Z17" i="5"/>
  <c r="AA17" i="5"/>
  <c r="AB17" i="5"/>
  <c r="AC17" i="5"/>
  <c r="AD17" i="5"/>
  <c r="AE17" i="5"/>
  <c r="AF17" i="5"/>
  <c r="AG17" i="5"/>
  <c r="C18" i="5"/>
  <c r="D18" i="5"/>
  <c r="E18" i="5"/>
  <c r="F18" i="5"/>
  <c r="G18" i="5"/>
  <c r="H18" i="5"/>
  <c r="I18" i="5"/>
  <c r="J18" i="5"/>
  <c r="K18" i="5"/>
  <c r="L18" i="5"/>
  <c r="M18" i="5"/>
  <c r="N18" i="5"/>
  <c r="O18" i="5"/>
  <c r="P18" i="5"/>
  <c r="T18" i="5"/>
  <c r="U18" i="5"/>
  <c r="V18" i="5"/>
  <c r="W18" i="5"/>
  <c r="X18" i="5"/>
  <c r="Y18" i="5"/>
  <c r="Z18" i="5"/>
  <c r="AA18" i="5"/>
  <c r="AB18" i="5"/>
  <c r="AC18" i="5"/>
  <c r="AD18" i="5"/>
  <c r="AE18" i="5"/>
  <c r="AF18" i="5"/>
  <c r="AG18" i="5"/>
  <c r="C19" i="5"/>
  <c r="D19" i="5"/>
  <c r="E19" i="5"/>
  <c r="F19" i="5"/>
  <c r="G19" i="5"/>
  <c r="H19" i="5"/>
  <c r="I19" i="5"/>
  <c r="J19" i="5"/>
  <c r="K19" i="5"/>
  <c r="L19" i="5"/>
  <c r="M19" i="5"/>
  <c r="N19" i="5"/>
  <c r="O19" i="5"/>
  <c r="P19" i="5"/>
  <c r="T19" i="5"/>
  <c r="U19" i="5"/>
  <c r="V19" i="5"/>
  <c r="W19" i="5"/>
  <c r="X19" i="5"/>
  <c r="Y19" i="5"/>
  <c r="Z19" i="5"/>
  <c r="AA19" i="5"/>
  <c r="AB19" i="5"/>
  <c r="AC19" i="5"/>
  <c r="AD19" i="5"/>
  <c r="AE19" i="5"/>
  <c r="AF19" i="5"/>
  <c r="AG19" i="5"/>
  <c r="C20" i="5"/>
  <c r="D20" i="5"/>
  <c r="E20" i="5"/>
  <c r="F20" i="5"/>
  <c r="G20" i="5"/>
  <c r="H20" i="5"/>
  <c r="I20" i="5"/>
  <c r="J20" i="5"/>
  <c r="K20" i="5"/>
  <c r="L20" i="5"/>
  <c r="M20" i="5"/>
  <c r="N20" i="5"/>
  <c r="O20" i="5"/>
  <c r="P20" i="5"/>
  <c r="T20" i="5"/>
  <c r="U20" i="5"/>
  <c r="V20" i="5"/>
  <c r="W20" i="5"/>
  <c r="X20" i="5"/>
  <c r="Y20" i="5"/>
  <c r="Z20" i="5"/>
  <c r="AA20" i="5"/>
  <c r="AB20" i="5"/>
  <c r="AC20" i="5"/>
  <c r="AD20" i="5"/>
  <c r="AE20" i="5"/>
  <c r="AF20" i="5"/>
  <c r="AG20" i="5"/>
  <c r="C21" i="5"/>
  <c r="D21" i="5"/>
  <c r="E21" i="5"/>
  <c r="F21" i="5"/>
  <c r="G21" i="5"/>
  <c r="H21" i="5"/>
  <c r="I21" i="5"/>
  <c r="J21" i="5"/>
  <c r="K21" i="5"/>
  <c r="L21" i="5"/>
  <c r="M21" i="5"/>
  <c r="N21" i="5"/>
  <c r="O21" i="5"/>
  <c r="P21" i="5"/>
  <c r="T21" i="5"/>
  <c r="U21" i="5"/>
  <c r="V21" i="5"/>
  <c r="W21" i="5"/>
  <c r="X21" i="5"/>
  <c r="Y21" i="5"/>
  <c r="Z21" i="5"/>
  <c r="AA21" i="5"/>
  <c r="AB21" i="5"/>
  <c r="AC21" i="5"/>
  <c r="AD21" i="5"/>
  <c r="AE21" i="5"/>
  <c r="AF21" i="5"/>
  <c r="AG21" i="5"/>
  <c r="C22" i="5"/>
  <c r="D22" i="5"/>
  <c r="E22" i="5"/>
  <c r="F22" i="5"/>
  <c r="G22" i="5"/>
  <c r="H22" i="5"/>
  <c r="I22" i="5"/>
  <c r="J22" i="5"/>
  <c r="K22" i="5"/>
  <c r="L22" i="5"/>
  <c r="M22" i="5"/>
  <c r="N22" i="5"/>
  <c r="O22" i="5"/>
  <c r="P22" i="5"/>
  <c r="T22" i="5"/>
  <c r="U22" i="5"/>
  <c r="V22" i="5"/>
  <c r="W22" i="5"/>
  <c r="X22" i="5"/>
  <c r="Y22" i="5"/>
  <c r="Z22" i="5"/>
  <c r="AA22" i="5"/>
  <c r="AB22" i="5"/>
  <c r="AC22" i="5"/>
  <c r="AD22" i="5"/>
  <c r="AE22" i="5"/>
  <c r="AF22" i="5"/>
  <c r="AG22" i="5"/>
  <c r="C23" i="5"/>
  <c r="D23" i="5"/>
  <c r="E23" i="5"/>
  <c r="F23" i="5"/>
  <c r="G23" i="5"/>
  <c r="H23" i="5"/>
  <c r="I23" i="5"/>
  <c r="J23" i="5"/>
  <c r="K23" i="5"/>
  <c r="L23" i="5"/>
  <c r="M23" i="5"/>
  <c r="N23" i="5"/>
  <c r="O23" i="5"/>
  <c r="P23" i="5"/>
  <c r="T23" i="5"/>
  <c r="U23" i="5"/>
  <c r="V23" i="5"/>
  <c r="W23" i="5"/>
  <c r="X23" i="5"/>
  <c r="Y23" i="5"/>
  <c r="Z23" i="5"/>
  <c r="AA23" i="5"/>
  <c r="AB23" i="5"/>
  <c r="AC23" i="5"/>
  <c r="AD23" i="5"/>
  <c r="AE23" i="5"/>
  <c r="AF23" i="5"/>
  <c r="AG23" i="5"/>
  <c r="C24" i="5"/>
  <c r="D24" i="5"/>
  <c r="E24" i="5"/>
  <c r="F24" i="5"/>
  <c r="G24" i="5"/>
  <c r="H24" i="5"/>
  <c r="I24" i="5"/>
  <c r="J24" i="5"/>
  <c r="K24" i="5"/>
  <c r="L24" i="5"/>
  <c r="M24" i="5"/>
  <c r="N24" i="5"/>
  <c r="O24" i="5"/>
  <c r="P24" i="5"/>
  <c r="T24" i="5"/>
  <c r="U24" i="5"/>
  <c r="V24" i="5"/>
  <c r="W24" i="5"/>
  <c r="X24" i="5"/>
  <c r="Y24" i="5"/>
  <c r="Z24" i="5"/>
  <c r="AA24" i="5"/>
  <c r="AB24" i="5"/>
  <c r="AC24" i="5"/>
  <c r="AD24" i="5"/>
  <c r="AE24" i="5"/>
  <c r="AF24" i="5"/>
  <c r="AG24" i="5"/>
  <c r="C25" i="5"/>
  <c r="D25" i="5"/>
  <c r="E25" i="5"/>
  <c r="F25" i="5"/>
  <c r="G25" i="5"/>
  <c r="H25" i="5"/>
  <c r="I25" i="5"/>
  <c r="J25" i="5"/>
  <c r="K25" i="5"/>
  <c r="L25" i="5"/>
  <c r="M25" i="5"/>
  <c r="N25" i="5"/>
  <c r="O25" i="5"/>
  <c r="P25" i="5"/>
  <c r="T25" i="5"/>
  <c r="U25" i="5"/>
  <c r="V25" i="5"/>
  <c r="W25" i="5"/>
  <c r="X25" i="5"/>
  <c r="Y25" i="5"/>
  <c r="Z25" i="5"/>
  <c r="AA25" i="5"/>
  <c r="AB25" i="5"/>
  <c r="AC25" i="5"/>
  <c r="AD25" i="5"/>
  <c r="AE25" i="5"/>
  <c r="AF25" i="5"/>
  <c r="AG25" i="5"/>
  <c r="C26" i="5"/>
  <c r="D26" i="5"/>
  <c r="E26" i="5"/>
  <c r="F26" i="5"/>
  <c r="G26" i="5"/>
  <c r="H26" i="5"/>
  <c r="I26" i="5"/>
  <c r="J26" i="5"/>
  <c r="K26" i="5"/>
  <c r="L26" i="5"/>
  <c r="M26" i="5"/>
  <c r="N26" i="5"/>
  <c r="O26" i="5"/>
  <c r="P26" i="5"/>
  <c r="T26" i="5"/>
  <c r="U26" i="5"/>
  <c r="V26" i="5"/>
  <c r="W26" i="5"/>
  <c r="X26" i="5"/>
  <c r="Y26" i="5"/>
  <c r="Z26" i="5"/>
  <c r="AA26" i="5"/>
  <c r="AB26" i="5"/>
  <c r="AC26" i="5"/>
  <c r="AD26" i="5"/>
  <c r="AE26" i="5"/>
  <c r="AF26" i="5"/>
  <c r="AG26" i="5"/>
  <c r="C27" i="5"/>
  <c r="D27" i="5"/>
  <c r="E27" i="5"/>
  <c r="F27" i="5"/>
  <c r="G27" i="5"/>
  <c r="H27" i="5"/>
  <c r="I27" i="5"/>
  <c r="J27" i="5"/>
  <c r="K27" i="5"/>
  <c r="L27" i="5"/>
  <c r="M27" i="5"/>
  <c r="N27" i="5"/>
  <c r="O27" i="5"/>
  <c r="P27" i="5"/>
  <c r="T27" i="5"/>
  <c r="U27" i="5"/>
  <c r="V27" i="5"/>
  <c r="W27" i="5"/>
  <c r="X27" i="5"/>
  <c r="Y27" i="5"/>
  <c r="Z27" i="5"/>
  <c r="AA27" i="5"/>
  <c r="AB27" i="5"/>
  <c r="AC27" i="5"/>
  <c r="AD27" i="5"/>
  <c r="AE27" i="5"/>
  <c r="AF27" i="5"/>
  <c r="AG27" i="5"/>
  <c r="C28" i="5"/>
  <c r="D28" i="5"/>
  <c r="E28" i="5"/>
  <c r="F28" i="5"/>
  <c r="G28" i="5"/>
  <c r="H28" i="5"/>
  <c r="I28" i="5"/>
  <c r="J28" i="5"/>
  <c r="K28" i="5"/>
  <c r="L28" i="5"/>
  <c r="M28" i="5"/>
  <c r="N28" i="5"/>
  <c r="O28" i="5"/>
  <c r="P28" i="5"/>
  <c r="T28" i="5"/>
  <c r="U28" i="5"/>
  <c r="V28" i="5"/>
  <c r="W28" i="5"/>
  <c r="X28" i="5"/>
  <c r="Y28" i="5"/>
  <c r="Z28" i="5"/>
  <c r="AA28" i="5"/>
  <c r="AB28" i="5"/>
  <c r="AC28" i="5"/>
  <c r="AD28" i="5"/>
  <c r="AE28" i="5"/>
  <c r="AF28" i="5"/>
  <c r="AG28" i="5"/>
  <c r="C29" i="5"/>
  <c r="D29" i="5"/>
  <c r="E29" i="5"/>
  <c r="F29" i="5"/>
  <c r="G29" i="5"/>
  <c r="H29" i="5"/>
  <c r="I29" i="5"/>
  <c r="J29" i="5"/>
  <c r="K29" i="5"/>
  <c r="L29" i="5"/>
  <c r="M29" i="5"/>
  <c r="N29" i="5"/>
  <c r="O29" i="5"/>
  <c r="P29" i="5"/>
  <c r="T29" i="5"/>
  <c r="U29" i="5"/>
  <c r="V29" i="5"/>
  <c r="W29" i="5"/>
  <c r="X29" i="5"/>
  <c r="Y29" i="5"/>
  <c r="Z29" i="5"/>
  <c r="AA29" i="5"/>
  <c r="AB29" i="5"/>
  <c r="AC29" i="5"/>
  <c r="AD29" i="5"/>
  <c r="AE29" i="5"/>
  <c r="AF29" i="5"/>
  <c r="AG29" i="5"/>
  <c r="C30" i="5"/>
  <c r="D30" i="5"/>
  <c r="E30" i="5"/>
  <c r="F30" i="5"/>
  <c r="G30" i="5"/>
  <c r="H30" i="5"/>
  <c r="I30" i="5"/>
  <c r="J30" i="5"/>
  <c r="K30" i="5"/>
  <c r="L30" i="5"/>
  <c r="M30" i="5"/>
  <c r="N30" i="5"/>
  <c r="O30" i="5"/>
  <c r="P30" i="5"/>
  <c r="T30" i="5"/>
  <c r="U30" i="5"/>
  <c r="V30" i="5"/>
  <c r="W30" i="5"/>
  <c r="X30" i="5"/>
  <c r="Y30" i="5"/>
  <c r="Z30" i="5"/>
  <c r="AA30" i="5"/>
  <c r="AB30" i="5"/>
  <c r="AC30" i="5"/>
  <c r="AD30" i="5"/>
  <c r="AE30" i="5"/>
  <c r="AF30" i="5"/>
  <c r="AG30" i="5"/>
  <c r="C31" i="5"/>
  <c r="D31" i="5"/>
  <c r="E31" i="5"/>
  <c r="F31" i="5"/>
  <c r="G31" i="5"/>
  <c r="H31" i="5"/>
  <c r="I31" i="5"/>
  <c r="J31" i="5"/>
  <c r="K31" i="5"/>
  <c r="L31" i="5"/>
  <c r="M31" i="5"/>
  <c r="N31" i="5"/>
  <c r="O31" i="5"/>
  <c r="P31" i="5"/>
  <c r="T31" i="5"/>
  <c r="U31" i="5"/>
  <c r="V31" i="5"/>
  <c r="W31" i="5"/>
  <c r="X31" i="5"/>
  <c r="Y31" i="5"/>
  <c r="Z31" i="5"/>
  <c r="AA31" i="5"/>
  <c r="AB31" i="5"/>
  <c r="AC31" i="5"/>
  <c r="AD31" i="5"/>
  <c r="AE31" i="5"/>
  <c r="AF31" i="5"/>
  <c r="AG31" i="5"/>
  <c r="C32" i="5"/>
  <c r="D32" i="5"/>
  <c r="E32" i="5"/>
  <c r="F32" i="5"/>
  <c r="G32" i="5"/>
  <c r="H32" i="5"/>
  <c r="I32" i="5"/>
  <c r="J32" i="5"/>
  <c r="K32" i="5"/>
  <c r="L32" i="5"/>
  <c r="M32" i="5"/>
  <c r="N32" i="5"/>
  <c r="O32" i="5"/>
  <c r="P32" i="5"/>
  <c r="T32" i="5"/>
  <c r="U32" i="5"/>
  <c r="V32" i="5"/>
  <c r="W32" i="5"/>
  <c r="X32" i="5"/>
  <c r="Y32" i="5"/>
  <c r="Z32" i="5"/>
  <c r="AA32" i="5"/>
  <c r="AB32" i="5"/>
  <c r="AC32" i="5"/>
  <c r="AD32" i="5"/>
  <c r="AE32" i="5"/>
  <c r="AF32" i="5"/>
  <c r="AG32" i="5"/>
  <c r="C33" i="5"/>
  <c r="D33" i="5"/>
  <c r="E33" i="5"/>
  <c r="F33" i="5"/>
  <c r="G33" i="5"/>
  <c r="H33" i="5"/>
  <c r="I33" i="5"/>
  <c r="J33" i="5"/>
  <c r="K33" i="5"/>
  <c r="L33" i="5"/>
  <c r="M33" i="5"/>
  <c r="N33" i="5"/>
  <c r="O33" i="5"/>
  <c r="P33" i="5"/>
  <c r="T33" i="5"/>
  <c r="U33" i="5"/>
  <c r="V33" i="5"/>
  <c r="W33" i="5"/>
  <c r="X33" i="5"/>
  <c r="Y33" i="5"/>
  <c r="Z33" i="5"/>
  <c r="AA33" i="5"/>
  <c r="AB33" i="5"/>
  <c r="AC33" i="5"/>
  <c r="AD33" i="5"/>
  <c r="AE33" i="5"/>
  <c r="AF33" i="5"/>
  <c r="AG33" i="5"/>
  <c r="C34" i="5"/>
  <c r="D34" i="5"/>
  <c r="E34" i="5"/>
  <c r="F34" i="5"/>
  <c r="G34" i="5"/>
  <c r="H34" i="5"/>
  <c r="I34" i="5"/>
  <c r="J34" i="5"/>
  <c r="K34" i="5"/>
  <c r="L34" i="5"/>
  <c r="M34" i="5"/>
  <c r="N34" i="5"/>
  <c r="O34" i="5"/>
  <c r="P34" i="5"/>
  <c r="T34" i="5"/>
  <c r="U34" i="5"/>
  <c r="V34" i="5"/>
  <c r="W34" i="5"/>
  <c r="X34" i="5"/>
  <c r="Y34" i="5"/>
  <c r="Z34" i="5"/>
  <c r="AA34" i="5"/>
  <c r="AB34" i="5"/>
  <c r="AC34" i="5"/>
  <c r="AD34" i="5"/>
  <c r="AE34" i="5"/>
  <c r="AF34" i="5"/>
  <c r="AG34" i="5"/>
  <c r="C35" i="5"/>
  <c r="D35" i="5"/>
  <c r="E35" i="5"/>
  <c r="F35" i="5"/>
  <c r="G35" i="5"/>
  <c r="H35" i="5"/>
  <c r="I35" i="5"/>
  <c r="J35" i="5"/>
  <c r="K35" i="5"/>
  <c r="L35" i="5"/>
  <c r="M35" i="5"/>
  <c r="N35" i="5"/>
  <c r="O35" i="5"/>
  <c r="P35" i="5"/>
  <c r="T35" i="5"/>
  <c r="U35" i="5"/>
  <c r="V35" i="5"/>
  <c r="W35" i="5"/>
  <c r="X35" i="5"/>
  <c r="Y35" i="5"/>
  <c r="Z35" i="5"/>
  <c r="AA35" i="5"/>
  <c r="AB35" i="5"/>
  <c r="AC35" i="5"/>
  <c r="AD35" i="5"/>
  <c r="AE35" i="5"/>
  <c r="AF35" i="5"/>
  <c r="AG35" i="5"/>
  <c r="T36" i="5"/>
  <c r="U36" i="5"/>
  <c r="V36" i="5"/>
  <c r="W36" i="5"/>
  <c r="X36" i="5"/>
  <c r="Y36" i="5"/>
  <c r="Z36" i="5"/>
  <c r="AA36" i="5"/>
  <c r="AB36" i="5"/>
  <c r="AC36" i="5"/>
  <c r="AD36" i="5"/>
  <c r="AE36" i="5"/>
  <c r="AF36" i="5"/>
  <c r="AG36" i="5"/>
  <c r="T37" i="5"/>
  <c r="U37" i="5"/>
  <c r="V37" i="5"/>
  <c r="W37" i="5"/>
  <c r="X37" i="5"/>
  <c r="Y37" i="5"/>
  <c r="Z37" i="5"/>
  <c r="AA37" i="5"/>
  <c r="AB37" i="5"/>
  <c r="AC37" i="5"/>
  <c r="AD37" i="5"/>
  <c r="AE37" i="5"/>
  <c r="AF37" i="5"/>
  <c r="AG37" i="5"/>
  <c r="T38" i="5"/>
  <c r="U38" i="5"/>
  <c r="V38" i="5"/>
  <c r="W38" i="5"/>
  <c r="X38" i="5"/>
  <c r="Y38" i="5"/>
  <c r="Z38" i="5"/>
  <c r="AA38" i="5"/>
  <c r="AB38" i="5"/>
  <c r="AC38" i="5"/>
  <c r="AD38" i="5"/>
  <c r="AE38" i="5"/>
  <c r="AF38" i="5"/>
  <c r="AG38" i="5"/>
  <c r="T39" i="5"/>
  <c r="U39" i="5"/>
  <c r="V39" i="5"/>
  <c r="W39" i="5"/>
  <c r="X39" i="5"/>
  <c r="Y39" i="5"/>
  <c r="Z39" i="5"/>
  <c r="AA39" i="5"/>
  <c r="AB39" i="5"/>
  <c r="AC39" i="5"/>
  <c r="AD39" i="5"/>
  <c r="AE39" i="5"/>
  <c r="AF39" i="5"/>
  <c r="AG39" i="5"/>
  <c r="T40" i="5"/>
  <c r="U40" i="5"/>
  <c r="V40" i="5"/>
  <c r="W40" i="5"/>
  <c r="X40" i="5"/>
  <c r="Y40" i="5"/>
  <c r="Z40" i="5"/>
  <c r="AA40" i="5"/>
  <c r="AB40" i="5"/>
  <c r="AC40" i="5"/>
  <c r="AD40" i="5"/>
  <c r="AE40" i="5"/>
  <c r="AF40" i="5"/>
  <c r="AG40" i="5"/>
  <c r="T41" i="5"/>
  <c r="U41" i="5"/>
  <c r="V41" i="5"/>
  <c r="W41" i="5"/>
  <c r="X41" i="5"/>
  <c r="Y41" i="5"/>
  <c r="Z41" i="5"/>
  <c r="AA41" i="5"/>
  <c r="AB41" i="5"/>
  <c r="AC41" i="5"/>
  <c r="AD41" i="5"/>
  <c r="AE41" i="5"/>
  <c r="AF41" i="5"/>
  <c r="AG41" i="5"/>
  <c r="T42" i="5"/>
  <c r="U42" i="5"/>
  <c r="V42" i="5"/>
  <c r="W42" i="5"/>
  <c r="X42" i="5"/>
  <c r="Y42" i="5"/>
  <c r="Z42" i="5"/>
  <c r="AA42" i="5"/>
  <c r="AB42" i="5"/>
  <c r="AC42" i="5"/>
  <c r="AD42" i="5"/>
  <c r="AE42" i="5"/>
  <c r="AF42" i="5"/>
  <c r="AG42" i="5"/>
  <c r="T43" i="5"/>
  <c r="U43" i="5"/>
  <c r="V43" i="5"/>
  <c r="W43" i="5"/>
  <c r="X43" i="5"/>
  <c r="Y43" i="5"/>
  <c r="Z43" i="5"/>
  <c r="AA43" i="5"/>
  <c r="AB43" i="5"/>
  <c r="AC43" i="5"/>
  <c r="AD43" i="5"/>
  <c r="AE43" i="5"/>
  <c r="AF43" i="5"/>
  <c r="AG43" i="5"/>
  <c r="T44" i="5"/>
  <c r="U44" i="5"/>
  <c r="V44" i="5"/>
  <c r="W44" i="5"/>
  <c r="X44" i="5"/>
  <c r="Y44" i="5"/>
  <c r="Z44" i="5"/>
  <c r="AA44" i="5"/>
  <c r="AB44" i="5"/>
  <c r="AC44" i="5"/>
  <c r="AD44" i="5"/>
  <c r="AE44" i="5"/>
  <c r="AF44" i="5"/>
  <c r="AG44" i="5"/>
  <c r="T45" i="5"/>
  <c r="U45" i="5"/>
  <c r="V45" i="5"/>
  <c r="W45" i="5"/>
  <c r="X45" i="5"/>
  <c r="Y45" i="5"/>
  <c r="Z45" i="5"/>
  <c r="AA45" i="5"/>
  <c r="AB45" i="5"/>
  <c r="AC45" i="5"/>
  <c r="AD45" i="5"/>
  <c r="AE45" i="5"/>
  <c r="AF45" i="5"/>
  <c r="AG45" i="5"/>
  <c r="C6" i="5"/>
  <c r="H4" i="3"/>
  <c r="N4" i="3"/>
  <c r="T4" i="3"/>
  <c r="Z4" i="3"/>
  <c r="AF4" i="3"/>
  <c r="AL4" i="3"/>
  <c r="AR4" i="3"/>
  <c r="AX4" i="3"/>
  <c r="B5" i="3"/>
  <c r="H5" i="3"/>
  <c r="N5" i="3"/>
  <c r="T5" i="3"/>
  <c r="Z5" i="3"/>
  <c r="AF5" i="3"/>
  <c r="AL5" i="3"/>
  <c r="AR5" i="3"/>
  <c r="AX5"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9" i="3"/>
  <c r="H9" i="3"/>
  <c r="N9" i="3"/>
  <c r="T9" i="3"/>
  <c r="Z9" i="3"/>
  <c r="AF9" i="3"/>
  <c r="AL9" i="3"/>
  <c r="AR9" i="3"/>
  <c r="AX9" i="3"/>
  <c r="BG10" i="3"/>
  <c r="AX18" i="3"/>
  <c r="AX19" i="3"/>
  <c r="AX21" i="3"/>
  <c r="AY21" i="3"/>
  <c r="AZ21" i="3"/>
  <c r="BA21" i="3"/>
  <c r="BB21" i="3"/>
  <c r="BC21" i="3"/>
  <c r="AX23" i="3"/>
  <c r="B30" i="3"/>
  <c r="B31" i="3"/>
  <c r="B33" i="3"/>
  <c r="C33" i="3"/>
  <c r="D33" i="3"/>
  <c r="E33" i="3"/>
  <c r="F33" i="3"/>
  <c r="G33" i="3"/>
  <c r="B35" i="3"/>
  <c r="D43" i="3"/>
  <c r="J43" i="3"/>
  <c r="P43" i="3"/>
  <c r="V43" i="3"/>
  <c r="AB43" i="3"/>
  <c r="AH43" i="3"/>
  <c r="AN43" i="3"/>
  <c r="AT43" i="3"/>
  <c r="AZ43" i="3"/>
  <c r="B44" i="3"/>
  <c r="H44" i="3"/>
  <c r="N44" i="3"/>
  <c r="T44" i="3"/>
  <c r="Z44" i="3"/>
  <c r="AF44" i="3"/>
  <c r="AL44" i="3"/>
  <c r="AR44" i="3"/>
  <c r="AX44" i="3"/>
  <c r="B45" i="3"/>
  <c r="H45" i="3"/>
  <c r="N45" i="3"/>
  <c r="T45" i="3"/>
  <c r="Z45" i="3"/>
  <c r="AF45" i="3"/>
  <c r="AL45" i="3"/>
  <c r="AR45" i="3"/>
  <c r="AX45"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49" i="3"/>
  <c r="H49" i="3"/>
  <c r="N49" i="3"/>
  <c r="T49" i="3"/>
  <c r="Z49" i="3"/>
  <c r="AF49" i="3"/>
  <c r="AL49" i="3"/>
  <c r="AR49" i="3"/>
  <c r="AX49" i="3"/>
  <c r="D3" i="3"/>
  <c r="J3" i="3"/>
  <c r="P3" i="3"/>
  <c r="V3" i="3"/>
  <c r="AB3" i="3"/>
  <c r="AH3" i="3"/>
  <c r="AN3" i="3"/>
  <c r="AT3" i="3"/>
  <c r="AZ3" i="3"/>
  <c r="B4" i="3"/>
  <c r="B4" i="1"/>
  <c r="BF5" i="3" l="1"/>
  <c r="BF3" i="3" s="1"/>
  <c r="BG3" i="3" s="1"/>
  <c r="BF4" i="3" l="1"/>
  <c r="BG4" i="3" s="1"/>
</calcChain>
</file>

<file path=xl/sharedStrings.xml><?xml version="1.0" encoding="utf-8"?>
<sst xmlns="http://schemas.openxmlformats.org/spreadsheetml/2006/main" count="2076" uniqueCount="660">
  <si>
    <t>Type</t>
  </si>
  <si>
    <t>Count of Id</t>
  </si>
  <si>
    <t>Admiral</t>
  </si>
  <si>
    <t>Captain</t>
  </si>
  <si>
    <t>Crew</t>
  </si>
  <si>
    <t>Crew Attachment</t>
  </si>
  <si>
    <t>Event</t>
  </si>
  <si>
    <t>Lieutenant</t>
  </si>
  <si>
    <t>On Going Event</t>
  </si>
  <si>
    <t>Ship Upgrade</t>
  </si>
  <si>
    <t>Tactic</t>
  </si>
  <si>
    <t>Grand Total</t>
  </si>
  <si>
    <t>Species</t>
  </si>
  <si>
    <t>Sub type</t>
  </si>
  <si>
    <t>Human</t>
  </si>
  <si>
    <t>Robot</t>
  </si>
  <si>
    <t>Cyborg</t>
  </si>
  <si>
    <t>Krileon</t>
  </si>
  <si>
    <t>Engineer</t>
  </si>
  <si>
    <t>Medic</t>
  </si>
  <si>
    <t>Research</t>
  </si>
  <si>
    <t>Handling</t>
  </si>
  <si>
    <t>Master</t>
  </si>
  <si>
    <t>Assault</t>
  </si>
  <si>
    <t>Handling/Research</t>
  </si>
  <si>
    <t>Neutral</t>
  </si>
  <si>
    <t>Research/Engineer</t>
  </si>
  <si>
    <t>Research/Medic</t>
  </si>
  <si>
    <t>Research/Handling</t>
  </si>
  <si>
    <t>Research/Assault</t>
  </si>
  <si>
    <t>Medic/Handling</t>
  </si>
  <si>
    <t>Medic/Assault</t>
  </si>
  <si>
    <t>Handling/Assault</t>
  </si>
  <si>
    <t>Engineer/Medic</t>
  </si>
  <si>
    <t>Engineer/Handling</t>
  </si>
  <si>
    <t>Engineer/Assault</t>
  </si>
  <si>
    <t>Card design ideas Table</t>
  </si>
  <si>
    <t>Cost</t>
  </si>
  <si>
    <t>ID</t>
  </si>
  <si>
    <t>Deck</t>
  </si>
  <si>
    <t>Name</t>
  </si>
  <si>
    <t>Ship Slot</t>
  </si>
  <si>
    <t>Engineering</t>
  </si>
  <si>
    <t>X</t>
  </si>
  <si>
    <t>Rank</t>
  </si>
  <si>
    <t>Card Rarity</t>
  </si>
  <si>
    <t>Effect</t>
  </si>
  <si>
    <t>Description</t>
  </si>
  <si>
    <t xml:space="preserve">Image design </t>
  </si>
  <si>
    <t>CREW</t>
  </si>
  <si>
    <t>Associate Scientist</t>
  </si>
  <si>
    <t>Common</t>
  </si>
  <si>
    <t>Engage: Research + 1</t>
  </si>
  <si>
    <t>Research Scientist</t>
  </si>
  <si>
    <t>Sacrifice 1 Research Tier 1
Engage: Research + 2</t>
  </si>
  <si>
    <t>Senior Scientist</t>
  </si>
  <si>
    <t>Sacrifice 1 Research Tier 2
Engage: Research + 3</t>
  </si>
  <si>
    <t>Mad Scientist</t>
  </si>
  <si>
    <t>Uncommon</t>
  </si>
  <si>
    <t>Engage: Discard 1 strategy card from your hand, if you do then Research + 2</t>
  </si>
  <si>
    <t>Handling Officer</t>
  </si>
  <si>
    <t>Engage: Ship Handling + 1
Engage: Use gun slot and deal extra 100 damage</t>
  </si>
  <si>
    <t>Wing Commander</t>
  </si>
  <si>
    <t>Sacrifice 1 handling Tier 1
Engage: Ship Handling + 2
Engage: Use gun slot and deal extra 100 damage</t>
  </si>
  <si>
    <t>Space Marshal</t>
  </si>
  <si>
    <t>Sacrifice 1 handling Tier 2
Engage: Ship Handling + 3
Engage: Use gun slot and deal extra 100 damage</t>
  </si>
  <si>
    <t>Unlikely handling</t>
  </si>
  <si>
    <t>Engage: Ship Handling + 1
Engage: Look at the top card of your Strategy Deck. Then either put the card back to the top or bottom of the strategy deck. Then draw a card.</t>
  </si>
  <si>
    <t>Ship Nurse</t>
  </si>
  <si>
    <t>Engage: Medical + 1</t>
  </si>
  <si>
    <t>Medical Officer</t>
  </si>
  <si>
    <t>Sacrifice 1 Medic Tier 1
Engage: Medical + 2</t>
  </si>
  <si>
    <t>Chief Medical Officer</t>
  </si>
  <si>
    <t>Sacrifice 1 Medic Tier 2
Engage: Medical + 3</t>
  </si>
  <si>
    <t>Experimental Doctor</t>
  </si>
  <si>
    <t>Engage: Medical + 1
Engage: Discard 1 crew card from your hand and gain Medical + 2</t>
  </si>
  <si>
    <t>Engage: Engineering + 1</t>
  </si>
  <si>
    <t>Assistant Chief Engineer</t>
  </si>
  <si>
    <t>Sacrifice 1 Engineer Tier 1
Engage: Engineering + 2</t>
  </si>
  <si>
    <t>Chief Engineer</t>
  </si>
  <si>
    <t>Sacrifice 1 Engineer Tier 2
Engage: Engineering + 3</t>
  </si>
  <si>
    <t>Engineer's Assistant</t>
  </si>
  <si>
    <t>Engage: If you have already Engaged an Engineer not called Engineer's Assistant then Engineering + 2 otherwise Engineering + 1</t>
  </si>
  <si>
    <t>Private</t>
  </si>
  <si>
    <t>Engage: Assualt + 1</t>
  </si>
  <si>
    <t>Corporal</t>
  </si>
  <si>
    <t>Sacrifice 1 Assualt Tier 1
Engage: Assualt + 2</t>
  </si>
  <si>
    <t>Sergeant</t>
  </si>
  <si>
    <t>Sacrifice 1 Assualt Tier 2
Engage: Assualt + 3</t>
  </si>
  <si>
    <t>Mischeavous Marine</t>
  </si>
  <si>
    <t>Engage: Assault + 1
Engage: Engage target enemy crew member, it does not Disengage until your next Disengage step</t>
  </si>
  <si>
    <t>STRATEGY</t>
  </si>
  <si>
    <t>The Great Nebula</t>
  </si>
  <si>
    <t>Look at the top 3 cards of your library, put 2 Event cards into your hand and the rest into the junkyard</t>
  </si>
  <si>
    <t>Upgraded Cabins</t>
  </si>
  <si>
    <t>Attach to ship: Attached ship gains 1 extra crew slot</t>
  </si>
  <si>
    <t>Recovery Bays</t>
  </si>
  <si>
    <t>Return a crew card from stasis to your hand</t>
  </si>
  <si>
    <t>Shields Are Down</t>
  </si>
  <si>
    <t>Remove target ships shield until end of turn</t>
  </si>
  <si>
    <t>Boarding Party</t>
  </si>
  <si>
    <t>Target Enemy ship: Engage X amount of crew members until your next turn</t>
  </si>
  <si>
    <t>Meteor Incoming!</t>
  </si>
  <si>
    <t>Target Enemy Ship: Deal 200 damage</t>
  </si>
  <si>
    <t>Pew Pew Lazors</t>
  </si>
  <si>
    <t>Target Owned Ship: Increase Ships Damage by 200 to one gun slot until end of turn</t>
  </si>
  <si>
    <t>Targeting Computer</t>
  </si>
  <si>
    <t>Attach to Ship: Attached ship gains 1 extra gun slot</t>
  </si>
  <si>
    <t>Ship Infection</t>
  </si>
  <si>
    <t>Target Ship: Sacrifice 1 crew member</t>
  </si>
  <si>
    <t>Ships Gun Installations</t>
  </si>
  <si>
    <t>Rare</t>
  </si>
  <si>
    <t>Attach to Ship: At the start of your turn increase targets ship damage by 100 to one gun slot</t>
  </si>
  <si>
    <t>Under Pressure</t>
  </si>
  <si>
    <t>Target ship gains 1 extra Research for each Research crew Engaged on your turns</t>
  </si>
  <si>
    <t>Evasive Maneuvers</t>
  </si>
  <si>
    <t>Prevent all ship damage dealt to target ship this turn</t>
  </si>
  <si>
    <t>Spinning Evasion</t>
  </si>
  <si>
    <t>Prevent all ship damage from 1 enemy ship and draw a card</t>
  </si>
  <si>
    <t>I'll try spinning - that's a good trick</t>
  </si>
  <si>
    <t>Shields for Days</t>
  </si>
  <si>
    <t>Prevent all ship damage to all your ships this turn</t>
  </si>
  <si>
    <t>Hacking the System</t>
  </si>
  <si>
    <t>Destroy target Ship Upgrade</t>
  </si>
  <si>
    <t>Old Piece of Junk</t>
  </si>
  <si>
    <t>Return 1 Ship Upgrade card from the graveyard to your hand</t>
  </si>
  <si>
    <t>Wormhole</t>
  </si>
  <si>
    <t>Gain an extra turn after this one and then remove this card from the game.</t>
  </si>
  <si>
    <t>Cpt. Gray, The Infiltrator</t>
  </si>
  <si>
    <t>All assault crew get +1 assault on your turn when Engaged
Engage: Target enemy ships Gun slot can't be used until the start of your next turn</t>
  </si>
  <si>
    <t>Cpt. Walter</t>
  </si>
  <si>
    <t>All crew get +1 research on your turn when Engaged
Engage: Draw 2 cards from your strategy deck, then discard 2</t>
  </si>
  <si>
    <t>Lt. Barbara</t>
  </si>
  <si>
    <t>Disengage target Engaged handling at the end of your turn</t>
  </si>
  <si>
    <t>Project Disruption</t>
  </si>
  <si>
    <t>Cancel target On Going Event card</t>
  </si>
  <si>
    <t>Infiltrated Tactics</t>
  </si>
  <si>
    <t>Cancel activated Tactic Card</t>
  </si>
  <si>
    <t>Cloning Vat</t>
  </si>
  <si>
    <t>Target Ship can have one extra crew added during crew phase</t>
  </si>
  <si>
    <t>Alien Disease</t>
  </si>
  <si>
    <t>Target ship: Sacrifices 1 crew during that players start phase</t>
  </si>
  <si>
    <t>Antidote</t>
  </si>
  <si>
    <t>Remove target On Going event card attached to you</t>
  </si>
  <si>
    <t>Hull Breach</t>
  </si>
  <si>
    <t>Target Enemy Ship: They Sacrifice 1 crew member and take 100 damage to ship</t>
  </si>
  <si>
    <t>Smuggling goods</t>
  </si>
  <si>
    <t>Target Player: Draw x cards
Target Player: Discard x cards</t>
  </si>
  <si>
    <t>Deflectors</t>
  </si>
  <si>
    <t>Attach to Ship: When this ship is being targetted by enemy ship gun slots, they must Engage an extra crew member per gun slot</t>
  </si>
  <si>
    <t>Security Officer</t>
  </si>
  <si>
    <t>Sacrifice 1 Assualt Tier 1.
On entry, capture enemy players crew member while Security Officer is a member of your ship.
Engage: Assualt + 2</t>
  </si>
  <si>
    <t>Rescue Mission</t>
  </si>
  <si>
    <t>Return 1 captured crew member to original owners hand</t>
  </si>
  <si>
    <t>Raid</t>
  </si>
  <si>
    <t>Return 1 captured crew member to original owners hand from a target enemy ship and capture enemy crew member from same target enemy ship</t>
  </si>
  <si>
    <t>Back in Action</t>
  </si>
  <si>
    <t>Return a crew card from stasis and place in an available crew slot</t>
  </si>
  <si>
    <t>Boosted medicine</t>
  </si>
  <si>
    <t>Disengage target Captain</t>
  </si>
  <si>
    <t>Healing Bays</t>
  </si>
  <si>
    <t>Attach to Ship: Disengage 2 non Robot crew members at the start of your End phase</t>
  </si>
  <si>
    <t>Y Bot</t>
  </si>
  <si>
    <t>Robot can't be used for gun slots.
Engage: Engineering + 1
Engage: Repair ship by 100</t>
  </si>
  <si>
    <t>R Bot</t>
  </si>
  <si>
    <t>Robot can't be used for gun slots.
Engage: Medic + 1
Engage: Repair ship by 100</t>
  </si>
  <si>
    <t>B Bot</t>
  </si>
  <si>
    <t>Robot can't be used for gun slots.
Engage: Handling + 1
Engage: Repair ship by 100</t>
  </si>
  <si>
    <t>P Bot</t>
  </si>
  <si>
    <t>Robot can't be used for gun slots.
Engage: Assault + 1
Engage: Repair ship by 100</t>
  </si>
  <si>
    <t>W Bot</t>
  </si>
  <si>
    <t>Robot can't be used for gun slots.
Engage: Research + 1
Engage: Repair ship by 100</t>
  </si>
  <si>
    <t>Y Bot Bot</t>
  </si>
  <si>
    <t>Sacrifice 1 Engineering Tier 1
Robot can't be used for gun slots.
Engage: Engineering + 2
Engage: Repair ship by 100</t>
  </si>
  <si>
    <t>R Bot Bot</t>
  </si>
  <si>
    <t>Sacrifice 1 Medic Tier 1
Robot can't be used for gun slots.
Engage: Medic + 2
Engage: Repair ship by 100</t>
  </si>
  <si>
    <t>B Bot Bot</t>
  </si>
  <si>
    <t>Sacrifice 1 Handling Tier 1
Robot can't be used for gun slots.
Engage: Handling + 2
Engage: Repair ship by 100</t>
  </si>
  <si>
    <t>P Bot Bot</t>
  </si>
  <si>
    <t>Sacrifice 1 Assault Tier 1
Robot can't be used for gun slots.
Engage: Assault + 2
Engage: Repair ship by 100</t>
  </si>
  <si>
    <t>W Bot Bot</t>
  </si>
  <si>
    <t>Sacrifice 1 Research Tier 1
Robot can't be used for gun slots.
Engage: Research + 2
Engage: Repair ship by 100</t>
  </si>
  <si>
    <t>Y Boop Bot</t>
  </si>
  <si>
    <t>Sacrifice 1 Engineering Tier 2
Robot can't be used for gun slots.
Engage: Engineering + 3
Engage: Repair ship by 100</t>
  </si>
  <si>
    <t>R Boop Bot</t>
  </si>
  <si>
    <t>Sacrifice 1 Medic Tier 2
Robot can't be used for gun slots.
Engage: Medic + 3
Engage: Repair ship by 100</t>
  </si>
  <si>
    <t>B Boop Bot</t>
  </si>
  <si>
    <t>Sacrifice 1 Handling Tier 2
Robot can't be used for gun slots.
Engage: Handling + 3
Engage: Repair ship by 100</t>
  </si>
  <si>
    <t>P Boop Bot</t>
  </si>
  <si>
    <t>Sacrifice 1 Assault Tier 2
Robot can't be used for gun slots.
Engage: Assault + 3
Engage: Repair ship by 100</t>
  </si>
  <si>
    <t>W Boop Bot</t>
  </si>
  <si>
    <t>Sacrifice 1 Research Tier 2.
Robot can't be used for gun slots.
Engage: Research + 3
Engage: Repair ship by 100</t>
  </si>
  <si>
    <t>Lt. YRBPW Bot</t>
  </si>
  <si>
    <t>Ultra Rare</t>
  </si>
  <si>
    <t>Engage: Disengage All Robots on assigned ship</t>
  </si>
  <si>
    <t>Cpt. James Rainbow</t>
  </si>
  <si>
    <t xml:space="preserve">All Robots on asigned ship Repair an extra 100.
Engage: All Robots on assigned ship can now Engage to use gun slots </t>
  </si>
  <si>
    <t>Robot Repair</t>
  </si>
  <si>
    <t>Attach to Ship: When a Robot Crew is destroyed, discard a card. If you do return Robot Crew to original crew slot</t>
  </si>
  <si>
    <t>Ones and Zeros</t>
  </si>
  <si>
    <t>Target Enemy Ship are unable to attack during their next turn</t>
  </si>
  <si>
    <t>Robotic Upgrade</t>
  </si>
  <si>
    <t>Attach to non Robot Crew Member.
This crew member is now a Robot as well as other current species.
Engage: Repair ship by X where X is 100 * Rank</t>
  </si>
  <si>
    <t>Self Destruct</t>
  </si>
  <si>
    <t>Sacrifice x Robot crew members. Destroy target ships x crew members.</t>
  </si>
  <si>
    <t>Redirection</t>
  </si>
  <si>
    <t>Choose an enemy ship that has gun slots targetting one of your ships. Now choose a different ship you control that those gun slots target instead</t>
  </si>
  <si>
    <t>Oops! Wrong Target</t>
  </si>
  <si>
    <t>Choose an enemy ship that has gun slots targetting one of your ships. Now choose a different ship you don't control that those gun slots target instead</t>
  </si>
  <si>
    <t>Cpt. Ryan The Defender</t>
  </si>
  <si>
    <t>At the start of your turn restore 200 shield.
Engage: Deflect damage targeting assigned ship from a target enemy ship to another enemy ship</t>
  </si>
  <si>
    <t xml:space="preserve">Cpt. Edward </t>
  </si>
  <si>
    <t>All engineering crew get +1 engineering on your turn when Engaged
Engage: Build ship upgrade without paying its cost</t>
  </si>
  <si>
    <t>Cpt. Ray</t>
  </si>
  <si>
    <t>Engage: Disengage 2 crew members on assigned ship
Engage: Return 1 crew member from your stasis pile to your hand</t>
  </si>
  <si>
    <t>Cpt. J. Swanson</t>
  </si>
  <si>
    <t>Engage: Activate played tactic card twice, you may pick new targets.
Engage: Reduce damage to assigned ship by 200</t>
  </si>
  <si>
    <t>Adm. I.T.S Atrap</t>
  </si>
  <si>
    <t>Provides 1x Frigate ship when your Capital ship is destroyed, fill crew slots with any crew that wouldve died up to maximum Frigate crew slots.</t>
  </si>
  <si>
    <t>Admiral Ian Thomas Sterling Atrap always has something up his sleeve.</t>
  </si>
  <si>
    <t>Adm. D. Flashheart</t>
  </si>
  <si>
    <t>Fighter ships you control each dodge 1 gun slot targetting them.</t>
  </si>
  <si>
    <t>In Admiral Dave Flashheart dog fighting days would have a mirror in his cockpit. Some would say this is so he could see the enemy behind him, however he may have another reason.</t>
  </si>
  <si>
    <t>Comet</t>
  </si>
  <si>
    <t>Draw 1 card from your strategy deck</t>
  </si>
  <si>
    <t>Halt! Who Goes there?</t>
  </si>
  <si>
    <t>Engage 1 target enemy crew</t>
  </si>
  <si>
    <t>Memory Wipe</t>
  </si>
  <si>
    <t>Target player discards 2 strategy deck cards</t>
  </si>
  <si>
    <t>All together for Humanity</t>
  </si>
  <si>
    <t>All Humans on target ship get +1 to each of their departments on Engage</t>
  </si>
  <si>
    <t>System Overload</t>
  </si>
  <si>
    <t>Target owned ship: Deplete selected ships shield.
Selected ships gun slots power is increased by 200 each this turn.</t>
  </si>
  <si>
    <t>Adm. B2ON</t>
  </si>
  <si>
    <t>All ships you control, non robot crew members are now Robots in addition to its other species types, they gain the following:
Engage: Repair ship by 100</t>
  </si>
  <si>
    <t>Some say that the mere sight of Admiral B2ON turns you to a robot.</t>
  </si>
  <si>
    <t>Lt. Dang</t>
  </si>
  <si>
    <t>Draw 1 extra card at the start of your turn</t>
  </si>
  <si>
    <t>Lt. Gaven</t>
  </si>
  <si>
    <t>Ship upgrades cost 1 less engineer to attach to assigned ship</t>
  </si>
  <si>
    <t>Lt. Stacey</t>
  </si>
  <si>
    <t>Crew attachments cost 1 less medic to attach to crew members on assigned ship.</t>
  </si>
  <si>
    <t>Lt. Andrew</t>
  </si>
  <si>
    <t>Tactic cards cost 1 less assault to play.</t>
  </si>
  <si>
    <t>Welcome to the squad</t>
  </si>
  <si>
    <t>Attach to non Assault Crew Member.
This crew member gains 1 assault as well as its other department types on Engage.</t>
  </si>
  <si>
    <t>Science School</t>
  </si>
  <si>
    <t>Attach to non Research Crew Member.
This crew member gains 1 research as well as its other department types on Engage.</t>
  </si>
  <si>
    <t>Building blocks</t>
  </si>
  <si>
    <t>Attach to non Engineer Crew Member.
This crew member gains 1 enginering as well as its other department types on Engage.</t>
  </si>
  <si>
    <t>Flight School</t>
  </si>
  <si>
    <t>Attach to non Handling Crew Member.
This crew member gains 1 handling as well as its other department types on Engage.</t>
  </si>
  <si>
    <t>The art of medicine</t>
  </si>
  <si>
    <t>Attach to non Medic Crew Member.
This crew member gains 1 medic as well as its other department types on Engage.</t>
  </si>
  <si>
    <t>Auto Cannon</t>
  </si>
  <si>
    <t>Attach to Ship: When this ship is targetted by enemy ship gun slots, deal 200 damage to that enemy ship</t>
  </si>
  <si>
    <t>Robot Uprising</t>
  </si>
  <si>
    <t>All Robots on target ship get +1 to their department on Engage</t>
  </si>
  <si>
    <t>Fighter Bot 2000</t>
  </si>
  <si>
    <t>Can only be Engaged to use gun slot.
When Using gun slot add an aditional 100 damage</t>
  </si>
  <si>
    <t>Knowing Shields</t>
  </si>
  <si>
    <t>Attach to crew: This crew member when used on gun slot add aditional 200 damage against a targets ships shield</t>
  </si>
  <si>
    <t>An extra hand</t>
  </si>
  <si>
    <t>Attach to crew: This crew member can use one extra gun slot</t>
  </si>
  <si>
    <t>Wires Crossed</t>
  </si>
  <si>
    <t>Target ship: Switch targets ship shield with its hull</t>
  </si>
  <si>
    <t>Shield Booster</t>
  </si>
  <si>
    <t>Attach to ship: Increase shield max by 200 and Restore 200 shield</t>
  </si>
  <si>
    <t>Flick the switch</t>
  </si>
  <si>
    <t>Target ship: Restore 200 shield</t>
  </si>
  <si>
    <t>Sometimes you just need to check everythings plugged in.</t>
  </si>
  <si>
    <t>Unidentified Lifeform</t>
  </si>
  <si>
    <t>Attach to ship: At the start of ship owners turn add a unidentified lifeform token to a empty crew slot. The token cannot be used on gun slots and has: Engage: remove unidentified lifeform and assigned ship takes 100 damage.</t>
  </si>
  <si>
    <t>No one has ever known the true purpose of this disgusting lifeform but it just gets in the way</t>
  </si>
  <si>
    <t>Evolutionary Pod</t>
  </si>
  <si>
    <t>Attach to ship: All unidentified lifeform tokens can now be used on a gun slot. When a unidentifed lifeform is used on a gun slot it is sacrified and deals an extra 400 to targeted ship</t>
  </si>
  <si>
    <t>Promotion!</t>
  </si>
  <si>
    <t>Search your crew deck for 1 crew card with a rank higher than 1 and place into your hand. Then shuffle your crew deck.</t>
  </si>
  <si>
    <t>Tractor Beam</t>
  </si>
  <si>
    <t>Steal target players ship upgrade from target enemy ship and attach to one of your ships</t>
  </si>
  <si>
    <t>Its in the stars</t>
  </si>
  <si>
    <t>Search your strategy deck for any card with converted cost of 4 or less and place into your hand. Then shuffle your strategy deck.</t>
  </si>
  <si>
    <t>Even further beyond</t>
  </si>
  <si>
    <t>Search your strategy deck for any card with converted cost of 4 or less and immediately play without paying its cost. Then shuffle your strategy deck.</t>
  </si>
  <si>
    <t>Fusion Reactor</t>
  </si>
  <si>
    <t>Attach to ship: Increase ships maximum shield by 400 while this is attached. Restore shield back to full when this is first attached.</t>
  </si>
  <si>
    <t>Prisoners of War</t>
  </si>
  <si>
    <t>Target ship: Attach a prisoners of war token to X  crew members. Crew members with a prisoners of war attached cannot Engage.</t>
  </si>
  <si>
    <t>Prisoners Escaped!</t>
  </si>
  <si>
    <t>All crew members that have a prisoners of war token attached are killed and sent to stasis</t>
  </si>
  <si>
    <t>Cleared Out</t>
  </si>
  <si>
    <t>Target ship: Remove all crew attachments from target ship.</t>
  </si>
  <si>
    <t>One at a time</t>
  </si>
  <si>
    <t>Remove 1 crew attachment from 1 target crew member</t>
  </si>
  <si>
    <t>Seeing Stars Bar</t>
  </si>
  <si>
    <t>Attach to ship: All crew members on ship can now Engage: remove all crew attachments on Engaged crew member</t>
  </si>
  <si>
    <t>Most ships have to have some form of entertainment and whats better than a bar to wipe yourself clean of all your troubles and responsibilities</t>
  </si>
  <si>
    <t>Intergalactic Laxative</t>
  </si>
  <si>
    <t>Target Ship: All crew members are Engaged until the start of your next turn</t>
  </si>
  <si>
    <t>Sometimes in space poo gets on the loose</t>
  </si>
  <si>
    <t>Jerry's Space Diner</t>
  </si>
  <si>
    <t>At the start of your turn draw 2 cards from either your strategy or crew deck and then place 1 card from your hand to the bottom of that cards deck.</t>
  </si>
  <si>
    <t>Jerry's Diner is known for its gossips across the galaxy</t>
  </si>
  <si>
    <t>Black Hole</t>
  </si>
  <si>
    <t>Deal 500 damage to all ships</t>
  </si>
  <si>
    <t>Galactic Diplomacy</t>
  </si>
  <si>
    <t>At the start of each turn all players give 1 card from their hand to the player on their left</t>
  </si>
  <si>
    <t>Adm. Bonnie</t>
  </si>
  <si>
    <t>At the start of your turn, return a target event card from your junkyard to your hand.</t>
  </si>
  <si>
    <t>Admiral Bonnie has been known for repeating herself from time to time</t>
  </si>
  <si>
    <t>Persistent Searching</t>
  </si>
  <si>
    <t>Return target on going event card from your junkyard to your hand</t>
  </si>
  <si>
    <t>Dealing with Junk</t>
  </si>
  <si>
    <t>Return 3 cards from your junkyard to your hand</t>
  </si>
  <si>
    <t>A&amp;B Class Solar Flare</t>
  </si>
  <si>
    <t>Target 2 ships each take 200 damage</t>
  </si>
  <si>
    <t>Class A &amp; B Solar flares are the lowest class and are very common and not very interesting</t>
  </si>
  <si>
    <t>C-Class Solar Flare</t>
  </si>
  <si>
    <t>X number of ships each take 300 damage</t>
  </si>
  <si>
    <t>Class C Solar Flares have a long duration and might produce coronal mass ejection</t>
  </si>
  <si>
    <t>M-Class Solar Flare</t>
  </si>
  <si>
    <t>You pick X number of ships that each take 400 damage to their shield where x are the amount of event cards in your junkyard</t>
  </si>
  <si>
    <t>Sometimes minor radiation storms can follow an M Class Solar Flare</t>
  </si>
  <si>
    <t>X-Class Solar Flare</t>
  </si>
  <si>
    <t>x * 100 damage is dealt across ships how you choose</t>
  </si>
  <si>
    <t>X-Class Solar Flares are the biggest and can be 10 times the size of Earth</t>
  </si>
  <si>
    <t>Tier 3 Blue Lazor</t>
  </si>
  <si>
    <t>Attach to ship: Increase Ships Damage per gun by 200</t>
  </si>
  <si>
    <t>FTS Droid</t>
  </si>
  <si>
    <t>Engage: Neutral + 1
Engage: Repair Ship by 100</t>
  </si>
  <si>
    <t>FTS stands for Fixes The Ship</t>
  </si>
  <si>
    <t>KRL Droid</t>
  </si>
  <si>
    <t>Engage: Neutral + 1
Engage: Engage 1 Enemy Crew member until start of your next turn</t>
  </si>
  <si>
    <t>The Krileon started to attempt to create their own droids</t>
  </si>
  <si>
    <t>FTS2 Droid</t>
  </si>
  <si>
    <t>Sacrifice 1 Neutral Robot Tier 1
Engage: Neutral + 2
Engage: Repair Ship by 100</t>
  </si>
  <si>
    <t>KRL2 Droid</t>
  </si>
  <si>
    <t>Sacrifice 1 Neutral Robot Tier 1
Engage: Neutral + 2
Engage: Engage 1 Enemy Crew member until start of your next turn</t>
  </si>
  <si>
    <t>The Krileon species have managed to create their droids in their image</t>
  </si>
  <si>
    <t>FTS3 Droid</t>
  </si>
  <si>
    <t>Sacrifice 1 Neutral Robot Tier 2
Engage: Neutral + 3
Engage: Repair Ship by 100</t>
  </si>
  <si>
    <t>KRL3 Droid</t>
  </si>
  <si>
    <t>Sacrifice 1 Neutral Robot Tier 2
Engage: Neutral + 3
Engage: Engage 1 Enemy Crew member until start of your next turn</t>
  </si>
  <si>
    <t>The Krileon went a bit overboard with their droids this time</t>
  </si>
  <si>
    <t>Micro Repair Bots</t>
  </si>
  <si>
    <t>Attach to ship: Engage: Repair assigned ship by 200</t>
  </si>
  <si>
    <t>These tiny robots can get into the smallest parts of the ship to find the source of the problem</t>
  </si>
  <si>
    <t>HBF Droid</t>
  </si>
  <si>
    <t>Attach to crew: This crew member repairs assigned ship by 100 whenever they Engage</t>
  </si>
  <si>
    <t>HBF stands for Helpful Best Friend. The HBF droid has been a fond favourite of many children across the galaxy</t>
  </si>
  <si>
    <t>Welcome Droid Committee</t>
  </si>
  <si>
    <t>Attach to ship: When crew members move to the assigned ship they Disengage.</t>
  </si>
  <si>
    <t>Malfunctioned HBF Droid</t>
  </si>
  <si>
    <t>Attach to Enemy Crew: Engage this crew, this crew does not Disengage during crew owners Disengage step</t>
  </si>
  <si>
    <t>In the Year 2566 a new model of the HBF Droid attacked a human. It wasnt long until most of them were sent back.</t>
  </si>
  <si>
    <t>Advertising Droid Campaign</t>
  </si>
  <si>
    <t>Attach to ship: When a new crew member is assigned to this ship from your hand, draw a card from your crew deck</t>
  </si>
  <si>
    <t>Disruption Waves Tier 1</t>
  </si>
  <si>
    <t>Enemy Cards that target your Fighter ships cost 1 extra Neutral</t>
  </si>
  <si>
    <t>Disruption Waves Tier 2</t>
  </si>
  <si>
    <t>Enemy Cards that target your Frigate ships cost 1 extra Neutral</t>
  </si>
  <si>
    <t>Disruption Waves Tier 3</t>
  </si>
  <si>
    <t>Enemy Cards that target your Destroyer ships cost 1 extra Neutral</t>
  </si>
  <si>
    <t>Disruption Waves Tier 4</t>
  </si>
  <si>
    <t>Enemy Cards that target your Cruiser ships cost 1 extra Neutral</t>
  </si>
  <si>
    <t>Disruption Waves Tier 5</t>
  </si>
  <si>
    <t>Enemy Cards that target your Capital ships cost 1 extra Neutral</t>
  </si>
  <si>
    <t>Leftover Mines</t>
  </si>
  <si>
    <t>Attach to ship: Ships attacking this ship with gun slot/s take 300 damage</t>
  </si>
  <si>
    <t>Wheres the crew?</t>
  </si>
  <si>
    <t>Destroy all non neutral crew members, including Lieutenants and Captains on target ship that can hold a Captain</t>
  </si>
  <si>
    <t>It is still unknown what happened to the space cruiser S.M Celeste and how the crew mysteriously disappeared</t>
  </si>
  <si>
    <t>Disintegrate</t>
  </si>
  <si>
    <t>Destroy target Lieutenant or Captain</t>
  </si>
  <si>
    <t>IBK Droid</t>
  </si>
  <si>
    <t>Engage: Neutral + 1
You have no max hand size.</t>
  </si>
  <si>
    <t xml:space="preserve">The IBK Droid is always helpful keeping everything organised. IBK stands for Increased Basic Knowledge. </t>
  </si>
  <si>
    <t>IBK2 Droid</t>
  </si>
  <si>
    <t>Sacrifice 1 Neutral Robot Tier 1
Engage: Neutral + 2
You have no max hand size.</t>
  </si>
  <si>
    <t>IBK3 Droid</t>
  </si>
  <si>
    <t>Sacrifice 1 Neutral Robot Tier 2
Engage: Neutral + 3
You have no max hand size.</t>
  </si>
  <si>
    <t>Ship CVs</t>
  </si>
  <si>
    <t>Search your crew deck for a tier 1 crew card, reveal it and put it into your hand, then shuffle.</t>
  </si>
  <si>
    <t>In search of Promotion</t>
  </si>
  <si>
    <t>Search your crew deck for a tier 2 or tier 3 crew card, reveal it and put it into your hand, then shuffle.</t>
  </si>
  <si>
    <t>Safety Helmet</t>
  </si>
  <si>
    <t>Attach to Crew: This crew member can't be the target of Strategy cards by your opponents</t>
  </si>
  <si>
    <t>Versatile</t>
  </si>
  <si>
    <t>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t>
  </si>
  <si>
    <t>Recycling Unit</t>
  </si>
  <si>
    <t>Attach to Ship: Engage 1 Neutral and Engage: Discard any number of Strategy cards from your hand. Then draw that many Strategy cards from the deck to your hand</t>
  </si>
  <si>
    <t>Employment Office</t>
  </si>
  <si>
    <t>Attach to Ship: Engage 1 Neutral and Engage: Discard any number of Crew cards from your hand. Then draw that many Crew cards from the deck to your hand</t>
  </si>
  <si>
    <t>CC Droid</t>
  </si>
  <si>
    <t>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t>
  </si>
  <si>
    <t>Localised Ship Network</t>
  </si>
  <si>
    <t>Attach to Ship: Engage: Add 1 of any department type. Then add another 1 of any department type.</t>
  </si>
  <si>
    <t>Repair Station</t>
  </si>
  <si>
    <t>Attach to Ship: Engage: Target another ship you control and repair that ship for 100 hull.</t>
  </si>
  <si>
    <t>Adm. Jess</t>
  </si>
  <si>
    <t>At the start of your turn, return a target crew attachment card from your Stasis to your hand.</t>
  </si>
  <si>
    <t>Admiral Jess has always treated her crew to the highest standards</t>
  </si>
  <si>
    <t>Requested Leadership</t>
  </si>
  <si>
    <t>Search your crew deck for a Lieutenant or Captain card, reveal it and put it into your hand, then shuffle.</t>
  </si>
  <si>
    <t>Trigger Fingers</t>
  </si>
  <si>
    <t>Attach to Crew: This Crew member can attack twice when Engaged to use gun slot/s</t>
  </si>
  <si>
    <t>Buffed up Crew</t>
  </si>
  <si>
    <t>Each of your crew members deal an extra 100 damage when using gun slots for each crew attachment they have.</t>
  </si>
  <si>
    <t>You Dropped Something</t>
  </si>
  <si>
    <t>Return 1 Crew Attachment card from your Junkyard to your hand</t>
  </si>
  <si>
    <t>Adm. Jakob</t>
  </si>
  <si>
    <t>At the start of your turn, return a target ship attachment card from your junkyard to your hand.</t>
  </si>
  <si>
    <t>Atomic Plasma Gun</t>
  </si>
  <si>
    <t>Attach to ship: Engage a Rank 3 Engineer, if you do deal 500 damage to target enemy ship</t>
  </si>
  <si>
    <t>This huge ship Atomic Plasma Gun is so complexed that it can take years to learn how to get it up and running. But once it is, it can be devastating</t>
  </si>
  <si>
    <t>FN Droid</t>
  </si>
  <si>
    <t>FN Droid does not take up a crew slot but can only be assigned to a fighter ship which already has a crew member. 
If no crew members are left then send FN Droid to Stasis.
Engage: Neutral + 1
Engage: Dodge 1 gun slot attack targetting assigned ship.</t>
  </si>
  <si>
    <t>Shield Generator</t>
  </si>
  <si>
    <t>Attach to ship: Other Fighter ships you control have an extra 200 max shield</t>
  </si>
  <si>
    <t>Fighter Swarm</t>
  </si>
  <si>
    <t>At the end of your turn each fighter that dealt damage to a ship gains a 100 DPG (Damage Per Gun) counter</t>
  </si>
  <si>
    <t>Reviewing Old Strategies</t>
  </si>
  <si>
    <t>Return 1 tactic card from the Junkyard to your hand</t>
  </si>
  <si>
    <t>Research is Power</t>
  </si>
  <si>
    <t>Whenever you play an Event card, deal 200 damage to target ship</t>
  </si>
  <si>
    <t>Engineers Schematics</t>
  </si>
  <si>
    <t>Search your strategy deck for a Ship Upgrade and place into your hand. Shuffle your strategy deck</t>
  </si>
  <si>
    <t xml:space="preserve">R.E Android </t>
  </si>
  <si>
    <t>Enters Engaged or attached ship takes 200 damage
Engage: Research or Engineering + 1</t>
  </si>
  <si>
    <t xml:space="preserve">R.M Android </t>
  </si>
  <si>
    <t>Enters Engaged or attached ship takes 200 damage
Engage: Research or Medic + 1</t>
  </si>
  <si>
    <t xml:space="preserve">R.H Android </t>
  </si>
  <si>
    <t>Enters Engaged or attached ship takes 200 damage
Engage: Research or Handling + 1</t>
  </si>
  <si>
    <t xml:space="preserve">R.A Android </t>
  </si>
  <si>
    <t>Enters Engaged or attached ship takes 200 damage
Engage: Research or Assault + 1</t>
  </si>
  <si>
    <t xml:space="preserve">E.M Android </t>
  </si>
  <si>
    <t>Enters Engaged or attached ship takes 200 damage
Engage: Engineering or Medic + 1</t>
  </si>
  <si>
    <t xml:space="preserve">E.H Android </t>
  </si>
  <si>
    <t>Enters Engaged or attached ship takes 200 damage
Engage: Engineering or Handling + 1</t>
  </si>
  <si>
    <t xml:space="preserve">E.A Android </t>
  </si>
  <si>
    <t>Enters Engaged or attached ship takes 200 damage
Engage: Engineering or Assault + 1</t>
  </si>
  <si>
    <t xml:space="preserve">M.H Android </t>
  </si>
  <si>
    <t>Enters Engaged or attached ship takes 200 damage
Engage: Medic or Handling + 1</t>
  </si>
  <si>
    <t xml:space="preserve">M.A Android </t>
  </si>
  <si>
    <t>Enters Engaged or attached ship takes 200 damage
Engage: Medic or Assault + 1</t>
  </si>
  <si>
    <t xml:space="preserve">H.A Android </t>
  </si>
  <si>
    <t>Enters Engaged or attached ship takes 200 damage
Engage: Handling or Assault + 1</t>
  </si>
  <si>
    <t>On boarding Degree</t>
  </si>
  <si>
    <t>Attach to ship: All crew on attached ship can be Engaged for any department.</t>
  </si>
  <si>
    <t>Increased Scanners Array</t>
  </si>
  <si>
    <t>Attach to ship: Engage 1 Engineering and Engage: Draw a card</t>
  </si>
  <si>
    <t>Handheld Scanner</t>
  </si>
  <si>
    <t>Attach to Crew: This Crew member can Engage: Draw a card</t>
  </si>
  <si>
    <t>Retrieved Goods</t>
  </si>
  <si>
    <t>At the end of your turn if you dealt damage to an enemy ships shield or hull, draw a card.</t>
  </si>
  <si>
    <t>Behind Enemy Lines</t>
  </si>
  <si>
    <t>At the end of your turn if you sent an enemy crew member to stasis, draw a card.</t>
  </si>
  <si>
    <t>Negotiations</t>
  </si>
  <si>
    <t>Targetted Enemy Ship cannot target you until the start of your next turn</t>
  </si>
  <si>
    <t>Cloaking Device</t>
  </si>
  <si>
    <t>Targetted Ship has protection from everything until your next turn</t>
  </si>
  <si>
    <t>Warp Drive</t>
  </si>
  <si>
    <t>Attach to ship: Engage only during your Draw Phase: Attached ship has protection from everything until your next turn, anything attached to the ship cannot be Engaged until your next turn</t>
  </si>
  <si>
    <t>Most ships are required to have one installed if they want to travel the far reaches of the galaxy</t>
  </si>
  <si>
    <t>Cpt. H. Spencer</t>
  </si>
  <si>
    <t>Engage: Assigned ship takes 200 hull damage, then has protection from everything until your next turn
Engage: Assigned ship takes no damage from target enemy ship during the next Battle phase.</t>
  </si>
  <si>
    <t>Captain Howard Spencer is known for his reckless flying, but always manages to get away</t>
  </si>
  <si>
    <t>Cpt. J. Mayflower</t>
  </si>
  <si>
    <t>Engage and Eject a crew member on assigned ship to Stasis: Return a crew member from Stasis to your assigned ship
Engage: +2 to Medic</t>
  </si>
  <si>
    <t>Captain Jane Mayflower had a tendency of getting through members of her crew quite quickly</t>
  </si>
  <si>
    <t>Cpt. L. Humphrey</t>
  </si>
  <si>
    <t>Engage: +2 to Medic
Engage: Return a crew attachment from Junkyard to your hand</t>
  </si>
  <si>
    <t>Captain Luke Humphrey can use near about anything to put people back together, with any means necessary</t>
  </si>
  <si>
    <t>Cpt. K. Craine</t>
  </si>
  <si>
    <t>Engage: Look at the top 3 cards of your Strategy deck, you may reveal 1 ship upgrade card and place into your hand. Place the rest into your junkyard.
Engage: Get +1 Engineering for each ship attachment attached to assigned ship</t>
  </si>
  <si>
    <t>Known for her knowledge, Captain Katie Craine can easily recognise a good ship upgrade when she see's one</t>
  </si>
  <si>
    <t>Reaper Cannon</t>
  </si>
  <si>
    <r>
      <rPr>
        <sz val="11"/>
        <color rgb="FF000000"/>
        <rFont val="Calibri"/>
        <scheme val="minor"/>
      </rPr>
      <t xml:space="preserve">Attach to Ship: Chosen gun slot deals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t>
    </r>
  </si>
  <si>
    <t>Enemy Left Overs</t>
  </si>
  <si>
    <t>Select target card costing X or less amount from target opponent Junkyard and put it into your hand.</t>
  </si>
  <si>
    <t>Lt. W. Wilson</t>
  </si>
  <si>
    <t>Engage: Target gun slot deals an extra 100 Piercing Round (deals damage straight to hull) this turn</t>
  </si>
  <si>
    <t xml:space="preserve">Wayde Wilson was top of the class in accuracy and engineering </t>
  </si>
  <si>
    <t>Total Focus</t>
  </si>
  <si>
    <r>
      <rPr>
        <sz val="11"/>
        <color rgb="FF000000"/>
        <rFont val="Calibri"/>
        <scheme val="minor"/>
      </rPr>
      <t xml:space="preserve">All gun slots on target ship each deal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 this turn</t>
    </r>
  </si>
  <si>
    <t>NanoBITES</t>
  </si>
  <si>
    <r>
      <rPr>
        <sz val="11"/>
        <color rgb="FF000000"/>
        <rFont val="Calibri"/>
        <scheme val="minor"/>
      </rPr>
      <t xml:space="preserve">Target enemy ship takes 100 </t>
    </r>
    <r>
      <rPr>
        <b/>
        <sz val="11"/>
        <color rgb="FF000000"/>
        <rFont val="Calibri"/>
        <scheme val="minor"/>
      </rPr>
      <t xml:space="preserve">Corrosion </t>
    </r>
    <r>
      <rPr>
        <sz val="11"/>
        <color rgb="FF000000"/>
        <rFont val="Calibri"/>
        <scheme val="minor"/>
      </rPr>
      <t>(</t>
    </r>
    <r>
      <rPr>
        <i/>
        <sz val="11"/>
        <color rgb="FF000000"/>
        <rFont val="Calibri"/>
        <scheme val="minor"/>
      </rPr>
      <t>deals damage straight to hull at start of target players turn</t>
    </r>
    <r>
      <rPr>
        <sz val="11"/>
        <color rgb="FF000000"/>
        <rFont val="Calibri"/>
        <scheme val="minor"/>
      </rPr>
      <t>). Once ship is destroyed send NanoBITES to the Junkyard</t>
    </r>
  </si>
  <si>
    <t>Holo Library</t>
  </si>
  <si>
    <t>At the start of your Resource Allocation Phase gain 1 extra to chosen department dice</t>
  </si>
  <si>
    <t>Conspicuous Delegation</t>
  </si>
  <si>
    <t xml:space="preserve">Assign chosen Department Dice resource to a different Department Dice </t>
  </si>
  <si>
    <t>Cerebral Clippers</t>
  </si>
  <si>
    <t>Engage: Research + 1
Engage: Engage 1 Enemy Crew member until start of your next turn</t>
  </si>
  <si>
    <t>Science Scythes</t>
  </si>
  <si>
    <t>Sacrifice 1 Research Tier 1
Engage: Research + 2
Engage: Engage 1 Enemy Crew member until start of your next turn</t>
  </si>
  <si>
    <t>Insight Crushers</t>
  </si>
  <si>
    <t>Sacrifice 1 Research Tier 2
Engage: Research + 3
Engage: Engage 1 Enemy Crew member until start of your next turn</t>
  </si>
  <si>
    <t>Clawguards</t>
  </si>
  <si>
    <t>Engage: Assault + 1
Engage: Engage 1 Enemy Crew member until start of your next turn</t>
  </si>
  <si>
    <t>Pinchstormers</t>
  </si>
  <si>
    <t>Sacrifice 1 Assault Tier 1
Engage: Assault + 2
Engage: Engage 1 Enemy Crew member until start of your next turn</t>
  </si>
  <si>
    <t>Battlepincers</t>
  </si>
  <si>
    <t>Sacrifice 1 Assault Tier 2
Engage: Assault + 3
Engage: Engage 1 Enemy Crew member until start of your next turn</t>
  </si>
  <si>
    <t>Recovery Crushers</t>
  </si>
  <si>
    <t>Engage: Medic + 1
Engage: Engage 1 Enemy Crew member until start of your next turn</t>
  </si>
  <si>
    <t>Mend Maulers</t>
  </si>
  <si>
    <t>Sacrifice 1 Medic Tier 1
Engage: Medic + 2
Engage: Engage 1 Enemy Crew member until start of your next turn</t>
  </si>
  <si>
    <t>Healing Heralds</t>
  </si>
  <si>
    <t>Sacrifice 1 Medic Tier 2
Engage: Medic + 3
Engage: Engage 1 Enemy Crew member until start of your next turn</t>
  </si>
  <si>
    <t>Precision Pincers</t>
  </si>
  <si>
    <t>Engage: Handling + 1
Engage: Engage 1 Enemy Crew member until start of your next turn</t>
  </si>
  <si>
    <t>Maneuver Mandibles</t>
  </si>
  <si>
    <t>Sacrifice 1 Handling Tier 1
Engage: Handling + 2
Engage: Engage 1 Enemy Crew member until start of your next turn</t>
  </si>
  <si>
    <t>Navigate Nippers</t>
  </si>
  <si>
    <t>Sacrifice 1 Handling Tier 2
Engage: Handling + 3
Engage: Engage 1 Enemy Crew member until start of your next turn</t>
  </si>
  <si>
    <t>Gear Graspers</t>
  </si>
  <si>
    <t>Engage: Engineering + 1
Engage: Engage 1 Enemy Crew member until start of your next turn</t>
  </si>
  <si>
    <t>Mechanism Maulers</t>
  </si>
  <si>
    <t>Sacrifice 1 Engineering Tier 1
Engage: Engineering + 2
Engage: Engage 1 Enemy Crew member until start of your next turn</t>
  </si>
  <si>
    <t>Construct Crushers</t>
  </si>
  <si>
    <t>Sacrifice 1 Engineering Tier 2
Engage: Engineering + 3
Engage: Engage 1 Enemy Crew member until start of your next turn</t>
  </si>
  <si>
    <t>Lt. Clawmaster</t>
  </si>
  <si>
    <t>If you have Engaged an enemy crew, then Engage another enemy crew. You may only do this once on your turn</t>
  </si>
  <si>
    <t>Lt. Krabbulons</t>
  </si>
  <si>
    <t>If you have Engaged an enemy crew, then draw a card. If you do, discard a card. You may only do this once on your turn</t>
  </si>
  <si>
    <t>Lt. Armorgrips</t>
  </si>
  <si>
    <t>If you Engage a Ship Upgrade then Engage an enemy crew. You may only do this once on your turn.</t>
  </si>
  <si>
    <t>Lt. Carapacoids</t>
  </si>
  <si>
    <t>If you Evade an attack then Engage an enemy crew. You may only do this once until the start of your next turn</t>
  </si>
  <si>
    <t>Lt. Exoclaws</t>
  </si>
  <si>
    <t>If you Engage a crew member with a crew attachment then Engage an enemy crew. You may only do this once on your turn.</t>
  </si>
  <si>
    <t>Lurking Parasite</t>
  </si>
  <si>
    <r>
      <rPr>
        <sz val="11"/>
        <color rgb="FF000000"/>
        <rFont val="Calibri"/>
        <scheme val="minor"/>
      </rPr>
      <t xml:space="preserve">Attach to Enemy Crew: </t>
    </r>
    <r>
      <rPr>
        <b/>
        <sz val="11"/>
        <color rgb="FF000000"/>
        <rFont val="Calibri"/>
        <scheme val="minor"/>
      </rPr>
      <t xml:space="preserve">Disease spread </t>
    </r>
    <r>
      <rPr>
        <sz val="11"/>
        <color rgb="FF000000"/>
        <rFont val="Calibri"/>
        <scheme val="minor"/>
      </rPr>
      <t>200 (Deal 200 damage to assigned ship when this crew member is Engaged)</t>
    </r>
  </si>
  <si>
    <t>Neuroleech</t>
  </si>
  <si>
    <r>
      <rPr>
        <sz val="11"/>
        <color rgb="FF000000"/>
        <rFont val="Calibri"/>
        <scheme val="minor"/>
      </rPr>
      <t xml:space="preserve">Attach to Enemy Crew: </t>
    </r>
    <r>
      <rPr>
        <b/>
        <sz val="11"/>
        <color rgb="FF000000"/>
        <rFont val="Calibri"/>
        <scheme val="minor"/>
      </rPr>
      <t xml:space="preserve">Parasitic Disruption </t>
    </r>
    <r>
      <rPr>
        <sz val="11"/>
        <color rgb="FF000000"/>
        <rFont val="Calibri"/>
        <scheme val="minor"/>
      </rPr>
      <t>(When this crew member is Engaged, card owner may pick one negative affect)
- Disable assigned ship shield until the next End Phase
- Deal 100 to assigned ships hull</t>
    </r>
  </si>
  <si>
    <t>Portal Jammer</t>
  </si>
  <si>
    <t>Attach to Ship: Your crew can't be the target of enemy cards on this ship</t>
  </si>
  <si>
    <t>Teleport Dampener</t>
  </si>
  <si>
    <t>Cancel target card targetting your crew</t>
  </si>
  <si>
    <t>Cpt Clawrends Denial</t>
  </si>
  <si>
    <r>
      <rPr>
        <sz val="11"/>
        <color rgb="FF000000"/>
        <rFont val="Calibri"/>
        <scheme val="minor"/>
      </rPr>
      <t xml:space="preserve">Cancel target card, Target ship has </t>
    </r>
    <r>
      <rPr>
        <b/>
        <sz val="11"/>
        <color rgb="FF000000"/>
        <rFont val="Calibri"/>
        <scheme val="minor"/>
      </rPr>
      <t>Mutiny 1</t>
    </r>
    <r>
      <rPr>
        <sz val="11"/>
        <color rgb="FF000000"/>
        <rFont val="Calibri"/>
        <scheme val="minor"/>
      </rPr>
      <t xml:space="preserve"> until the next End Phase</t>
    </r>
  </si>
  <si>
    <t>His giant claws, already imposing, became symbols of fear throughout the galaxy.</t>
  </si>
  <si>
    <t>Techbane Crusher</t>
  </si>
  <si>
    <t>Send target Ship Upgrade to the Junkyard, Engage target enemy crew</t>
  </si>
  <si>
    <t>Cpt. P. Clawrend</t>
  </si>
  <si>
    <r>
      <rPr>
        <sz val="11"/>
        <color rgb="FF000000"/>
        <rFont val="Calibri"/>
        <scheme val="minor"/>
      </rPr>
      <t xml:space="preserve">Assigned ship has </t>
    </r>
    <r>
      <rPr>
        <b/>
        <sz val="11"/>
        <color rgb="FF000000"/>
        <rFont val="Calibri"/>
        <scheme val="minor"/>
      </rPr>
      <t xml:space="preserve">Mutiny 2
</t>
    </r>
    <r>
      <rPr>
        <sz val="11"/>
        <color rgb="FF000000"/>
        <rFont val="Calibri"/>
        <scheme val="minor"/>
      </rPr>
      <t>Engage: Target enemy ship sacrifices 1 crew</t>
    </r>
  </si>
  <si>
    <t>The tale of Captain Pincerus Clawrend's rise to infamy often included stories of him orchestrating mutinies on enemy ships.</t>
  </si>
  <si>
    <t>Pincerus Personal Guards</t>
  </si>
  <si>
    <r>
      <rPr>
        <sz val="11"/>
        <color rgb="FF000000"/>
        <rFont val="Calibri"/>
        <scheme val="minor"/>
      </rPr>
      <t xml:space="preserve">Target ship has </t>
    </r>
    <r>
      <rPr>
        <b/>
        <sz val="11"/>
        <color rgb="FF000000"/>
        <rFont val="Calibri"/>
        <scheme val="minor"/>
      </rPr>
      <t>Mutiny 1</t>
    </r>
  </si>
  <si>
    <t>While many feared and loathed Captain Pincerus Clawrend, others admired his cunning tactics and unwavering commitment to victory.</t>
  </si>
  <si>
    <t>Gateway Lockdown System</t>
  </si>
  <si>
    <t>Attach to Ship: This ship has Resistance 0</t>
  </si>
  <si>
    <t>Engorged Injection</t>
  </si>
  <si>
    <t>Attach to Crew: This crew member has Resistance 1</t>
  </si>
  <si>
    <t>Shield Gauntlets</t>
  </si>
  <si>
    <t>Systems Down!</t>
  </si>
  <si>
    <t>Target ships shields are depleted until next End Phase</t>
  </si>
  <si>
    <t>Recovery Shells</t>
  </si>
  <si>
    <t>Engage, Sacrifice another crew: +3 Medic</t>
  </si>
  <si>
    <t>Crustal Nexus Shard</t>
  </si>
  <si>
    <r>
      <rPr>
        <b/>
        <sz val="11"/>
        <color rgb="FF000000"/>
        <rFont val="Calibri"/>
        <scheme val="minor"/>
      </rPr>
      <t xml:space="preserve">Ancient
</t>
    </r>
    <r>
      <rPr>
        <sz val="11"/>
        <color rgb="FF000000"/>
        <rFont val="Calibri"/>
        <scheme val="minor"/>
      </rPr>
      <t xml:space="preserve">At the start of your Disengage Phase assigned ship takes 100 hull damage.
Each time you Engage an enemy crew during your turn you may choose one of the following:
- Draw a card
- +1 to any Department
- deal 100 damage to Engaged enemy crews ship
</t>
    </r>
  </si>
  <si>
    <t>As a symbol of Krileon prowess and a testament to their mastery of celestial energies, the Crustal Nexus Shard stands as a coveted relic, sought after by captains aspiring to leave an indelible mark on the annals of spacefaring history.</t>
  </si>
  <si>
    <t>Astral Chronometer</t>
  </si>
  <si>
    <r>
      <rPr>
        <b/>
        <sz val="11"/>
        <color rgb="FF000000"/>
        <rFont val="Calibri"/>
        <scheme val="minor"/>
      </rPr>
      <t xml:space="preserve">Ancient
</t>
    </r>
    <r>
      <rPr>
        <sz val="11"/>
        <color rgb="FF000000"/>
        <rFont val="Calibri"/>
        <scheme val="minor"/>
      </rPr>
      <t>Place 3 Sol counters on Astral Chronometer.
At the start of your Disengage Phase remove a Sol Counter. If Astral Chronometer has 0 Sol counters then gain another turn after this one. After your second turn place 3 Sol counters on Astral Chronometer.</t>
    </r>
  </si>
  <si>
    <t>The Astral Chronometer, with its timeless design and intricate functionality, serves as a reminder of humanity's enduring fascination with the cosmos and the pursuit of knowledge that transcends the boundaries of time itself.</t>
  </si>
  <si>
    <t>Cpt. K. Landry</t>
  </si>
  <si>
    <t>Engage: Put target enemy non crew card fifth from the top of their Strategy Deck
Engage: Return target Event or Tactic card from your Junkyard to your hand.</t>
  </si>
  <si>
    <t>During the Sol war Captain Kerry Landry was at the front lines using all forms of tactics to stop enemy ships as best she could.</t>
  </si>
  <si>
    <t>Cpt. E. Carter</t>
  </si>
  <si>
    <r>
      <rPr>
        <sz val="11"/>
        <color rgb="FF000000"/>
        <rFont val="Calibri"/>
        <scheme val="minor"/>
      </rPr>
      <t xml:space="preserve">Engage: +2 Handling
Engage: Each of your fighter ships have </t>
    </r>
    <r>
      <rPr>
        <b/>
        <sz val="11"/>
        <color rgb="FF000000"/>
        <rFont val="Calibri"/>
        <scheme val="minor"/>
      </rPr>
      <t xml:space="preserve">Evasion 1 </t>
    </r>
    <r>
      <rPr>
        <sz val="11"/>
        <color rgb="FF000000"/>
        <rFont val="Calibri"/>
        <scheme val="minor"/>
      </rPr>
      <t>until the start of your next turn</t>
    </r>
  </si>
  <si>
    <t>Her fighter ships, inspired by her keen sense of evasion, are equipped with advanced thrusters, responsive controls, and stealth technology that make them extraordinarily difficult to target.</t>
  </si>
  <si>
    <t xml:space="preserve">Cpt. E. Carter, Tactical Leader </t>
  </si>
  <si>
    <r>
      <rPr>
        <sz val="11"/>
        <color rgb="FF000000"/>
        <rFont val="Calibri"/>
        <scheme val="minor"/>
      </rPr>
      <t xml:space="preserve">Engage: 2 of your fighter ships deal 100 extra damage and have </t>
    </r>
    <r>
      <rPr>
        <b/>
        <sz val="11"/>
        <color rgb="FF000000"/>
        <rFont val="Calibri"/>
        <scheme val="minor"/>
      </rPr>
      <t xml:space="preserve">Evasion 1 </t>
    </r>
    <r>
      <rPr>
        <sz val="11"/>
        <color rgb="FF000000"/>
        <rFont val="Calibri"/>
        <scheme val="minor"/>
      </rPr>
      <t xml:space="preserve">until the start of your next turn
Engage: Assigned ship has </t>
    </r>
    <r>
      <rPr>
        <b/>
        <sz val="11"/>
        <color rgb="FF000000"/>
        <rFont val="Calibri"/>
        <scheme val="minor"/>
      </rPr>
      <t>Evasion 1</t>
    </r>
    <r>
      <rPr>
        <sz val="11"/>
        <color rgb="FF000000"/>
        <rFont val="Calibri"/>
        <scheme val="minor"/>
      </rPr>
      <t xml:space="preserve"> until the start of your next turn</t>
    </r>
  </si>
  <si>
    <t>Emily possesses an innate intuition for anticipating enemy movements, allowing her to execute nimble and unpredictable maneuvers.</t>
  </si>
  <si>
    <t>Cpt. N. Miller, The Transformed</t>
  </si>
  <si>
    <t>Engage: Handling or Research + 1
Engage and deal 100 damage to each of your ships: Each of your ships deal 100 extra damage for each Event card played this turn until the next End Phase</t>
  </si>
  <si>
    <t xml:space="preserve">Captain Nathan Miller, a daring and unconventional leader, has carved a niche for himself in the realm of interstellar warfare through his unorthodox approach to science-based attacks. </t>
  </si>
  <si>
    <t>Cpt. N. Miller, Reckless Alchemist</t>
  </si>
  <si>
    <t>Each time you play a non copied Event card you may deal 200 damage to assigned ship. If you do, copy target Event card</t>
  </si>
  <si>
    <t>He was celebrated for his willingness to push the boundaries of scientific experimentation, even if it means subjecting his own ships to collateral damage in the pursuit of victory.</t>
  </si>
  <si>
    <t>Cpt. M. Steele, Swarm Shepherd</t>
  </si>
  <si>
    <r>
      <rPr>
        <sz val="11"/>
        <color rgb="FF000000"/>
        <rFont val="Calibri"/>
        <scheme val="minor"/>
      </rPr>
      <t xml:space="preserve">When Cpt. M. Steele is assigned to a ship create 3 </t>
    </r>
    <r>
      <rPr>
        <b/>
        <sz val="11"/>
        <color rgb="FF000000"/>
        <rFont val="Calibri"/>
        <scheme val="minor"/>
      </rPr>
      <t>Swarm</t>
    </r>
    <r>
      <rPr>
        <sz val="11"/>
        <color rgb="FF000000"/>
        <rFont val="Calibri"/>
        <scheme val="minor"/>
      </rPr>
      <t xml:space="preserve"> ships.
All </t>
    </r>
    <r>
      <rPr>
        <b/>
        <sz val="11"/>
        <color rgb="FF000000"/>
        <rFont val="Calibri"/>
        <scheme val="minor"/>
      </rPr>
      <t>Swarm</t>
    </r>
    <r>
      <rPr>
        <sz val="11"/>
        <color rgb="FF000000"/>
        <rFont val="Calibri"/>
        <scheme val="minor"/>
      </rPr>
      <t xml:space="preserve"> ships deal 100 extra damage</t>
    </r>
  </si>
  <si>
    <t>Steele's brilliance on the battlefield has earned him a reputation as a captain who can turn a seemingly chaotic swarm into a highly disciplined and devastating force.</t>
  </si>
  <si>
    <t>Tactical Infestation</t>
  </si>
  <si>
    <r>
      <rPr>
        <sz val="11"/>
        <color rgb="FF000000"/>
        <rFont val="Calibri"/>
        <scheme val="minor"/>
      </rPr>
      <t xml:space="preserve">Create 3 </t>
    </r>
    <r>
      <rPr>
        <b/>
        <sz val="11"/>
        <color rgb="FF000000"/>
        <rFont val="Calibri"/>
        <scheme val="minor"/>
      </rPr>
      <t>Swarm</t>
    </r>
    <r>
      <rPr>
        <sz val="11"/>
        <color rgb="FF000000"/>
        <rFont val="Calibri"/>
        <scheme val="minor"/>
      </rPr>
      <t xml:space="preserve"> ships</t>
    </r>
  </si>
  <si>
    <t>Swarm Ascendance</t>
  </si>
  <si>
    <r>
      <rPr>
        <sz val="11"/>
        <color rgb="FF000000"/>
        <rFont val="Calibri"/>
        <scheme val="minor"/>
      </rPr>
      <t xml:space="preserve">At the start of your Disengage Phase, Create 1 </t>
    </r>
    <r>
      <rPr>
        <b/>
        <sz val="11"/>
        <color rgb="FF000000"/>
        <rFont val="Calibri"/>
        <scheme val="minor"/>
      </rPr>
      <t>Swarm</t>
    </r>
    <r>
      <rPr>
        <sz val="11"/>
        <color rgb="FF000000"/>
        <rFont val="Calibri"/>
        <scheme val="minor"/>
      </rPr>
      <t xml:space="preserve"> ship</t>
    </r>
  </si>
  <si>
    <t>From chaos, order emerges. Witness the birth of a legion in the dance of a thousand wings.</t>
  </si>
  <si>
    <t>Dismantle Bay</t>
  </si>
  <si>
    <r>
      <rPr>
        <sz val="11"/>
        <color rgb="FF000000"/>
        <rFont val="Calibri"/>
        <scheme val="minor"/>
      </rPr>
      <t xml:space="preserve">Sacrifice 1 </t>
    </r>
    <r>
      <rPr>
        <b/>
        <sz val="11"/>
        <color rgb="FF000000"/>
        <rFont val="Calibri"/>
        <scheme val="minor"/>
      </rPr>
      <t>Swarm</t>
    </r>
    <r>
      <rPr>
        <sz val="11"/>
        <color rgb="FF000000"/>
        <rFont val="Calibri"/>
        <scheme val="minor"/>
      </rPr>
      <t xml:space="preserve"> ship you control, if you do get + 1 to any department</t>
    </r>
  </si>
  <si>
    <t>Hive Production</t>
  </si>
  <si>
    <t>Quantum Horde Eruption</t>
  </si>
  <si>
    <r>
      <rPr>
        <sz val="11"/>
        <color rgb="FF000000"/>
        <rFont val="Calibri"/>
        <scheme val="minor"/>
      </rPr>
      <t xml:space="preserve">All </t>
    </r>
    <r>
      <rPr>
        <b/>
        <sz val="11"/>
        <color rgb="FF000000"/>
        <rFont val="Calibri"/>
        <scheme val="minor"/>
      </rPr>
      <t>Swarm</t>
    </r>
    <r>
      <rPr>
        <sz val="11"/>
        <color rgb="FF000000"/>
        <rFont val="Calibri"/>
        <scheme val="minor"/>
      </rPr>
      <t xml:space="preserve"> ships you control deal 100 extra damage until the end of your turn</t>
    </r>
  </si>
  <si>
    <t>Within the smallest particles lies the power to engulf the cosmos. Behold, the eruption of a quantum storm</t>
  </si>
  <si>
    <t>Ship Type</t>
  </si>
  <si>
    <t>Captain Slots</t>
  </si>
  <si>
    <t>Lieutenant Slots</t>
  </si>
  <si>
    <t>Service Slots</t>
  </si>
  <si>
    <t>Points</t>
  </si>
  <si>
    <t>Hull</t>
  </si>
  <si>
    <t>Shield</t>
  </si>
  <si>
    <t>Damage Per Gun</t>
  </si>
  <si>
    <t>Gun Slots</t>
  </si>
  <si>
    <t>Escape Pods</t>
  </si>
  <si>
    <t>Warden's Wing</t>
  </si>
  <si>
    <t>Capital</t>
  </si>
  <si>
    <r>
      <rPr>
        <sz val="11"/>
        <color rgb="FF000000"/>
        <rFont val="Calibri"/>
        <scheme val="minor"/>
      </rPr>
      <t xml:space="preserve">If you control 10 or more Swarm ships, all of your swarm ships have </t>
    </r>
    <r>
      <rPr>
        <b/>
        <sz val="11"/>
        <color rgb="FF000000"/>
        <rFont val="Calibri"/>
        <scheme val="minor"/>
      </rPr>
      <t>Burst</t>
    </r>
  </si>
  <si>
    <t xml:space="preserve">Steele's flagship, the "Warden's Wing," is equipped with state-of-the-art technology specifically designed for controlling and amplifying the capabilities of small vessels. </t>
  </si>
  <si>
    <t>Infinity</t>
  </si>
  <si>
    <t>If this ship has 5 or more attachments then increase max shield by 500</t>
  </si>
  <si>
    <t>This massive ship has always been one of the most well equipped ships across the Humans armada</t>
  </si>
  <si>
    <t>Strategy</t>
  </si>
  <si>
    <t>Slot 1</t>
  </si>
  <si>
    <t>Slot 2</t>
  </si>
  <si>
    <t>Slot 3</t>
  </si>
  <si>
    <t>Slot 4</t>
  </si>
  <si>
    <t>Slot 5</t>
  </si>
  <si>
    <t>Slot 6</t>
  </si>
  <si>
    <t>Slot 7</t>
  </si>
  <si>
    <t>Slot 8</t>
  </si>
  <si>
    <t>Slot 9</t>
  </si>
  <si>
    <t>Card RNG</t>
  </si>
  <si>
    <t>Checker</t>
  </si>
  <si>
    <t>ID:</t>
  </si>
  <si>
    <t>Max Card</t>
  </si>
  <si>
    <t>R</t>
  </si>
  <si>
    <t>E</t>
  </si>
  <si>
    <t>M</t>
  </si>
  <si>
    <t>H</t>
  </si>
  <si>
    <t>A</t>
  </si>
  <si>
    <t>G</t>
  </si>
  <si>
    <t>Effect:</t>
  </si>
  <si>
    <t>Spec No. Check:</t>
  </si>
  <si>
    <t>Player 1</t>
  </si>
  <si>
    <t>Junkyard</t>
  </si>
  <si>
    <t>Strategy Deck</t>
  </si>
  <si>
    <t>Statis</t>
  </si>
  <si>
    <t xml:space="preserve">Crew Deck </t>
  </si>
  <si>
    <t>Remove to add Admiral</t>
  </si>
  <si>
    <t>Player 2</t>
  </si>
  <si>
    <t xml:space="preserve">Example core Deck </t>
  </si>
  <si>
    <t>This is a Assault Deck</t>
  </si>
  <si>
    <t>Human Assault ship</t>
  </si>
  <si>
    <t>Recommended Capital</t>
  </si>
  <si>
    <t>Crew Deck</t>
  </si>
  <si>
    <t>General</t>
  </si>
  <si>
    <t>This is a Handling Deck</t>
  </si>
  <si>
    <t>Human Handling ship swarm</t>
  </si>
  <si>
    <t>Recommended Destroyer and Fighters</t>
  </si>
  <si>
    <t>This is a Engineer Deck</t>
  </si>
  <si>
    <t>Human Engineering ship</t>
  </si>
  <si>
    <t>This is a Medic Deck</t>
  </si>
  <si>
    <t>Human Medical ship</t>
  </si>
  <si>
    <t>Recommended Cruiser and Frigate</t>
  </si>
  <si>
    <t>This is a Research Deck</t>
  </si>
  <si>
    <t>Human Discovery ship</t>
  </si>
  <si>
    <t>This is a Engineer and Assault Deck</t>
  </si>
  <si>
    <t>Assault Upgrade Crew</t>
  </si>
  <si>
    <t>Recommended Capital Ship</t>
  </si>
  <si>
    <t>This is a Research and Medic Deck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</si>
</sst>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theme="0"/>
      <name val="Calibri"/>
      <family val="2"/>
      <scheme val="minor"/>
    </font>
    <font>
      <sz val="12"/>
      <color theme="0"/>
      <name val="Calibri"/>
      <family val="2"/>
      <scheme val="minor"/>
    </font>
    <font>
      <b/>
      <sz val="11"/>
      <color theme="0"/>
      <name val="Calibri"/>
      <family val="2"/>
      <scheme val="minor"/>
    </font>
    <font>
      <i/>
      <sz val="11"/>
      <color rgb="FF000000"/>
      <name val="Calibri"/>
      <scheme val="minor"/>
    </font>
    <font>
      <sz val="11"/>
      <color rgb="FF000000"/>
      <name val="Calibri"/>
      <scheme val="minor"/>
    </font>
    <font>
      <b/>
      <sz val="11"/>
      <color rgb="FF000000"/>
      <name val="Calibri"/>
      <scheme val="minor"/>
    </font>
    <font>
      <sz val="11"/>
      <color rgb="FF000000"/>
      <name val="Calibri"/>
      <charset val="1"/>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auto="1"/>
      </top>
      <bottom style="thin">
        <color auto="1"/>
      </bottom>
      <diagonal/>
    </border>
    <border>
      <left style="medium">
        <color indexed="64"/>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27">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pivotButton="1"/>
    <xf numFmtId="0" fontId="3" fillId="0" borderId="0" xfId="0" applyFont="1" applyAlignment="1">
      <alignment wrapText="1"/>
    </xf>
    <xf numFmtId="0" fontId="0" fillId="0" borderId="0" xfId="0" applyAlignment="1">
      <alignment horizontal="center"/>
    </xf>
    <xf numFmtId="0" fontId="0" fillId="0" borderId="7" xfId="0" applyBorder="1"/>
    <xf numFmtId="0" fontId="0" fillId="0" borderId="8" xfId="0" applyBorder="1"/>
    <xf numFmtId="0" fontId="0" fillId="6" borderId="7" xfId="0" applyFill="1" applyBorder="1" applyAlignment="1">
      <alignment horizontal="center"/>
    </xf>
    <xf numFmtId="0" fontId="0" fillId="6" borderId="0" xfId="0" applyFill="1" applyAlignment="1">
      <alignment horizontal="center"/>
    </xf>
    <xf numFmtId="0" fontId="0" fillId="6" borderId="0" xfId="0" applyFill="1" applyAlignment="1">
      <alignment horizontal="left"/>
    </xf>
    <xf numFmtId="0" fontId="0" fillId="6" borderId="0" xfId="0" applyFill="1" applyAlignment="1">
      <alignment horizontal="center" vertical="top" wrapText="1"/>
    </xf>
    <xf numFmtId="0" fontId="0" fillId="6" borderId="10" xfId="0" applyFill="1" applyBorder="1" applyAlignment="1">
      <alignment horizontal="center" vertical="top" wrapText="1"/>
    </xf>
    <xf numFmtId="0" fontId="0" fillId="6" borderId="1"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0" fillId="0" borderId="10" xfId="0" applyBorder="1"/>
    <xf numFmtId="0" fontId="0" fillId="0" borderId="18" xfId="0" applyBorder="1"/>
    <xf numFmtId="0" fontId="0" fillId="0" borderId="22" xfId="0" applyBorder="1"/>
    <xf numFmtId="0" fontId="0" fillId="0" borderId="19"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7" borderId="0" xfId="0" applyFill="1"/>
    <xf numFmtId="0" fontId="0" fillId="6" borderId="13" xfId="0" applyFill="1" applyBorder="1" applyAlignment="1">
      <alignment horizontal="center"/>
    </xf>
    <xf numFmtId="0" fontId="0" fillId="6" borderId="29" xfId="0" applyFill="1" applyBorder="1" applyAlignment="1">
      <alignment horizontal="center"/>
    </xf>
    <xf numFmtId="0" fontId="0" fillId="6" borderId="28" xfId="0" applyFill="1" applyBorder="1" applyAlignment="1">
      <alignment horizontal="center"/>
    </xf>
    <xf numFmtId="0" fontId="0" fillId="6" borderId="30" xfId="0" applyFill="1" applyBorder="1" applyAlignment="1">
      <alignment horizontal="center"/>
    </xf>
    <xf numFmtId="0" fontId="0" fillId="6" borderId="31" xfId="0" applyFill="1" applyBorder="1" applyAlignment="1">
      <alignment horizontal="center"/>
    </xf>
    <xf numFmtId="0" fontId="0" fillId="6" borderId="4" xfId="0" applyFill="1" applyBorder="1" applyAlignment="1">
      <alignment horizontal="center"/>
    </xf>
    <xf numFmtId="0" fontId="0" fillId="7" borderId="5" xfId="0" applyFill="1" applyBorder="1"/>
    <xf numFmtId="0" fontId="4" fillId="0" borderId="5" xfId="0" applyFont="1" applyBorder="1" applyAlignment="1">
      <alignment horizontal="center"/>
    </xf>
    <xf numFmtId="0" fontId="0" fillId="0" borderId="5" xfId="0" applyBorder="1"/>
    <xf numFmtId="0" fontId="4" fillId="0" borderId="0" xfId="0" applyFont="1" applyAlignment="1">
      <alignment horizontal="center"/>
    </xf>
    <xf numFmtId="0" fontId="0" fillId="8" borderId="0" xfId="0" applyFill="1"/>
    <xf numFmtId="0" fontId="0" fillId="3" borderId="4" xfId="0" applyFill="1" applyBorder="1" applyAlignment="1">
      <alignment horizontal="center"/>
    </xf>
    <xf numFmtId="0" fontId="0" fillId="3" borderId="5" xfId="0" applyFill="1" applyBorder="1"/>
    <xf numFmtId="0" fontId="0" fillId="3" borderId="6" xfId="0" applyFill="1" applyBorder="1" applyAlignment="1">
      <alignment horizontal="center"/>
    </xf>
    <xf numFmtId="0" fontId="0" fillId="3" borderId="8" xfId="0" applyFill="1" applyBorder="1" applyAlignment="1">
      <alignment horizontal="center"/>
    </xf>
    <xf numFmtId="0" fontId="0" fillId="3" borderId="8" xfId="0" applyFill="1" applyBorder="1" applyAlignment="1">
      <alignment horizontal="left"/>
    </xf>
    <xf numFmtId="0" fontId="0" fillId="3" borderId="29" xfId="0" applyFill="1" applyBorder="1" applyAlignment="1">
      <alignment horizontal="center"/>
    </xf>
    <xf numFmtId="0" fontId="0" fillId="3" borderId="1" xfId="0" applyFill="1" applyBorder="1" applyAlignment="1">
      <alignment horizontal="center"/>
    </xf>
    <xf numFmtId="0" fontId="0" fillId="3" borderId="19" xfId="0" applyFill="1" applyBorder="1" applyAlignment="1">
      <alignment horizontal="center"/>
    </xf>
    <xf numFmtId="0" fontId="0" fillId="3" borderId="30" xfId="0" applyFill="1" applyBorder="1" applyAlignment="1">
      <alignment horizontal="center"/>
    </xf>
    <xf numFmtId="0" fontId="0" fillId="8" borderId="12" xfId="0" applyFill="1" applyBorder="1"/>
    <xf numFmtId="0" fontId="0" fillId="8" borderId="13" xfId="0" applyFill="1" applyBorder="1"/>
    <xf numFmtId="0" fontId="0" fillId="8" borderId="14" xfId="0" applyFill="1" applyBorder="1"/>
    <xf numFmtId="0" fontId="0" fillId="0" borderId="12" xfId="0" applyBorder="1" applyAlignment="1">
      <alignment horizontal="center" vertical="center" wrapText="1"/>
    </xf>
    <xf numFmtId="0" fontId="0" fillId="0" borderId="13" xfId="0" applyBorder="1" applyAlignment="1">
      <alignment horizontal="center" vertical="center"/>
    </xf>
    <xf numFmtId="0" fontId="0" fillId="0" borderId="3" xfId="0" applyBorder="1" applyAlignment="1">
      <alignment horizontal="center" vertical="center"/>
    </xf>
    <xf numFmtId="0" fontId="6" fillId="9" borderId="33" xfId="0" applyFont="1" applyFill="1" applyBorder="1"/>
    <xf numFmtId="0" fontId="6" fillId="9" borderId="34" xfId="0" applyFont="1" applyFill="1" applyBorder="1"/>
    <xf numFmtId="0" fontId="7" fillId="0" borderId="0" xfId="0" applyFont="1" applyAlignment="1">
      <alignment wrapText="1"/>
    </xf>
    <xf numFmtId="0" fontId="3" fillId="0" borderId="0" xfId="0" applyFont="1" applyAlignment="1">
      <alignment vertical="center" wrapText="1"/>
    </xf>
    <xf numFmtId="0" fontId="8" fillId="0" borderId="0" xfId="0" applyFont="1" applyAlignment="1">
      <alignment wrapText="1"/>
    </xf>
    <xf numFmtId="0" fontId="10" fillId="0" borderId="0" xfId="0" applyFont="1"/>
    <xf numFmtId="0" fontId="2" fillId="0" borderId="0" xfId="0" applyFont="1" applyAlignment="1">
      <alignment horizontal="center"/>
    </xf>
    <xf numFmtId="0" fontId="0" fillId="6" borderId="7" xfId="0" applyFill="1" applyBorder="1" applyAlignment="1">
      <alignment horizontal="center" vertical="top" wrapText="1"/>
    </xf>
    <xf numFmtId="0" fontId="0" fillId="6" borderId="0" xfId="0" applyFill="1" applyAlignment="1">
      <alignment horizontal="center" vertical="top" wrapText="1"/>
    </xf>
    <xf numFmtId="0" fontId="0" fillId="6" borderId="8" xfId="0" applyFill="1" applyBorder="1" applyAlignment="1">
      <alignment horizontal="center"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0" fillId="6" borderId="11" xfId="0" applyFill="1" applyBorder="1" applyAlignment="1">
      <alignment horizontal="center" vertical="top"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6" borderId="0" xfId="0" applyFill="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12" xfId="0" applyFill="1"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0" fillId="6" borderId="27" xfId="0" applyFill="1" applyBorder="1" applyAlignment="1">
      <alignment horizontal="center"/>
    </xf>
    <xf numFmtId="0" fontId="0" fillId="6" borderId="2" xfId="0" applyFill="1" applyBorder="1" applyAlignment="1">
      <alignment horizontal="center"/>
    </xf>
    <xf numFmtId="0" fontId="0" fillId="6" borderId="32" xfId="0" applyFill="1" applyBorder="1" applyAlignment="1">
      <alignment horizontal="center"/>
    </xf>
    <xf numFmtId="0" fontId="0" fillId="3" borderId="7" xfId="0" applyFill="1" applyBorder="1" applyAlignment="1">
      <alignment horizontal="left"/>
    </xf>
    <xf numFmtId="0" fontId="0" fillId="3" borderId="0" xfId="0" applyFill="1" applyAlignment="1">
      <alignment horizontal="left"/>
    </xf>
    <xf numFmtId="0" fontId="0" fillId="3" borderId="7" xfId="0" applyFill="1" applyBorder="1" applyAlignment="1">
      <alignment horizontal="center"/>
    </xf>
    <xf numFmtId="0" fontId="0" fillId="3" borderId="0" xfId="0" applyFill="1" applyAlignment="1">
      <alignment horizontal="center"/>
    </xf>
    <xf numFmtId="0" fontId="0" fillId="3" borderId="7" xfId="0" applyFill="1" applyBorder="1" applyAlignment="1">
      <alignment horizontal="center" vertical="top" wrapText="1"/>
    </xf>
    <xf numFmtId="0" fontId="0" fillId="3" borderId="0" xfId="0" applyFill="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11" xfId="0" applyFill="1" applyBorder="1" applyAlignment="1">
      <alignment horizontal="center" vertical="top" wrapText="1"/>
    </xf>
    <xf numFmtId="0" fontId="0" fillId="8" borderId="12" xfId="0" applyFill="1"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0" fillId="5" borderId="7" xfId="0" applyFill="1" applyBorder="1" applyAlignment="1">
      <alignment horizontal="center"/>
    </xf>
    <xf numFmtId="0" fontId="0" fillId="5" borderId="0" xfId="0" applyFill="1" applyAlignment="1">
      <alignment horizontal="center"/>
    </xf>
    <xf numFmtId="0" fontId="0" fillId="5" borderId="8" xfId="0" applyFill="1" applyBorder="1" applyAlignment="1">
      <alignment horizontal="center"/>
    </xf>
    <xf numFmtId="0" fontId="4" fillId="3" borderId="7" xfId="0" applyFont="1" applyFill="1" applyBorder="1" applyAlignment="1">
      <alignment horizontal="center"/>
    </xf>
    <xf numFmtId="0" fontId="4" fillId="3" borderId="0" xfId="0" applyFont="1" applyFill="1" applyAlignment="1">
      <alignment horizontal="center"/>
    </xf>
    <xf numFmtId="0" fontId="4" fillId="3" borderId="8" xfId="0" applyFont="1"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6" borderId="7" xfId="0" applyFill="1" applyBorder="1" applyAlignment="1">
      <alignment horizontal="left"/>
    </xf>
    <xf numFmtId="0" fontId="0" fillId="6" borderId="0" xfId="0" applyFill="1" applyAlignment="1">
      <alignment horizontal="left"/>
    </xf>
    <xf numFmtId="0" fontId="0" fillId="6" borderId="8" xfId="0" applyFill="1" applyBorder="1" applyAlignment="1">
      <alignment horizontal="left"/>
    </xf>
    <xf numFmtId="0" fontId="0" fillId="3" borderId="5" xfId="0" applyFill="1" applyBorder="1" applyAlignment="1">
      <alignment horizontal="center"/>
    </xf>
    <xf numFmtId="0" fontId="5" fillId="7" borderId="12" xfId="0" applyFont="1" applyFill="1" applyBorder="1" applyAlignment="1">
      <alignment horizontal="center"/>
    </xf>
    <xf numFmtId="0" fontId="5" fillId="7" borderId="13" xfId="0" applyFont="1" applyFill="1" applyBorder="1" applyAlignment="1">
      <alignment horizontal="center"/>
    </xf>
    <xf numFmtId="0" fontId="5" fillId="7" borderId="14"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6" borderId="14" xfId="0" applyFill="1" applyBorder="1" applyAlignment="1">
      <alignment horizontal="center"/>
    </xf>
    <xf numFmtId="0" fontId="0" fillId="0" borderId="0" xfId="0" applyAlignment="1">
      <alignment horizontal="center"/>
    </xf>
    <xf numFmtId="0" fontId="0" fillId="0" borderId="0" xfId="0" applyNumberFormat="1"/>
  </cellXfs>
  <cellStyles count="1">
    <cellStyle name="Normal" xfId="0" builtinId="0"/>
  </cellStyles>
  <dxfs count="5">
    <dxf>
      <font>
        <color theme="0"/>
      </font>
      <fill>
        <patternFill>
          <bgColor rgb="FFFF0000"/>
        </patternFill>
      </fill>
    </dxf>
    <dxf>
      <font>
        <color theme="0"/>
      </font>
      <fill>
        <patternFill>
          <bgColor rgb="FFFF0000"/>
        </patternFill>
      </fill>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04.796692592594" createdVersion="8" refreshedVersion="8" minRefreshableVersion="3" recordCount="542" xr:uid="{A98248BA-E8AF-48A1-8626-1C26EEA59D30}">
  <cacheSource type="worksheet">
    <worksheetSource name="TblCardDesign"/>
  </cacheSource>
  <cacheFields count="19">
    <cacheField name="ID" numFmtId="0">
      <sharedItems containsSemiMixedTypes="0" containsString="0" containsNumber="1" containsInteger="1" minValue="1" maxValue="542"/>
    </cacheField>
    <cacheField name="Deck" numFmtId="0">
      <sharedItems containsBlank="1"/>
    </cacheField>
    <cacheField name="Name" numFmtId="0">
      <sharedItems containsBlank="1"/>
    </cacheField>
    <cacheField name="Ship Slot" numFmtId="0">
      <sharedItems containsString="0" containsBlank="1" containsNumber="1" containsInteger="1" minValue="1" maxValue="1"/>
    </cacheField>
    <cacheField name="Research" numFmtId="0">
      <sharedItems containsString="0" containsBlank="1" containsNumber="1" containsInteger="1" minValue="1" maxValue="3"/>
    </cacheField>
    <cacheField name="Engineering" numFmtId="0">
      <sharedItems containsString="0" containsBlank="1" containsNumber="1" containsInteger="1" minValue="1" maxValue="3"/>
    </cacheField>
    <cacheField name="Medic" numFmtId="0">
      <sharedItems containsString="0" containsBlank="1" containsNumber="1" containsInteger="1" minValue="1" maxValue="2"/>
    </cacheField>
    <cacheField name="Handling" numFmtId="0">
      <sharedItems containsString="0" containsBlank="1" containsNumber="1" containsInteger="1" minValue="1" maxValue="2"/>
    </cacheField>
    <cacheField name="Assault" numFmtId="0">
      <sharedItems containsString="0" containsBlank="1" containsNumber="1" containsInteger="1" minValue="1" maxValue="2"/>
    </cacheField>
    <cacheField name="Neutral" numFmtId="0">
      <sharedItems containsBlank="1" containsMixedTypes="1" containsNumber="1" containsInteger="1" minValue="1" maxValue="10"/>
    </cacheField>
    <cacheField name="X" numFmtId="0">
      <sharedItems containsBlank="1"/>
    </cacheField>
    <cacheField name="Type" numFmtId="0">
      <sharedItems containsBlank="1" count="10">
        <s v="Crew"/>
        <s v="Event"/>
        <s v="Ship Upgrade"/>
        <s v="Tactic"/>
        <s v="On Going Event"/>
        <s v="Captain"/>
        <s v="Lieutenant"/>
        <s v="Crew Attachment"/>
        <s v="Admiral"/>
        <m/>
      </sharedItems>
    </cacheField>
    <cacheField name="Sub type" numFmtId="0">
      <sharedItems containsBlank="1" count="23">
        <s v="Research"/>
        <s v="Handling"/>
        <s v="Medic"/>
        <s v="Engineer"/>
        <s v="Assault"/>
        <m/>
        <s v="Master"/>
        <s v="Neutral"/>
        <s v="Research/Engineer"/>
        <s v="Research/Medic"/>
        <s v="Research/Handling"/>
        <s v="Research/Assault"/>
        <s v="Engineer/Medic"/>
        <s v="Engineer/Handling"/>
        <s v="Engineer/Assault"/>
        <s v="Medic/Handling"/>
        <s v="Medic/Assault"/>
        <s v="Handling/Assault"/>
        <s v="Handling/Research"/>
        <s v="Engineering" u="1"/>
        <s v="Engineering/Medic" u="1"/>
        <s v="Engineering/Handling" u="1"/>
        <s v="Engineering/Assault" u="1"/>
      </sharedItems>
    </cacheField>
    <cacheField name="Rank" numFmtId="0">
      <sharedItems containsString="0" containsBlank="1" containsNumber="1" containsInteger="1" minValue="1" maxValue="3"/>
    </cacheField>
    <cacheField name="Species" numFmtId="0">
      <sharedItems containsBlank="1" count="5">
        <s v="Human"/>
        <m/>
        <s v="Robot"/>
        <s v="Cyborg"/>
        <s v="Krileon"/>
      </sharedItems>
    </cacheField>
    <cacheField name="Card Rarity" numFmtId="0">
      <sharedItems containsBlank="1"/>
    </cacheField>
    <cacheField name="Effect" numFmtId="0">
      <sharedItems containsBlank="1" longText="1"/>
    </cacheField>
    <cacheField name="Description" numFmtId="0">
      <sharedItems containsBlank="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2">
  <r>
    <n v="1"/>
    <s v="CREW"/>
    <s v="Associate Scientist"/>
    <n v="1"/>
    <m/>
    <m/>
    <m/>
    <m/>
    <m/>
    <m/>
    <m/>
    <x v="0"/>
    <x v="0"/>
    <n v="1"/>
    <x v="0"/>
    <s v="Common"/>
    <s v="Engage: Research + 1"/>
    <m/>
    <m/>
  </r>
  <r>
    <n v="2"/>
    <s v="CREW"/>
    <s v="Research Scientist"/>
    <n v="1"/>
    <m/>
    <m/>
    <m/>
    <m/>
    <m/>
    <m/>
    <m/>
    <x v="0"/>
    <x v="0"/>
    <n v="2"/>
    <x v="0"/>
    <s v="Common"/>
    <s v="Sacrifice 1 Research Tier 1_x000a_Engage: Research + 2"/>
    <m/>
    <m/>
  </r>
  <r>
    <n v="3"/>
    <s v="CREW"/>
    <s v="Senior Scientist"/>
    <n v="1"/>
    <m/>
    <m/>
    <m/>
    <m/>
    <m/>
    <m/>
    <m/>
    <x v="0"/>
    <x v="0"/>
    <n v="3"/>
    <x v="0"/>
    <s v="Common"/>
    <s v="Sacrifice 1 Research Tier 2_x000a_Engage: Research + 3"/>
    <m/>
    <m/>
  </r>
  <r>
    <n v="4"/>
    <s v="CREW"/>
    <s v="Mad Scientist"/>
    <n v="1"/>
    <m/>
    <m/>
    <m/>
    <m/>
    <m/>
    <m/>
    <m/>
    <x v="0"/>
    <x v="0"/>
    <n v="1"/>
    <x v="0"/>
    <s v="Uncommon"/>
    <s v="Engage: Discard 1 strategy card from your hand, if you do then Research + 2"/>
    <m/>
    <m/>
  </r>
  <r>
    <n v="5"/>
    <s v="CREW"/>
    <s v="Handling Officer"/>
    <n v="1"/>
    <m/>
    <m/>
    <m/>
    <m/>
    <m/>
    <m/>
    <m/>
    <x v="0"/>
    <x v="1"/>
    <n v="1"/>
    <x v="0"/>
    <s v="Common"/>
    <s v="Engage: Ship Handling + 1_x000a_Engage: Use gun slot and deal extra 100 damage"/>
    <m/>
    <m/>
  </r>
  <r>
    <n v="6"/>
    <s v="CREW"/>
    <s v="Wing Commander"/>
    <n v="1"/>
    <m/>
    <m/>
    <m/>
    <m/>
    <m/>
    <m/>
    <m/>
    <x v="0"/>
    <x v="1"/>
    <n v="2"/>
    <x v="0"/>
    <s v="Common"/>
    <s v="Sacrifice 1 handling Tier 1_x000a_Engage: Ship Handling + 2_x000a_Engage: Use gun slot and deal extra 100 damage"/>
    <m/>
    <m/>
  </r>
  <r>
    <n v="7"/>
    <s v="CREW"/>
    <s v="Space Marshal"/>
    <n v="1"/>
    <m/>
    <m/>
    <m/>
    <m/>
    <m/>
    <m/>
    <m/>
    <x v="0"/>
    <x v="1"/>
    <n v="3"/>
    <x v="0"/>
    <s v="Common"/>
    <s v="Sacrifice 1 handling Tier 2_x000a_Engage: Ship Handling + 3_x000a_Engage: Use gun slot and deal extra 100 damage"/>
    <m/>
    <m/>
  </r>
  <r>
    <n v="8"/>
    <s v="CREW"/>
    <s v="Unlikely handling"/>
    <n v="1"/>
    <m/>
    <m/>
    <m/>
    <m/>
    <m/>
    <m/>
    <m/>
    <x v="0"/>
    <x v="1"/>
    <n v="1"/>
    <x v="0"/>
    <s v="Uncommon"/>
    <s v="Engage: Ship Handling + 1_x000a_Engage: Look at the top card of your Strategy Deck. Then either put the card back to the top or bottom of the strategy deck. Then draw a card."/>
    <m/>
    <m/>
  </r>
  <r>
    <n v="9"/>
    <s v="CREW"/>
    <s v="Ship Nurse"/>
    <n v="1"/>
    <m/>
    <m/>
    <m/>
    <m/>
    <m/>
    <m/>
    <m/>
    <x v="0"/>
    <x v="2"/>
    <n v="1"/>
    <x v="0"/>
    <s v="Common"/>
    <s v="Engage: Medical + 1"/>
    <m/>
    <m/>
  </r>
  <r>
    <n v="10"/>
    <s v="CREW"/>
    <s v="Medical Officer"/>
    <n v="1"/>
    <m/>
    <m/>
    <m/>
    <m/>
    <m/>
    <m/>
    <m/>
    <x v="0"/>
    <x v="2"/>
    <n v="2"/>
    <x v="0"/>
    <s v="Common"/>
    <s v="Sacrifice 1 Medic Tier 1_x000a_Engage: Medical + 2"/>
    <m/>
    <m/>
  </r>
  <r>
    <n v="11"/>
    <s v="CREW"/>
    <s v="Chief Medical Officer"/>
    <n v="1"/>
    <m/>
    <m/>
    <m/>
    <m/>
    <m/>
    <m/>
    <m/>
    <x v="0"/>
    <x v="2"/>
    <n v="3"/>
    <x v="0"/>
    <s v="Common"/>
    <s v="Sacrifice 1 Medic Tier 2_x000a_Engage: Medical + 3"/>
    <m/>
    <m/>
  </r>
  <r>
    <n v="12"/>
    <s v="CREW"/>
    <s v="Experimental Doctor"/>
    <n v="1"/>
    <m/>
    <m/>
    <m/>
    <m/>
    <m/>
    <m/>
    <m/>
    <x v="0"/>
    <x v="2"/>
    <n v="1"/>
    <x v="0"/>
    <s v="Uncommon"/>
    <s v="Engage: Medical + 1_x000a_Engage: Discard 1 crew card from your hand and gain Medical + 2"/>
    <m/>
    <m/>
  </r>
  <r>
    <n v="13"/>
    <s v="CREW"/>
    <s v="Engineer"/>
    <n v="1"/>
    <m/>
    <m/>
    <m/>
    <m/>
    <m/>
    <m/>
    <m/>
    <x v="0"/>
    <x v="3"/>
    <n v="1"/>
    <x v="0"/>
    <s v="Common"/>
    <s v="Engage: Engineering + 1"/>
    <m/>
    <m/>
  </r>
  <r>
    <n v="14"/>
    <s v="CREW"/>
    <s v="Assistant Chief Engineer"/>
    <n v="1"/>
    <m/>
    <m/>
    <m/>
    <m/>
    <m/>
    <m/>
    <m/>
    <x v="0"/>
    <x v="3"/>
    <n v="2"/>
    <x v="0"/>
    <s v="Common"/>
    <s v="Sacrifice 1 Engineer Tier 1_x000a_Engage: Engineering + 2"/>
    <m/>
    <m/>
  </r>
  <r>
    <n v="15"/>
    <s v="CREW"/>
    <s v="Chief Engineer"/>
    <n v="1"/>
    <m/>
    <m/>
    <m/>
    <m/>
    <m/>
    <m/>
    <m/>
    <x v="0"/>
    <x v="3"/>
    <n v="3"/>
    <x v="0"/>
    <s v="Common"/>
    <s v="Sacrifice 1 Engineer Tier 2_x000a_Engage: Engineering + 3"/>
    <m/>
    <m/>
  </r>
  <r>
    <n v="16"/>
    <s v="CREW"/>
    <s v="Engineer's Assistant"/>
    <n v="1"/>
    <m/>
    <m/>
    <m/>
    <m/>
    <m/>
    <m/>
    <m/>
    <x v="0"/>
    <x v="3"/>
    <n v="1"/>
    <x v="0"/>
    <s v="Uncommon"/>
    <s v="Engage: If you have already Engaged an Engineer not called Engineer's Assistant then Engineering + 2 otherwise Engineering + 1"/>
    <m/>
    <m/>
  </r>
  <r>
    <n v="17"/>
    <s v="CREW"/>
    <s v="Private"/>
    <n v="1"/>
    <m/>
    <m/>
    <m/>
    <m/>
    <m/>
    <m/>
    <m/>
    <x v="0"/>
    <x v="4"/>
    <n v="1"/>
    <x v="0"/>
    <s v="Common"/>
    <s v="Engage: Assualt + 1"/>
    <m/>
    <m/>
  </r>
  <r>
    <n v="18"/>
    <s v="CREW"/>
    <s v="Corporal"/>
    <n v="1"/>
    <m/>
    <m/>
    <m/>
    <m/>
    <m/>
    <m/>
    <m/>
    <x v="0"/>
    <x v="4"/>
    <n v="2"/>
    <x v="0"/>
    <s v="Common"/>
    <s v="Sacrifice 1 Assualt Tier 1_x000a_Engage: Assualt + 2"/>
    <m/>
    <m/>
  </r>
  <r>
    <n v="19"/>
    <s v="CREW"/>
    <s v="Sergeant"/>
    <n v="1"/>
    <m/>
    <m/>
    <m/>
    <m/>
    <m/>
    <m/>
    <m/>
    <x v="0"/>
    <x v="4"/>
    <n v="3"/>
    <x v="0"/>
    <s v="Common"/>
    <s v="Sacrifice 1 Assualt Tier 2_x000a_Engage: Assualt + 3"/>
    <m/>
    <m/>
  </r>
  <r>
    <n v="20"/>
    <s v="CREW"/>
    <s v="Mischeavous Marine"/>
    <n v="1"/>
    <m/>
    <m/>
    <m/>
    <m/>
    <m/>
    <m/>
    <m/>
    <x v="0"/>
    <x v="4"/>
    <n v="1"/>
    <x v="0"/>
    <s v="Uncommon"/>
    <s v="Engage: Assault + 1_x000a_Engage: Engage target enemy crew member, it does not Disengage until your next Disengage step"/>
    <m/>
    <m/>
  </r>
  <r>
    <n v="21"/>
    <s v="STRATEGY"/>
    <s v="The Great Nebula"/>
    <m/>
    <n v="1"/>
    <m/>
    <m/>
    <m/>
    <m/>
    <n v="2"/>
    <m/>
    <x v="1"/>
    <x v="5"/>
    <m/>
    <x v="1"/>
    <s v="Uncommon"/>
    <s v="Look at the top 3 cards of your library, put 2 Event cards into your hand and the rest into the junkyard"/>
    <m/>
    <m/>
  </r>
  <r>
    <n v="22"/>
    <s v="STRATEGY"/>
    <s v="Upgraded Cabins"/>
    <m/>
    <m/>
    <n v="1"/>
    <m/>
    <m/>
    <m/>
    <n v="2"/>
    <m/>
    <x v="2"/>
    <x v="5"/>
    <m/>
    <x v="1"/>
    <s v="Uncommon"/>
    <s v="Attach to ship: Attached ship gains 1 extra crew slot"/>
    <m/>
    <m/>
  </r>
  <r>
    <n v="23"/>
    <s v="STRATEGY"/>
    <s v="Recovery Bays"/>
    <m/>
    <m/>
    <m/>
    <n v="1"/>
    <m/>
    <m/>
    <n v="1"/>
    <m/>
    <x v="3"/>
    <x v="5"/>
    <m/>
    <x v="1"/>
    <s v="Uncommon"/>
    <s v="Return a crew card from stasis to your hand"/>
    <m/>
    <m/>
  </r>
  <r>
    <n v="24"/>
    <s v="STRATEGY"/>
    <s v="Shields Are Down"/>
    <m/>
    <m/>
    <m/>
    <m/>
    <n v="1"/>
    <m/>
    <n v="2"/>
    <m/>
    <x v="3"/>
    <x v="5"/>
    <m/>
    <x v="1"/>
    <s v="Uncommon"/>
    <s v="Remove target ships shield until end of turn"/>
    <m/>
    <m/>
  </r>
  <r>
    <n v="25"/>
    <s v="STRATEGY"/>
    <s v="Boarding Party"/>
    <m/>
    <m/>
    <m/>
    <m/>
    <m/>
    <n v="1"/>
    <s v="X"/>
    <b v="1"/>
    <x v="3"/>
    <x v="5"/>
    <m/>
    <x v="1"/>
    <s v="Uncommon"/>
    <s v="Target Enemy ship: Engage X amount of crew members until your next turn"/>
    <m/>
    <m/>
  </r>
  <r>
    <n v="26"/>
    <s v="STRATEGY"/>
    <s v="Meteor Incoming!"/>
    <m/>
    <n v="1"/>
    <m/>
    <m/>
    <m/>
    <m/>
    <m/>
    <m/>
    <x v="1"/>
    <x v="5"/>
    <m/>
    <x v="1"/>
    <s v="Common"/>
    <s v="Target Enemy Ship: Deal 200 damage"/>
    <m/>
    <m/>
  </r>
  <r>
    <n v="27"/>
    <s v="STRATEGY"/>
    <s v="Pew Pew Lazors"/>
    <m/>
    <m/>
    <n v="1"/>
    <m/>
    <m/>
    <m/>
    <m/>
    <m/>
    <x v="1"/>
    <x v="5"/>
    <m/>
    <x v="1"/>
    <s v="Common"/>
    <s v="Target Owned Ship: Increase Ships Damage by 200 to one gun slot until end of turn"/>
    <m/>
    <m/>
  </r>
  <r>
    <n v="28"/>
    <s v="STRATEGY"/>
    <s v="Targeting Computer"/>
    <m/>
    <m/>
    <n v="1"/>
    <m/>
    <m/>
    <m/>
    <n v="1"/>
    <m/>
    <x v="2"/>
    <x v="5"/>
    <m/>
    <x v="1"/>
    <s v="Common"/>
    <s v="Attach to Ship: Attached ship gains 1 extra gun slot"/>
    <m/>
    <m/>
  </r>
  <r>
    <n v="29"/>
    <s v="STRATEGY"/>
    <s v="Ship Infection"/>
    <m/>
    <m/>
    <m/>
    <n v="1"/>
    <m/>
    <m/>
    <n v="1"/>
    <m/>
    <x v="3"/>
    <x v="5"/>
    <m/>
    <x v="1"/>
    <s v="Common"/>
    <s v="Target Ship: Sacrifice 1 crew member"/>
    <m/>
    <m/>
  </r>
  <r>
    <n v="30"/>
    <s v="STRATEGY"/>
    <s v="Ships Gun Installations"/>
    <m/>
    <n v="1"/>
    <n v="1"/>
    <m/>
    <m/>
    <m/>
    <n v="1"/>
    <m/>
    <x v="2"/>
    <x v="5"/>
    <m/>
    <x v="1"/>
    <s v="Rare"/>
    <s v="Attach to Ship: At the start of your turn increase targets ship damage by 100 to one gun slot"/>
    <m/>
    <m/>
  </r>
  <r>
    <n v="31"/>
    <s v="STRATEGY"/>
    <s v="Under Pressure"/>
    <m/>
    <m/>
    <m/>
    <m/>
    <m/>
    <n v="1"/>
    <n v="3"/>
    <m/>
    <x v="4"/>
    <x v="5"/>
    <m/>
    <x v="1"/>
    <s v="Rare"/>
    <s v="Target ship gains 1 extra Research for each Research crew Engaged on your turns"/>
    <m/>
    <m/>
  </r>
  <r>
    <n v="32"/>
    <s v="STRATEGY"/>
    <s v="Evasive Maneuvers"/>
    <m/>
    <m/>
    <m/>
    <m/>
    <n v="1"/>
    <m/>
    <m/>
    <m/>
    <x v="3"/>
    <x v="5"/>
    <m/>
    <x v="1"/>
    <s v="Uncommon"/>
    <s v="Prevent all ship damage dealt to target ship this turn"/>
    <m/>
    <m/>
  </r>
  <r>
    <n v="33"/>
    <s v="STRATEGY"/>
    <s v="Spinning Evasion"/>
    <m/>
    <m/>
    <m/>
    <m/>
    <n v="2"/>
    <m/>
    <m/>
    <m/>
    <x v="3"/>
    <x v="5"/>
    <m/>
    <x v="1"/>
    <s v="Uncommon"/>
    <s v="Prevent all ship damage from 1 enemy ship and draw a card"/>
    <s v="I'll try spinning - that's a good trick"/>
    <m/>
  </r>
  <r>
    <n v="34"/>
    <s v="STRATEGY"/>
    <s v="Shields for Days"/>
    <m/>
    <m/>
    <m/>
    <m/>
    <n v="2"/>
    <m/>
    <n v="2"/>
    <m/>
    <x v="3"/>
    <x v="5"/>
    <m/>
    <x v="1"/>
    <s v="Rare"/>
    <s v="Prevent all ship damage to all your ships this turn"/>
    <m/>
    <m/>
  </r>
  <r>
    <n v="35"/>
    <s v="STRATEGY"/>
    <s v="Hacking the System"/>
    <m/>
    <m/>
    <m/>
    <m/>
    <m/>
    <n v="1"/>
    <n v="1"/>
    <m/>
    <x v="3"/>
    <x v="5"/>
    <m/>
    <x v="1"/>
    <s v="Uncommon"/>
    <s v="Destroy target Ship Upgrade"/>
    <m/>
    <m/>
  </r>
  <r>
    <n v="36"/>
    <s v="STRATEGY"/>
    <s v="Old Piece of Junk"/>
    <m/>
    <m/>
    <n v="1"/>
    <m/>
    <m/>
    <m/>
    <n v="1"/>
    <m/>
    <x v="1"/>
    <x v="5"/>
    <m/>
    <x v="1"/>
    <s v="Common"/>
    <s v="Return 1 Ship Upgrade card from the graveyard to your hand"/>
    <m/>
    <m/>
  </r>
  <r>
    <n v="37"/>
    <s v="STRATEGY"/>
    <s v="Wormhole"/>
    <m/>
    <n v="3"/>
    <m/>
    <m/>
    <m/>
    <m/>
    <n v="3"/>
    <m/>
    <x v="1"/>
    <x v="5"/>
    <m/>
    <x v="1"/>
    <s v="Rare"/>
    <s v="Gain an extra turn after this one and then remove this card from the game."/>
    <m/>
    <m/>
  </r>
  <r>
    <n v="38"/>
    <s v="CREW"/>
    <s v="Cpt. Gray, The Infiltrator"/>
    <n v="1"/>
    <m/>
    <m/>
    <m/>
    <m/>
    <n v="2"/>
    <n v="2"/>
    <m/>
    <x v="5"/>
    <x v="4"/>
    <m/>
    <x v="0"/>
    <s v="Rare"/>
    <s v="All assault crew get +1 assault on your turn when Engaged_x000a_Engage: Target enemy ships Gun spot can't be used until the start of your next turn"/>
    <m/>
    <m/>
  </r>
  <r>
    <n v="39"/>
    <s v="CREW"/>
    <s v="Cpt. Walter"/>
    <n v="1"/>
    <n v="2"/>
    <m/>
    <m/>
    <m/>
    <m/>
    <n v="2"/>
    <m/>
    <x v="5"/>
    <x v="0"/>
    <m/>
    <x v="0"/>
    <s v="Rare"/>
    <s v="All crew get +1 research on your turn when Engaged_x000a_Engage: Draw 2 cards from your strategy deck, then discard 2"/>
    <m/>
    <m/>
  </r>
  <r>
    <n v="40"/>
    <s v="CREW"/>
    <s v="Lt. Barbara"/>
    <n v="1"/>
    <m/>
    <m/>
    <m/>
    <n v="1"/>
    <m/>
    <n v="1"/>
    <m/>
    <x v="6"/>
    <x v="1"/>
    <m/>
    <x v="0"/>
    <s v="Rare"/>
    <s v="Disengage target Engaged handling at the end of your turn"/>
    <m/>
    <m/>
  </r>
  <r>
    <n v="41"/>
    <s v="STRATEGY"/>
    <s v="Project Disruption"/>
    <m/>
    <n v="1"/>
    <m/>
    <m/>
    <m/>
    <m/>
    <n v="1"/>
    <m/>
    <x v="3"/>
    <x v="5"/>
    <m/>
    <x v="1"/>
    <s v="Uncommon"/>
    <s v="Cancel target On Going Event card"/>
    <m/>
    <m/>
  </r>
  <r>
    <n v="42"/>
    <s v="STRATEGY"/>
    <s v="Infiltrated Tactics"/>
    <m/>
    <m/>
    <m/>
    <m/>
    <m/>
    <n v="1"/>
    <n v="1"/>
    <m/>
    <x v="3"/>
    <x v="5"/>
    <m/>
    <x v="1"/>
    <s v="Uncommon"/>
    <s v="Cancel activated Tactic Card"/>
    <m/>
    <m/>
  </r>
  <r>
    <n v="43"/>
    <s v="STRATEGY"/>
    <s v="Cloning Vat"/>
    <m/>
    <m/>
    <m/>
    <n v="1"/>
    <m/>
    <m/>
    <n v="2"/>
    <m/>
    <x v="4"/>
    <x v="5"/>
    <m/>
    <x v="1"/>
    <s v="Rare"/>
    <s v="Target Ship can have one extra crew added during crew phase"/>
    <m/>
    <m/>
  </r>
  <r>
    <n v="44"/>
    <s v="STRATEGY"/>
    <s v="Alien Disease"/>
    <m/>
    <m/>
    <m/>
    <n v="2"/>
    <m/>
    <m/>
    <n v="2"/>
    <m/>
    <x v="4"/>
    <x v="5"/>
    <m/>
    <x v="1"/>
    <s v="Uncommon"/>
    <s v="Target ship: Sacrifices 1 crew during that players start phase"/>
    <m/>
    <m/>
  </r>
  <r>
    <n v="45"/>
    <s v="STRATEGY"/>
    <s v="Antidote"/>
    <m/>
    <m/>
    <m/>
    <n v="1"/>
    <m/>
    <m/>
    <n v="1"/>
    <m/>
    <x v="1"/>
    <x v="5"/>
    <m/>
    <x v="1"/>
    <s v="Uncommon"/>
    <s v="Remove target On Going event card attached to you"/>
    <m/>
    <m/>
  </r>
  <r>
    <n v="46"/>
    <s v="STRATEGY"/>
    <s v="Hull Breach"/>
    <m/>
    <m/>
    <m/>
    <m/>
    <m/>
    <n v="1"/>
    <n v="2"/>
    <m/>
    <x v="1"/>
    <x v="5"/>
    <m/>
    <x v="1"/>
    <s v="Uncommon"/>
    <s v="Target Enemy Ship: They Sacrifice 1 crew member and take 100 damage to ship"/>
    <m/>
    <m/>
  </r>
  <r>
    <n v="47"/>
    <s v="STRATEGY"/>
    <s v="Smuggling goods"/>
    <m/>
    <n v="1"/>
    <m/>
    <m/>
    <m/>
    <n v="1"/>
    <s v="X"/>
    <b v="1"/>
    <x v="3"/>
    <x v="5"/>
    <m/>
    <x v="1"/>
    <s v="Common"/>
    <s v="Target Player: Draw x cards_x000a_Target Player: Discard x cards"/>
    <m/>
    <m/>
  </r>
  <r>
    <n v="48"/>
    <s v="STRATEGY"/>
    <s v="Deflectors"/>
    <m/>
    <m/>
    <n v="1"/>
    <m/>
    <m/>
    <m/>
    <n v="2"/>
    <m/>
    <x v="2"/>
    <x v="5"/>
    <m/>
    <x v="1"/>
    <s v="Uncommon"/>
    <s v="Attach to Ship: When this ship is being targetted by enemy ship gun slots, they must Engage an extra crew member per gun slot"/>
    <m/>
    <m/>
  </r>
  <r>
    <n v="49"/>
    <s v="CREW"/>
    <s v="Security Officer"/>
    <n v="1"/>
    <m/>
    <m/>
    <m/>
    <m/>
    <m/>
    <m/>
    <m/>
    <x v="0"/>
    <x v="4"/>
    <n v="2"/>
    <x v="0"/>
    <s v="Rare"/>
    <s v="Sacrifice 1 Assualt Tier 1._x000a_On entry, capture enemy players crew member while Security Officer is a member of your ship._x000a_Engage: Assualt + 2"/>
    <m/>
    <m/>
  </r>
  <r>
    <n v="50"/>
    <s v="STRATEGY"/>
    <s v="Rescue Mission"/>
    <m/>
    <m/>
    <m/>
    <m/>
    <m/>
    <n v="2"/>
    <m/>
    <m/>
    <x v="1"/>
    <x v="5"/>
    <m/>
    <x v="1"/>
    <s v="Uncommon"/>
    <s v="Return 1 captured crew member to original owners hand"/>
    <m/>
    <m/>
  </r>
  <r>
    <n v="51"/>
    <s v="STRATEGY"/>
    <s v="Raid"/>
    <m/>
    <m/>
    <m/>
    <m/>
    <m/>
    <n v="1"/>
    <n v="3"/>
    <m/>
    <x v="1"/>
    <x v="5"/>
    <m/>
    <x v="1"/>
    <s v="Uncommon"/>
    <s v="Return 1 captured crew member to original owners hand from a target enemy ship and capture enemy crew member from same target enemy ship"/>
    <m/>
    <m/>
  </r>
  <r>
    <n v="52"/>
    <s v="STRATEGY"/>
    <s v="Back in Action"/>
    <m/>
    <m/>
    <m/>
    <n v="1"/>
    <m/>
    <m/>
    <n v="2"/>
    <m/>
    <x v="3"/>
    <x v="5"/>
    <m/>
    <x v="1"/>
    <s v="Uncommon"/>
    <s v="Return a crew card from stasis and place in an available crew slot"/>
    <m/>
    <m/>
  </r>
  <r>
    <n v="53"/>
    <s v="STRATEGY"/>
    <s v="Boosted medicine"/>
    <m/>
    <m/>
    <m/>
    <n v="1"/>
    <m/>
    <m/>
    <n v="2"/>
    <m/>
    <x v="1"/>
    <x v="5"/>
    <m/>
    <x v="1"/>
    <s v="Rare"/>
    <s v="Disengage target Captain"/>
    <m/>
    <m/>
  </r>
  <r>
    <n v="54"/>
    <s v="STRATEGY"/>
    <s v="Healing Bays"/>
    <m/>
    <m/>
    <n v="1"/>
    <n v="1"/>
    <m/>
    <m/>
    <m/>
    <m/>
    <x v="2"/>
    <x v="5"/>
    <m/>
    <x v="1"/>
    <s v="Uncommon"/>
    <s v="Attach to Ship: Disengage 2 non Robot crew members at the start of your End phase"/>
    <m/>
    <m/>
  </r>
  <r>
    <n v="55"/>
    <s v="CREW"/>
    <s v="Y Bot"/>
    <n v="1"/>
    <m/>
    <m/>
    <m/>
    <m/>
    <m/>
    <m/>
    <m/>
    <x v="0"/>
    <x v="3"/>
    <n v="1"/>
    <x v="2"/>
    <s v="Common"/>
    <s v="Robot can't be used for gun slots._x000a_Engage: Engineering + 1_x000a_Engage: Repair ship by 100"/>
    <m/>
    <m/>
  </r>
  <r>
    <n v="56"/>
    <s v="CREW"/>
    <s v="R Bot"/>
    <n v="1"/>
    <m/>
    <m/>
    <m/>
    <m/>
    <m/>
    <m/>
    <m/>
    <x v="0"/>
    <x v="2"/>
    <n v="1"/>
    <x v="2"/>
    <s v="Common"/>
    <s v="Robot can't be used for gun slots._x000a_Engage: Medic + 1_x000a_Engage: Repair ship by 100"/>
    <m/>
    <m/>
  </r>
  <r>
    <n v="57"/>
    <s v="CREW"/>
    <s v="B Bot"/>
    <n v="1"/>
    <m/>
    <m/>
    <m/>
    <m/>
    <m/>
    <m/>
    <m/>
    <x v="0"/>
    <x v="1"/>
    <n v="1"/>
    <x v="2"/>
    <s v="Common"/>
    <s v="Robot can't be used for gun slots._x000a_Engage: Handling + 1_x000a_Engage: Repair ship by 100"/>
    <m/>
    <m/>
  </r>
  <r>
    <n v="58"/>
    <s v="CREW"/>
    <s v="P Bot"/>
    <n v="1"/>
    <m/>
    <m/>
    <m/>
    <m/>
    <m/>
    <m/>
    <m/>
    <x v="0"/>
    <x v="4"/>
    <n v="1"/>
    <x v="2"/>
    <s v="Common"/>
    <s v="Robot can't be used for gun slots._x000a_Engage: Assault + 1_x000a_Engage: Repair ship by 100"/>
    <m/>
    <m/>
  </r>
  <r>
    <n v="59"/>
    <s v="CREW"/>
    <s v="W Bot"/>
    <n v="1"/>
    <m/>
    <m/>
    <m/>
    <m/>
    <m/>
    <m/>
    <m/>
    <x v="0"/>
    <x v="0"/>
    <n v="1"/>
    <x v="2"/>
    <s v="Common"/>
    <s v="Robot can't be used for gun slots._x000a_Engage: Research + 1_x000a_Engage: Repair ship by 100"/>
    <m/>
    <m/>
  </r>
  <r>
    <n v="60"/>
    <s v="CREW"/>
    <s v="Y Bot Bot"/>
    <n v="1"/>
    <m/>
    <m/>
    <m/>
    <m/>
    <m/>
    <m/>
    <m/>
    <x v="0"/>
    <x v="3"/>
    <n v="2"/>
    <x v="2"/>
    <s v="Common"/>
    <s v="Sacrifice 1 Engineering Tier 1_x000a_Robot can't be used for gun slots._x000a_Engage: Engineering + 2_x000a_Engage: Repair ship by 100"/>
    <m/>
    <m/>
  </r>
  <r>
    <n v="61"/>
    <s v="CREW"/>
    <s v="R Bot Bot"/>
    <n v="1"/>
    <m/>
    <m/>
    <m/>
    <m/>
    <m/>
    <m/>
    <m/>
    <x v="0"/>
    <x v="2"/>
    <n v="2"/>
    <x v="2"/>
    <s v="Common"/>
    <s v="Sacrifice 1 Medic Tier 1_x000a_Robot can't be used for gun slots._x000a_Engage: Medic + 2_x000a_Engage: Repair ship by 100"/>
    <m/>
    <m/>
  </r>
  <r>
    <n v="62"/>
    <s v="CREW"/>
    <s v="B Bot Bot"/>
    <n v="1"/>
    <m/>
    <m/>
    <m/>
    <m/>
    <m/>
    <m/>
    <m/>
    <x v="0"/>
    <x v="1"/>
    <n v="2"/>
    <x v="2"/>
    <s v="Common"/>
    <s v="Sacrifice 1 Handling Tier 1_x000a_Robot can't be used for gun slots._x000a_Engage: Handling + 2_x000a_Engage: Repair ship by 100"/>
    <m/>
    <m/>
  </r>
  <r>
    <n v="63"/>
    <s v="CREW"/>
    <s v="P Bot Bot"/>
    <n v="1"/>
    <m/>
    <m/>
    <m/>
    <m/>
    <m/>
    <m/>
    <m/>
    <x v="0"/>
    <x v="4"/>
    <n v="2"/>
    <x v="2"/>
    <s v="Common"/>
    <s v="Sacrifice 1 Assault Tier 1_x000a_Robot can't be used for gun slots._x000a_Engage: Assault + 2_x000a_Engage: Repair ship by 100"/>
    <m/>
    <m/>
  </r>
  <r>
    <n v="64"/>
    <s v="CREW"/>
    <s v="W Bot Bot"/>
    <n v="1"/>
    <m/>
    <m/>
    <m/>
    <m/>
    <m/>
    <m/>
    <m/>
    <x v="0"/>
    <x v="0"/>
    <n v="2"/>
    <x v="2"/>
    <s v="Common"/>
    <s v="Sacrifice 1 Research Tier 1_x000a_Robot can't be used for gun slots._x000a_Engage: Research + 2_x000a_Engage: Repair ship by 100"/>
    <m/>
    <m/>
  </r>
  <r>
    <n v="65"/>
    <s v="CREW"/>
    <s v="Y Boop Bot"/>
    <n v="1"/>
    <m/>
    <m/>
    <m/>
    <m/>
    <m/>
    <m/>
    <m/>
    <x v="0"/>
    <x v="3"/>
    <n v="3"/>
    <x v="2"/>
    <s v="Common"/>
    <s v="Sacrifice 1 Engineering Tier 2_x000a_Robot can't be used for gun slots._x000a_Engage: Engineering + 3_x000a_Engage: Repair ship by 100"/>
    <m/>
    <m/>
  </r>
  <r>
    <n v="66"/>
    <s v="CREW"/>
    <s v="R Boop Bot"/>
    <n v="1"/>
    <m/>
    <m/>
    <m/>
    <m/>
    <m/>
    <m/>
    <m/>
    <x v="0"/>
    <x v="2"/>
    <n v="3"/>
    <x v="2"/>
    <s v="Common"/>
    <s v="Sacrifice 1 Medic Tier 2_x000a_Robot can't be used for gun slots._x000a_Engage: Medic + 3_x000a_Engage: Repair ship by 100"/>
    <m/>
    <m/>
  </r>
  <r>
    <n v="67"/>
    <s v="CREW"/>
    <s v="B Boop Bot"/>
    <n v="1"/>
    <m/>
    <m/>
    <m/>
    <m/>
    <m/>
    <m/>
    <m/>
    <x v="0"/>
    <x v="1"/>
    <n v="3"/>
    <x v="2"/>
    <s v="Common"/>
    <s v="Sacrifice 1 Handling Tier 2_x000a_Robot can't be used for gun slots._x000a_Engage: Handling + 3_x000a_Engage: Repair ship by 100"/>
    <m/>
    <m/>
  </r>
  <r>
    <n v="68"/>
    <s v="CREW"/>
    <s v="P Boop Bot"/>
    <n v="1"/>
    <m/>
    <m/>
    <m/>
    <m/>
    <m/>
    <m/>
    <m/>
    <x v="0"/>
    <x v="4"/>
    <n v="3"/>
    <x v="2"/>
    <s v="Common"/>
    <s v="Sacrifice 1 Assault Tier 2_x000a_Robot can't be used for gun slots._x000a_Engage: Assault + 3_x000a_Engage: Repair ship by 100"/>
    <m/>
    <m/>
  </r>
  <r>
    <n v="69"/>
    <s v="CREW"/>
    <s v="W Boop Bot"/>
    <n v="1"/>
    <m/>
    <m/>
    <m/>
    <m/>
    <m/>
    <m/>
    <m/>
    <x v="0"/>
    <x v="0"/>
    <n v="3"/>
    <x v="2"/>
    <s v="Common"/>
    <s v="Sacrifice 1 Research Tier 2._x000a_Robot can't be used for gun slots._x000a_Engage: Research + 3_x000a_Engage: Repair ship by 100"/>
    <m/>
    <m/>
  </r>
  <r>
    <n v="70"/>
    <s v="CREW"/>
    <s v="Lt. YRBPW Bot"/>
    <n v="1"/>
    <n v="1"/>
    <n v="1"/>
    <n v="1"/>
    <n v="1"/>
    <n v="1"/>
    <m/>
    <m/>
    <x v="6"/>
    <x v="6"/>
    <m/>
    <x v="2"/>
    <s v="Ultra Rare"/>
    <s v="Engage: Disengage All Robots on assigned ship"/>
    <m/>
    <m/>
  </r>
  <r>
    <n v="71"/>
    <s v="CREW"/>
    <s v="Cpt. James Rainbow"/>
    <n v="1"/>
    <n v="1"/>
    <n v="1"/>
    <n v="1"/>
    <n v="1"/>
    <n v="1"/>
    <n v="2"/>
    <m/>
    <x v="5"/>
    <x v="6"/>
    <m/>
    <x v="2"/>
    <s v="Ultra Rare"/>
    <s v="All Robots on asigned ship Repair an extra 100._x000a_Engage: All Robots on assigned ship can now Engage to use gun slots "/>
    <m/>
    <m/>
  </r>
  <r>
    <n v="72"/>
    <s v="STRATEGY"/>
    <s v="Robot Repair"/>
    <m/>
    <m/>
    <n v="1"/>
    <m/>
    <m/>
    <m/>
    <n v="2"/>
    <m/>
    <x v="2"/>
    <x v="5"/>
    <m/>
    <x v="1"/>
    <s v="Uncommon"/>
    <s v="Attach to Ship: When a Robot Crew is destroyed, discard a card. If you do return Robot Crew to original crew slot"/>
    <m/>
    <m/>
  </r>
  <r>
    <n v="73"/>
    <s v="STRATEGY"/>
    <s v="Ones and Zeros"/>
    <m/>
    <m/>
    <m/>
    <m/>
    <m/>
    <n v="1"/>
    <n v="2"/>
    <m/>
    <x v="3"/>
    <x v="5"/>
    <m/>
    <x v="1"/>
    <s v="Uncommon"/>
    <s v="Target Enemy Ship are unable to attack during their next turn"/>
    <m/>
    <m/>
  </r>
  <r>
    <n v="74"/>
    <s v="STRATEGY"/>
    <s v="Robotic Upgrade"/>
    <m/>
    <n v="1"/>
    <n v="1"/>
    <m/>
    <m/>
    <m/>
    <m/>
    <m/>
    <x v="7"/>
    <x v="5"/>
    <m/>
    <x v="1"/>
    <s v="Uncommon"/>
    <s v="Attach to non Robot Crew Member._x000a_This crew member is now a Robot as well as other current species._x000a_Engage: Repair ship by X where X is 100 * Rank"/>
    <m/>
    <m/>
  </r>
  <r>
    <n v="75"/>
    <s v="STRATEGY"/>
    <s v="Self Destruct"/>
    <m/>
    <m/>
    <m/>
    <m/>
    <m/>
    <n v="2"/>
    <m/>
    <b v="1"/>
    <x v="1"/>
    <x v="5"/>
    <m/>
    <x v="1"/>
    <s v="Uncommon"/>
    <s v="Sacrifice x Robot crew members. Destroy target ships x crew members."/>
    <m/>
    <m/>
  </r>
  <r>
    <n v="76"/>
    <s v="STRATEGY"/>
    <s v="Redirection"/>
    <m/>
    <m/>
    <m/>
    <m/>
    <n v="2"/>
    <m/>
    <m/>
    <m/>
    <x v="3"/>
    <x v="5"/>
    <m/>
    <x v="1"/>
    <s v="Uncommon"/>
    <s v="Choose an enemy ship that has gun slots targetting one of your ships. Now choose a different ship you control that those gun slots target instead"/>
    <m/>
    <m/>
  </r>
  <r>
    <n v="77"/>
    <s v="STRATEGY"/>
    <s v="Oops! Wrong Target"/>
    <m/>
    <m/>
    <m/>
    <m/>
    <n v="2"/>
    <m/>
    <n v="3"/>
    <m/>
    <x v="3"/>
    <x v="5"/>
    <m/>
    <x v="1"/>
    <s v="Uncommon"/>
    <s v="Choose an enemy ship that has gun slots targetting one of your ships. Now choose a different ship you don't control that those gun slots target instead"/>
    <m/>
    <m/>
  </r>
  <r>
    <n v="78"/>
    <s v="CREW"/>
    <s v="Cpt. Ryan The Defender"/>
    <n v="1"/>
    <m/>
    <n v="2"/>
    <m/>
    <m/>
    <m/>
    <n v="2"/>
    <m/>
    <x v="5"/>
    <x v="3"/>
    <m/>
    <x v="0"/>
    <s v="Rare"/>
    <s v="At the start of your turn restore 200 shield._x000a_Engage: Deflect damage targeting assigned ship from a target enemy ship to another enemy ship"/>
    <m/>
    <m/>
  </r>
  <r>
    <n v="79"/>
    <s v="CREW"/>
    <s v="Cpt. Edward "/>
    <n v="1"/>
    <m/>
    <n v="2"/>
    <m/>
    <m/>
    <m/>
    <n v="1"/>
    <m/>
    <x v="5"/>
    <x v="3"/>
    <m/>
    <x v="0"/>
    <s v="Rare"/>
    <s v="All engineering crew get +1 engineering on your turn when Engaged_x000a_Engage: Build ship upgrade without paying its cost"/>
    <m/>
    <m/>
  </r>
  <r>
    <n v="80"/>
    <s v="CREW"/>
    <s v="Cpt. Ray"/>
    <n v="1"/>
    <m/>
    <m/>
    <n v="1"/>
    <m/>
    <m/>
    <n v="3"/>
    <m/>
    <x v="5"/>
    <x v="2"/>
    <m/>
    <x v="0"/>
    <s v="Rare"/>
    <s v="Engage: Disengage 2 crew members on assigned ship_x000a_Engage: Return 1 crew member from your stasis pile to your hand"/>
    <m/>
    <m/>
  </r>
  <r>
    <n v="81"/>
    <s v="CREW"/>
    <s v="Cpt. J. Swanson"/>
    <n v="1"/>
    <m/>
    <m/>
    <m/>
    <n v="1"/>
    <m/>
    <n v="3"/>
    <m/>
    <x v="5"/>
    <x v="1"/>
    <m/>
    <x v="0"/>
    <s v="Rare"/>
    <s v="Engage: Activate played tactic card twice, you may pick new targets._x000a_Engage: Reduce damage to assigned ship by 200"/>
    <m/>
    <m/>
  </r>
  <r>
    <n v="82"/>
    <s v="CREW"/>
    <s v="Adm. I.T.S Atrap"/>
    <m/>
    <m/>
    <m/>
    <m/>
    <m/>
    <n v="2"/>
    <n v="3"/>
    <m/>
    <x v="8"/>
    <x v="3"/>
    <m/>
    <x v="0"/>
    <s v="Ultra Rare"/>
    <s v="Provides 1x Frigate ship when your Capital ship is destroyed, fill crew slots with any crew that wouldve died up to maximum Frigate crew slots."/>
    <s v="Admiral Ian Thomas Sterling Atrap always has something up his sleeve."/>
    <m/>
  </r>
  <r>
    <n v="83"/>
    <s v="CREW"/>
    <s v="Adm. D. Flashheart"/>
    <m/>
    <m/>
    <m/>
    <m/>
    <n v="2"/>
    <m/>
    <n v="3"/>
    <m/>
    <x v="8"/>
    <x v="1"/>
    <m/>
    <x v="0"/>
    <s v="Ultra Rare"/>
    <s v="Fighter ships you control each dodge 1 gun slot targetting them."/>
    <s v="In Admiral Dave Flashheart dog fighting days would have a mirror in his cockpit. Some would say this is so he could see the enemy behind him, however he may have another reason."/>
    <m/>
  </r>
  <r>
    <n v="84"/>
    <s v="STRATEGY"/>
    <s v="Comet"/>
    <m/>
    <n v="1"/>
    <m/>
    <m/>
    <m/>
    <m/>
    <m/>
    <m/>
    <x v="1"/>
    <x v="5"/>
    <m/>
    <x v="1"/>
    <s v="Common"/>
    <s v="Draw 1 card from your strategy deck"/>
    <m/>
    <m/>
  </r>
  <r>
    <n v="85"/>
    <s v="STRATEGY"/>
    <s v="Halt! Who Goes there?"/>
    <m/>
    <m/>
    <m/>
    <m/>
    <m/>
    <n v="1"/>
    <m/>
    <m/>
    <x v="1"/>
    <x v="5"/>
    <m/>
    <x v="1"/>
    <s v="Common"/>
    <s v="Engage 1 target enemy crew"/>
    <m/>
    <m/>
  </r>
  <r>
    <n v="86"/>
    <s v="STRATEGY"/>
    <s v="Memory Wipe"/>
    <m/>
    <n v="1"/>
    <m/>
    <m/>
    <m/>
    <m/>
    <n v="1"/>
    <m/>
    <x v="1"/>
    <x v="5"/>
    <m/>
    <x v="1"/>
    <s v="Common"/>
    <s v="Target player discards 2 strategy deck cards"/>
    <m/>
    <m/>
  </r>
  <r>
    <n v="87"/>
    <s v="STRATEGY"/>
    <s v="All together for Humanity"/>
    <m/>
    <n v="1"/>
    <n v="1"/>
    <n v="1"/>
    <n v="1"/>
    <n v="1"/>
    <m/>
    <m/>
    <x v="4"/>
    <x v="5"/>
    <m/>
    <x v="1"/>
    <s v="Uncommon"/>
    <s v="All Humans on target ship get +1 to each of their departments on Engage"/>
    <m/>
    <m/>
  </r>
  <r>
    <n v="88"/>
    <s v="STRATEGY"/>
    <s v="System Overload"/>
    <m/>
    <n v="1"/>
    <n v="1"/>
    <m/>
    <m/>
    <m/>
    <n v="3"/>
    <m/>
    <x v="1"/>
    <x v="5"/>
    <m/>
    <x v="1"/>
    <s v="Rare"/>
    <s v="Target owned ship: Deplete selected ships shield._x000a_Selected ships gun slots power is increased by 200 each this turn."/>
    <m/>
    <m/>
  </r>
  <r>
    <n v="89"/>
    <s v="CREW"/>
    <s v="Adm. B2ON"/>
    <m/>
    <n v="1"/>
    <n v="1"/>
    <n v="1"/>
    <m/>
    <m/>
    <n v="1"/>
    <m/>
    <x v="8"/>
    <x v="6"/>
    <m/>
    <x v="2"/>
    <s v="Ultra Rare"/>
    <s v="All ships you control, non robot crew members are now Robots in addition to its other species types, they gain the following:_x000a_Engage: Repair ship by 100"/>
    <s v="Some say that the mere sight of Admiral B2ON turns you to a robot."/>
    <m/>
  </r>
  <r>
    <n v="90"/>
    <s v="CREW"/>
    <s v="Lt. Dang"/>
    <n v="1"/>
    <n v="2"/>
    <m/>
    <m/>
    <m/>
    <m/>
    <n v="2"/>
    <m/>
    <x v="6"/>
    <x v="0"/>
    <m/>
    <x v="0"/>
    <s v="Rare"/>
    <s v="Draw 1 extra card at the start of your turn"/>
    <m/>
    <m/>
  </r>
  <r>
    <n v="91"/>
    <s v="CREW"/>
    <s v="Lt. Gaven"/>
    <n v="1"/>
    <m/>
    <n v="2"/>
    <m/>
    <m/>
    <m/>
    <m/>
    <m/>
    <x v="6"/>
    <x v="3"/>
    <m/>
    <x v="0"/>
    <s v="Rare"/>
    <s v="Ship upgrades cost 1 less engineer to attach to assigned ship"/>
    <m/>
    <m/>
  </r>
  <r>
    <n v="92"/>
    <s v="CREW"/>
    <s v="Lt. Stacey"/>
    <n v="1"/>
    <m/>
    <m/>
    <n v="2"/>
    <m/>
    <m/>
    <m/>
    <m/>
    <x v="6"/>
    <x v="2"/>
    <m/>
    <x v="0"/>
    <s v="Rare"/>
    <s v="Crew attachments cost 1 less medic to attach to crew members on assigned ship."/>
    <m/>
    <m/>
  </r>
  <r>
    <n v="93"/>
    <s v="CREW"/>
    <s v="Lt. Andrew"/>
    <n v="1"/>
    <m/>
    <m/>
    <m/>
    <m/>
    <n v="2"/>
    <m/>
    <m/>
    <x v="6"/>
    <x v="4"/>
    <m/>
    <x v="0"/>
    <s v="Rare"/>
    <s v="Tactic cards cost 1 less assault to play."/>
    <m/>
    <m/>
  </r>
  <r>
    <n v="94"/>
    <s v="STRATEGY"/>
    <s v="Welcome to the squad"/>
    <m/>
    <m/>
    <m/>
    <m/>
    <m/>
    <n v="1"/>
    <m/>
    <m/>
    <x v="7"/>
    <x v="5"/>
    <m/>
    <x v="1"/>
    <s v="Common"/>
    <s v="Attach to non Assault Crew Member._x000a_This crew member gains 1 assault as well as its other department types on Engage."/>
    <m/>
    <m/>
  </r>
  <r>
    <n v="95"/>
    <s v="STRATEGY"/>
    <s v="Science School"/>
    <m/>
    <n v="1"/>
    <m/>
    <m/>
    <m/>
    <m/>
    <m/>
    <m/>
    <x v="7"/>
    <x v="5"/>
    <m/>
    <x v="1"/>
    <s v="Common"/>
    <s v="Attach to non Research Crew Member._x000a_This crew member gains 1 research as well as its other department types on Engage."/>
    <m/>
    <m/>
  </r>
  <r>
    <n v="96"/>
    <s v="STRATEGY"/>
    <s v="Building blocks"/>
    <m/>
    <m/>
    <n v="1"/>
    <m/>
    <m/>
    <m/>
    <m/>
    <m/>
    <x v="7"/>
    <x v="5"/>
    <m/>
    <x v="1"/>
    <s v="Common"/>
    <s v="Attach to non Engineer Crew Member._x000a_This crew member gains 1 enginering as well as its other department types on Engage."/>
    <m/>
    <m/>
  </r>
  <r>
    <n v="97"/>
    <s v="STRATEGY"/>
    <s v="Flight School"/>
    <m/>
    <m/>
    <m/>
    <m/>
    <n v="1"/>
    <m/>
    <m/>
    <m/>
    <x v="7"/>
    <x v="5"/>
    <m/>
    <x v="1"/>
    <s v="Common"/>
    <s v="Attach to non Handling Crew Member._x000a_This crew member gains 1 handling as well as its other department types on Engage."/>
    <m/>
    <m/>
  </r>
  <r>
    <n v="98"/>
    <s v="STRATEGY"/>
    <s v="The art of medicine"/>
    <m/>
    <m/>
    <m/>
    <n v="1"/>
    <m/>
    <m/>
    <m/>
    <m/>
    <x v="7"/>
    <x v="5"/>
    <m/>
    <x v="1"/>
    <s v="Common"/>
    <s v="Attach to non Medic Crew Member._x000a_This crew member gains 1 medic as well as its other department types on Engage."/>
    <m/>
    <m/>
  </r>
  <r>
    <n v="99"/>
    <s v="STRATEGY"/>
    <s v="Auto Cannon"/>
    <m/>
    <m/>
    <n v="1"/>
    <m/>
    <m/>
    <m/>
    <n v="2"/>
    <m/>
    <x v="2"/>
    <x v="5"/>
    <m/>
    <x v="1"/>
    <s v="Uncommon"/>
    <s v="Attach to Ship: When this ship is targetted by enemy ship gun slots, deal 200 damage to that enemy ship"/>
    <m/>
    <m/>
  </r>
  <r>
    <n v="100"/>
    <s v="STRATEGY"/>
    <s v="Robot Uprising"/>
    <m/>
    <n v="1"/>
    <n v="1"/>
    <m/>
    <m/>
    <m/>
    <n v="3"/>
    <m/>
    <x v="4"/>
    <x v="5"/>
    <m/>
    <x v="1"/>
    <s v="Rare"/>
    <s v="All Robots on target ship get +1 to their department on Engage"/>
    <m/>
    <m/>
  </r>
  <r>
    <n v="101"/>
    <s v="CREW"/>
    <s v="Fighter Bot 2000"/>
    <n v="1"/>
    <m/>
    <m/>
    <m/>
    <m/>
    <m/>
    <m/>
    <m/>
    <x v="0"/>
    <x v="1"/>
    <n v="1"/>
    <x v="2"/>
    <s v="Uncommon"/>
    <s v="Can only be Engaged to use gun slot._x000a_When Using gun slot add an aditional 100 damage"/>
    <m/>
    <m/>
  </r>
  <r>
    <n v="102"/>
    <s v="STRATEGY"/>
    <s v="Knowing Shields"/>
    <m/>
    <m/>
    <m/>
    <n v="1"/>
    <m/>
    <m/>
    <n v="1"/>
    <m/>
    <x v="7"/>
    <x v="5"/>
    <m/>
    <x v="1"/>
    <s v="Uncommon"/>
    <s v="Attach to crew: This crew member when used on gun slot add aditional 200 damage against a targets ships shield"/>
    <m/>
    <m/>
  </r>
  <r>
    <n v="103"/>
    <s v="STRATEGY"/>
    <s v="An extra hand"/>
    <m/>
    <m/>
    <m/>
    <n v="1"/>
    <m/>
    <m/>
    <n v="2"/>
    <m/>
    <x v="7"/>
    <x v="5"/>
    <m/>
    <x v="1"/>
    <s v="Uncommon"/>
    <s v="Attach to crew: This crew member can use one extra gun slot"/>
    <m/>
    <m/>
  </r>
  <r>
    <n v="104"/>
    <s v="STRATEGY"/>
    <s v="Wires Crossed"/>
    <m/>
    <n v="1"/>
    <n v="1"/>
    <m/>
    <m/>
    <m/>
    <n v="3"/>
    <m/>
    <x v="1"/>
    <x v="5"/>
    <m/>
    <x v="1"/>
    <s v="Rare"/>
    <s v="Target ship: Switch targets ship shield with its hull"/>
    <m/>
    <m/>
  </r>
  <r>
    <n v="105"/>
    <s v="STRATEGY"/>
    <s v="Shield Booster"/>
    <m/>
    <m/>
    <n v="1"/>
    <m/>
    <m/>
    <m/>
    <n v="2"/>
    <m/>
    <x v="2"/>
    <x v="5"/>
    <m/>
    <x v="1"/>
    <s v="Uncommon"/>
    <s v="Attach to ship: Increase shield max by 200 and Restore 200 shield"/>
    <m/>
    <m/>
  </r>
  <r>
    <n v="106"/>
    <s v="STRATEGY"/>
    <s v="Flick the switch"/>
    <m/>
    <m/>
    <n v="1"/>
    <m/>
    <m/>
    <m/>
    <m/>
    <m/>
    <x v="1"/>
    <x v="5"/>
    <m/>
    <x v="1"/>
    <s v="Common"/>
    <s v="Target ship: Restore 200 shield"/>
    <s v="Sometimes you just need to check everythings plugged in."/>
    <m/>
  </r>
  <r>
    <n v="107"/>
    <s v="STRATEGY"/>
    <s v="Unidentified Lifeform"/>
    <m/>
    <n v="1"/>
    <m/>
    <n v="1"/>
    <m/>
    <m/>
    <n v="2"/>
    <m/>
    <x v="4"/>
    <x v="5"/>
    <m/>
    <x v="1"/>
    <s v="Rare"/>
    <s v="Attach to ship: At the start of ship owners turn add a unidentified lifeform token to a empty crew slot. The token cannot be used on gun slots and has: Engage: remove unidentified lifeform and assigned ship takes 100 damage."/>
    <s v="No one has ever known the true purpose of this disgusting lifeform but it just gets in the way"/>
    <m/>
  </r>
  <r>
    <n v="108"/>
    <s v="STRATEGY"/>
    <s v="Evolutionary Pod"/>
    <m/>
    <n v="1"/>
    <n v="1"/>
    <m/>
    <m/>
    <m/>
    <n v="2"/>
    <m/>
    <x v="2"/>
    <x v="5"/>
    <m/>
    <x v="1"/>
    <s v="Rare"/>
    <s v="Attach to ship: All unidentified lifeform tokens can now be used on a gun slot. When a unidentifed lifeform is used on a gun slot it is sacrified and deals an extra 400 to targeted ship"/>
    <m/>
    <m/>
  </r>
  <r>
    <n v="109"/>
    <s v="STRATEGY"/>
    <s v="Promotion!"/>
    <m/>
    <n v="1"/>
    <m/>
    <m/>
    <m/>
    <m/>
    <n v="1"/>
    <m/>
    <x v="1"/>
    <x v="5"/>
    <m/>
    <x v="1"/>
    <s v="Uncommon"/>
    <s v="Search your crew deck for 1 crew card with a rank higher than 1 and place into your hand. Then shuffle your crew deck."/>
    <m/>
    <m/>
  </r>
  <r>
    <n v="110"/>
    <s v="STRATEGY"/>
    <s v="Tractor Beam"/>
    <m/>
    <m/>
    <n v="1"/>
    <m/>
    <m/>
    <m/>
    <n v="1"/>
    <m/>
    <x v="1"/>
    <x v="5"/>
    <m/>
    <x v="1"/>
    <s v="Uncommon"/>
    <s v="Steal target players ship upgrade from target enemy ship and attach to one of your ships"/>
    <m/>
    <m/>
  </r>
  <r>
    <n v="111"/>
    <s v="STRATEGY"/>
    <s v="Its in the stars"/>
    <m/>
    <n v="2"/>
    <m/>
    <m/>
    <m/>
    <m/>
    <m/>
    <m/>
    <x v="1"/>
    <x v="5"/>
    <m/>
    <x v="1"/>
    <s v="Common"/>
    <s v="Search your strategy deck for any card with converted cost of 4 or less and place into your hand. Then shuffle your strategy deck."/>
    <m/>
    <m/>
  </r>
  <r>
    <n v="112"/>
    <s v="STRATEGY"/>
    <s v="Even further beyond"/>
    <m/>
    <n v="2"/>
    <m/>
    <m/>
    <m/>
    <m/>
    <n v="2"/>
    <m/>
    <x v="1"/>
    <x v="5"/>
    <m/>
    <x v="1"/>
    <s v="Uncommon"/>
    <s v="Search your strategy deck for any card with converted cost of 4 or less and immediately play without paying its cost. Then shuffle your strategy deck."/>
    <m/>
    <m/>
  </r>
  <r>
    <n v="113"/>
    <s v="STRATEGY"/>
    <s v="Fusion Reactor"/>
    <m/>
    <n v="1"/>
    <n v="1"/>
    <m/>
    <m/>
    <m/>
    <n v="2"/>
    <m/>
    <x v="2"/>
    <x v="5"/>
    <m/>
    <x v="1"/>
    <s v="Uncommon"/>
    <s v="Attach to ship: Increase ships maximum shield by 400 while this is attached. Restore shield back to full when this is first attached."/>
    <m/>
    <m/>
  </r>
  <r>
    <n v="114"/>
    <s v="STRATEGY"/>
    <s v="Prisoners of War"/>
    <m/>
    <m/>
    <m/>
    <m/>
    <m/>
    <n v="1"/>
    <s v="X"/>
    <b v="1"/>
    <x v="1"/>
    <x v="5"/>
    <m/>
    <x v="1"/>
    <s v="Uncommon"/>
    <s v="Target ship: Attach a prisoners of war token to X  crew members. Crew members with a prisoners of war attached cannot Engage."/>
    <m/>
    <m/>
  </r>
  <r>
    <n v="115"/>
    <s v="STRATEGY"/>
    <s v="Prisoners Escaped!"/>
    <m/>
    <m/>
    <m/>
    <m/>
    <m/>
    <n v="2"/>
    <n v="3"/>
    <m/>
    <x v="1"/>
    <x v="5"/>
    <m/>
    <x v="1"/>
    <s v="Uncommon"/>
    <s v="All crew members that have a prisoners of war token attached are killed and sent to stasis"/>
    <m/>
    <m/>
  </r>
  <r>
    <n v="116"/>
    <s v="STRATEGY"/>
    <s v="Cleared Out"/>
    <m/>
    <m/>
    <m/>
    <n v="1"/>
    <m/>
    <n v="1"/>
    <n v="2"/>
    <m/>
    <x v="3"/>
    <x v="5"/>
    <m/>
    <x v="1"/>
    <s v="Uncommon"/>
    <s v="Target ship: Remove all crew attachments from target ship."/>
    <m/>
    <m/>
  </r>
  <r>
    <n v="117"/>
    <s v="STRATEGY"/>
    <s v="One at a time"/>
    <m/>
    <m/>
    <m/>
    <m/>
    <m/>
    <n v="1"/>
    <m/>
    <m/>
    <x v="3"/>
    <x v="5"/>
    <m/>
    <x v="1"/>
    <s v="Uncommon"/>
    <s v="Remove 1 crew attachment from 1 target crew member"/>
    <m/>
    <m/>
  </r>
  <r>
    <n v="118"/>
    <s v="STRATEGY"/>
    <s v="Seeing Stars Bar"/>
    <m/>
    <m/>
    <n v="1"/>
    <n v="1"/>
    <m/>
    <m/>
    <m/>
    <m/>
    <x v="2"/>
    <x v="5"/>
    <m/>
    <x v="1"/>
    <s v="Common"/>
    <s v="Attach to ship: All crew members on ship can now Engage: remove all crew attachments on Engaged crew member"/>
    <s v="Most ships have to have some form of entertainment and whats better than a bar to wipe yourself clean of all your troubles and responsibilities"/>
    <m/>
  </r>
  <r>
    <n v="119"/>
    <s v="STRATEGY"/>
    <s v="Intergalactic Laxative"/>
    <m/>
    <m/>
    <m/>
    <n v="1"/>
    <m/>
    <n v="1"/>
    <n v="3"/>
    <m/>
    <x v="1"/>
    <x v="5"/>
    <m/>
    <x v="1"/>
    <s v="Ultra Rare"/>
    <s v="Target Ship: All crew members are Engaged until the start of your next turn"/>
    <s v="Sometimes in space poo gets on the loose"/>
    <m/>
  </r>
  <r>
    <n v="120"/>
    <s v="STRATEGY"/>
    <s v="Jerry's Space Diner"/>
    <m/>
    <n v="2"/>
    <m/>
    <m/>
    <m/>
    <m/>
    <n v="1"/>
    <m/>
    <x v="4"/>
    <x v="5"/>
    <m/>
    <x v="1"/>
    <s v="Rare"/>
    <s v="At the start of your turn draw 2 cards from either your strategy or crew deck and then place 1 card from your hand to the bottom of that cards deck."/>
    <s v="Jerry's Diner is known for its gossips across the galaxy"/>
    <m/>
  </r>
  <r>
    <n v="121"/>
    <s v="STRATEGY"/>
    <s v="Black Hole"/>
    <m/>
    <n v="2"/>
    <m/>
    <m/>
    <m/>
    <n v="2"/>
    <n v="2"/>
    <m/>
    <x v="1"/>
    <x v="5"/>
    <m/>
    <x v="1"/>
    <s v="Rare"/>
    <s v="Deal 500 damage to all ships"/>
    <m/>
    <m/>
  </r>
  <r>
    <n v="122"/>
    <s v="STRATEGY"/>
    <s v="Galactic Diplomacy"/>
    <m/>
    <n v="2"/>
    <m/>
    <m/>
    <m/>
    <m/>
    <n v="2"/>
    <m/>
    <x v="4"/>
    <x v="5"/>
    <m/>
    <x v="1"/>
    <s v="Rare"/>
    <s v="At the start of each turn all players give 1 card from their hand to the player on their left"/>
    <m/>
    <m/>
  </r>
  <r>
    <n v="123"/>
    <s v="CREW"/>
    <s v="Adm. Bonnie"/>
    <m/>
    <n v="1"/>
    <m/>
    <m/>
    <m/>
    <m/>
    <n v="3"/>
    <m/>
    <x v="8"/>
    <x v="0"/>
    <m/>
    <x v="0"/>
    <s v="Rare"/>
    <s v="At the start of your turn, return a target event card from your junkyard to your hand."/>
    <s v="Admiral Bonnie has been known for repeating herself from time to time"/>
    <m/>
  </r>
  <r>
    <n v="124"/>
    <s v="STRATEGY"/>
    <s v="Persistent Searching"/>
    <m/>
    <n v="1"/>
    <m/>
    <m/>
    <m/>
    <m/>
    <n v="1"/>
    <m/>
    <x v="1"/>
    <x v="5"/>
    <m/>
    <x v="1"/>
    <s v="Uncommon"/>
    <s v="Return target on going event card from your junkyard to your hand"/>
    <m/>
    <m/>
  </r>
  <r>
    <n v="125"/>
    <s v="STRATEGY"/>
    <s v="Dealing with Junk"/>
    <m/>
    <n v="2"/>
    <m/>
    <m/>
    <m/>
    <m/>
    <n v="3"/>
    <m/>
    <x v="1"/>
    <x v="5"/>
    <m/>
    <x v="1"/>
    <s v="Uncommon"/>
    <s v="Return 3 cards from your junkyard to your hand"/>
    <m/>
    <m/>
  </r>
  <r>
    <n v="126"/>
    <s v="STRATEGY"/>
    <s v="A&amp;B Class Solar Flare"/>
    <m/>
    <n v="1"/>
    <m/>
    <m/>
    <m/>
    <m/>
    <n v="1"/>
    <m/>
    <x v="1"/>
    <x v="5"/>
    <m/>
    <x v="1"/>
    <s v="Uncommon"/>
    <s v="Target 2 ships each take 200 damage"/>
    <s v="Class A &amp; B Solar flares are the lowest class and are very common and not very interesting"/>
    <m/>
  </r>
  <r>
    <n v="127"/>
    <s v="STRATEGY"/>
    <s v="C-Class Solar Flare"/>
    <m/>
    <n v="2"/>
    <m/>
    <m/>
    <m/>
    <m/>
    <s v="X"/>
    <b v="1"/>
    <x v="1"/>
    <x v="5"/>
    <m/>
    <x v="1"/>
    <s v="Uncommon"/>
    <s v="X number of ships each take 300 damage"/>
    <s v="Class C Solar Flares have a long duration and might produce coronal mass ejection"/>
    <m/>
  </r>
  <r>
    <n v="128"/>
    <s v="STRATEGY"/>
    <s v="M-Class Solar Flare"/>
    <m/>
    <n v="3"/>
    <m/>
    <m/>
    <m/>
    <m/>
    <n v="2"/>
    <b v="1"/>
    <x v="1"/>
    <x v="5"/>
    <m/>
    <x v="1"/>
    <s v="Rare"/>
    <s v="You pick X number of ships that each take 400 damage to their shield where x are the amount of event cards in your junkyard"/>
    <s v="Sometimes minor radiation storms can follow an M Class Solar Flare"/>
    <m/>
  </r>
  <r>
    <n v="129"/>
    <s v="STRATEGY"/>
    <s v="X-Class Solar Flare"/>
    <m/>
    <n v="3"/>
    <m/>
    <m/>
    <m/>
    <m/>
    <s v="X"/>
    <b v="1"/>
    <x v="1"/>
    <x v="5"/>
    <m/>
    <x v="1"/>
    <s v="Ultra Rare"/>
    <s v="x * 100 damage is dealt across ships how you choose"/>
    <s v="X-Class Solar Flares are the biggest and can be 10 times the size of Earth"/>
    <m/>
  </r>
  <r>
    <n v="130"/>
    <s v="STRATEGY"/>
    <s v="Tier 3 Blue Lazor"/>
    <m/>
    <m/>
    <n v="2"/>
    <m/>
    <m/>
    <m/>
    <n v="1"/>
    <m/>
    <x v="2"/>
    <x v="5"/>
    <m/>
    <x v="1"/>
    <s v="Rare"/>
    <s v="Attach to ship: Increase Ships Damage per gun by 200"/>
    <m/>
    <m/>
  </r>
  <r>
    <n v="131"/>
    <s v="CREW"/>
    <s v="FTS Droid"/>
    <n v="1"/>
    <m/>
    <m/>
    <m/>
    <m/>
    <m/>
    <m/>
    <m/>
    <x v="0"/>
    <x v="7"/>
    <n v="1"/>
    <x v="2"/>
    <s v="Common"/>
    <s v="Engage: Neutral + 1_x000a_Engage: Repair Ship by 100"/>
    <s v="FTS stands for Fixes The Ship"/>
    <m/>
  </r>
  <r>
    <n v="132"/>
    <s v="CREW"/>
    <s v="KRL Droid"/>
    <n v="1"/>
    <m/>
    <m/>
    <m/>
    <m/>
    <m/>
    <m/>
    <m/>
    <x v="0"/>
    <x v="7"/>
    <n v="1"/>
    <x v="2"/>
    <s v="Common"/>
    <s v="Engage: Neutral + 1_x000a_Engage: Engage 1 Enemy Crew member until start of your next turn"/>
    <s v="The Krileon started to attempt to create their own droids"/>
    <m/>
  </r>
  <r>
    <n v="133"/>
    <s v="CREW"/>
    <s v="FTS2 Droid"/>
    <n v="1"/>
    <m/>
    <m/>
    <m/>
    <m/>
    <m/>
    <m/>
    <m/>
    <x v="0"/>
    <x v="7"/>
    <n v="2"/>
    <x v="2"/>
    <s v="Common"/>
    <s v="Sacrifice 1 Neutral Robot Tier 1_x000a_Engage: Neutral + 2_x000a_Engage: Repair Ship by 100"/>
    <m/>
    <m/>
  </r>
  <r>
    <n v="134"/>
    <s v="CREW"/>
    <s v="KRL2 Droid"/>
    <n v="1"/>
    <m/>
    <m/>
    <m/>
    <m/>
    <m/>
    <m/>
    <m/>
    <x v="0"/>
    <x v="7"/>
    <n v="2"/>
    <x v="2"/>
    <s v="Common"/>
    <s v="Sacrifice 1 Neutral Robot Tier 1_x000a_Engage: Neutral + 2_x000a_Engage: Engage 1 Enemy Crew member until start of your next turn"/>
    <s v="The Krileon species have managed to create their droids in their image"/>
    <m/>
  </r>
  <r>
    <n v="135"/>
    <s v="CREW"/>
    <s v="FTS3 Droid"/>
    <n v="1"/>
    <m/>
    <m/>
    <m/>
    <m/>
    <m/>
    <m/>
    <m/>
    <x v="0"/>
    <x v="7"/>
    <n v="3"/>
    <x v="2"/>
    <s v="Common"/>
    <s v="Sacrifice 1 Neutral Robot Tier 2_x000a_Engage: Neutral + 3_x000a_Engage: Repair Ship by 100"/>
    <m/>
    <m/>
  </r>
  <r>
    <n v="136"/>
    <s v="CREW"/>
    <s v="KRL3 Droid"/>
    <n v="1"/>
    <m/>
    <m/>
    <m/>
    <m/>
    <m/>
    <m/>
    <m/>
    <x v="0"/>
    <x v="7"/>
    <n v="3"/>
    <x v="2"/>
    <s v="Common"/>
    <s v="Sacrifice 1 Neutral Robot Tier 2_x000a_Engage: Neutral + 3_x000a_Engage: Engage 1 Enemy Crew member until start of your next turn"/>
    <s v="The Krileon went a bit overboard with their droids this time"/>
    <m/>
  </r>
  <r>
    <n v="137"/>
    <s v="STRATEGY"/>
    <s v="Micro Repair Bots"/>
    <m/>
    <m/>
    <m/>
    <m/>
    <m/>
    <m/>
    <n v="2"/>
    <m/>
    <x v="2"/>
    <x v="5"/>
    <m/>
    <x v="1"/>
    <s v="Uncommon"/>
    <s v="Attach to ship: Engage: Repair assigned ship by 200"/>
    <s v="These tiny robots can get into the smallest parts of the ship to find the source of the problem"/>
    <m/>
  </r>
  <r>
    <n v="138"/>
    <s v="STRATEGY"/>
    <s v="HBF Droid"/>
    <m/>
    <m/>
    <m/>
    <m/>
    <m/>
    <m/>
    <n v="2"/>
    <m/>
    <x v="7"/>
    <x v="5"/>
    <m/>
    <x v="1"/>
    <s v="Uncommon"/>
    <s v="Attach to crew: This crew member repairs assigned ship by 100 whenever they Engage"/>
    <s v="HBF stands for Helpful Best Friend. The HBF droid has been a fond favourite of many children across the galaxy"/>
    <m/>
  </r>
  <r>
    <n v="139"/>
    <s v="STRATEGY"/>
    <s v="Welcome Droid Committee"/>
    <m/>
    <m/>
    <m/>
    <m/>
    <m/>
    <m/>
    <n v="3"/>
    <m/>
    <x v="2"/>
    <x v="5"/>
    <m/>
    <x v="1"/>
    <s v="Uncommon"/>
    <s v="Attach to ship: When crew members move to the assigned ship they Disengage."/>
    <m/>
    <m/>
  </r>
  <r>
    <n v="140"/>
    <s v="STRATEGY"/>
    <s v="Malfunctioned HBF Droid"/>
    <m/>
    <m/>
    <m/>
    <m/>
    <m/>
    <n v="1"/>
    <n v="2"/>
    <m/>
    <x v="7"/>
    <x v="5"/>
    <m/>
    <x v="1"/>
    <s v="Uncommon"/>
    <s v="Attach to Enemy Crew: Engage this crew, this crew does not Disengage during crew owners Disengage step"/>
    <s v="In the Year 2566 a new model of the HBF Droid attacked a human. It wasnt long until most of them were sent back."/>
    <m/>
  </r>
  <r>
    <n v="141"/>
    <s v="STRATEGY"/>
    <s v="Advertising Droid Campaign"/>
    <m/>
    <m/>
    <m/>
    <m/>
    <m/>
    <m/>
    <n v="3"/>
    <m/>
    <x v="2"/>
    <x v="5"/>
    <m/>
    <x v="1"/>
    <s v="Uncommon"/>
    <s v="Attach to ship: When a new crew member is assigned to this ship from your hand, draw a card from your crew deck"/>
    <m/>
    <m/>
  </r>
  <r>
    <n v="142"/>
    <s v="STRATEGY"/>
    <s v="Disruption Waves Tier 1"/>
    <m/>
    <m/>
    <m/>
    <m/>
    <m/>
    <m/>
    <n v="3"/>
    <m/>
    <x v="4"/>
    <x v="5"/>
    <m/>
    <x v="1"/>
    <s v="Uncommon"/>
    <s v="Enemy Cards that target your Fighter ships cost 1 extra Neutral"/>
    <m/>
    <m/>
  </r>
  <r>
    <n v="143"/>
    <s v="STRATEGY"/>
    <s v="Disruption Waves Tier 2"/>
    <m/>
    <m/>
    <m/>
    <m/>
    <m/>
    <m/>
    <n v="3"/>
    <m/>
    <x v="4"/>
    <x v="5"/>
    <m/>
    <x v="1"/>
    <s v="Uncommon"/>
    <s v="Enemy Cards that target your Frigate ships cost 1 extra Neutral"/>
    <m/>
    <m/>
  </r>
  <r>
    <n v="144"/>
    <s v="STRATEGY"/>
    <s v="Disruption Waves Tier 3"/>
    <m/>
    <m/>
    <m/>
    <m/>
    <m/>
    <m/>
    <n v="3"/>
    <m/>
    <x v="4"/>
    <x v="5"/>
    <m/>
    <x v="1"/>
    <s v="Uncommon"/>
    <s v="Enemy Cards that target your Destroyer ships cost 1 extra Neutral"/>
    <m/>
    <m/>
  </r>
  <r>
    <n v="145"/>
    <s v="STRATEGY"/>
    <s v="Disruption Waves Tier 4"/>
    <m/>
    <m/>
    <m/>
    <m/>
    <m/>
    <m/>
    <n v="3"/>
    <m/>
    <x v="4"/>
    <x v="5"/>
    <m/>
    <x v="1"/>
    <s v="Uncommon"/>
    <s v="Enemy Cards that target your Cruiser ships cost 1 extra Neutral"/>
    <m/>
    <m/>
  </r>
  <r>
    <n v="146"/>
    <s v="STRATEGY"/>
    <s v="Disruption Waves Tier 5"/>
    <m/>
    <m/>
    <m/>
    <m/>
    <m/>
    <m/>
    <n v="3"/>
    <m/>
    <x v="4"/>
    <x v="5"/>
    <m/>
    <x v="1"/>
    <s v="Uncommon"/>
    <s v="Enemy Cards that target your Capital ships cost 1 extra Neutral"/>
    <m/>
    <m/>
  </r>
  <r>
    <n v="147"/>
    <s v="STRATEGY"/>
    <s v="Leftover Mines"/>
    <m/>
    <m/>
    <m/>
    <m/>
    <m/>
    <m/>
    <n v="5"/>
    <m/>
    <x v="2"/>
    <x v="5"/>
    <m/>
    <x v="1"/>
    <s v="Rare"/>
    <s v="Attach to ship: Ships attacking this ship with gun slot/s take 300 damage"/>
    <m/>
    <m/>
  </r>
  <r>
    <n v="148"/>
    <s v="STRATEGY"/>
    <s v="Wheres the crew?"/>
    <m/>
    <m/>
    <m/>
    <m/>
    <m/>
    <m/>
    <n v="10"/>
    <m/>
    <x v="1"/>
    <x v="5"/>
    <m/>
    <x v="1"/>
    <s v="Rare"/>
    <s v="Destroy all non neutral crew members, including Lieutenants and Captains on target ship that can hold a Captain"/>
    <s v="It is still unknown what happened to the space cruiser S.M Celeste and how the crew mysteriously disappeared"/>
    <m/>
  </r>
  <r>
    <n v="149"/>
    <s v="STRATEGY"/>
    <s v="Disintegrate"/>
    <m/>
    <m/>
    <m/>
    <m/>
    <m/>
    <m/>
    <n v="4"/>
    <m/>
    <x v="1"/>
    <x v="5"/>
    <m/>
    <x v="1"/>
    <s v="Rare"/>
    <s v="Destroy target Lieutenant or Captain"/>
    <m/>
    <m/>
  </r>
  <r>
    <n v="150"/>
    <s v="CREW"/>
    <s v="IBK Droid"/>
    <n v="1"/>
    <m/>
    <m/>
    <m/>
    <m/>
    <m/>
    <m/>
    <m/>
    <x v="0"/>
    <x v="7"/>
    <n v="1"/>
    <x v="2"/>
    <s v="Uncommon"/>
    <s v="Engage: Neutral + 1_x000a_You have no max hand size."/>
    <s v="The IBK Droid is always helpful keeping everything organised. IBK stands for Increased Basic Knowledge. "/>
    <m/>
  </r>
  <r>
    <n v="151"/>
    <s v="CREW"/>
    <s v="IBK2 Droid"/>
    <n v="1"/>
    <m/>
    <m/>
    <m/>
    <m/>
    <m/>
    <m/>
    <m/>
    <x v="0"/>
    <x v="7"/>
    <n v="2"/>
    <x v="2"/>
    <s v="Uncommon"/>
    <s v="Sacrifice 1 Neutral Robot Tier 1_x000a_Engage: Neutral + 2_x000a_You have no max hand size."/>
    <m/>
    <m/>
  </r>
  <r>
    <n v="152"/>
    <s v="CREW"/>
    <s v="IBK3 Droid"/>
    <n v="1"/>
    <m/>
    <m/>
    <m/>
    <m/>
    <m/>
    <m/>
    <m/>
    <x v="0"/>
    <x v="7"/>
    <n v="3"/>
    <x v="2"/>
    <s v="Uncommon"/>
    <s v="Sacrifice 1 Neutral Robot Tier 2_x000a_Engage: Neutral + 3_x000a_You have no max hand size."/>
    <m/>
    <m/>
  </r>
  <r>
    <n v="153"/>
    <s v="STRATEGY"/>
    <s v="Ship CVs"/>
    <m/>
    <m/>
    <m/>
    <m/>
    <m/>
    <m/>
    <n v="2"/>
    <m/>
    <x v="1"/>
    <x v="5"/>
    <m/>
    <x v="1"/>
    <s v="Uncommon"/>
    <s v="Search your crew deck for a tier 1 crew card, reveal it and put it into your hand, then shuffle."/>
    <m/>
    <m/>
  </r>
  <r>
    <n v="154"/>
    <s v="STRATEGY"/>
    <s v="In search of Promotion"/>
    <m/>
    <m/>
    <m/>
    <m/>
    <m/>
    <m/>
    <n v="3"/>
    <m/>
    <x v="1"/>
    <x v="5"/>
    <m/>
    <x v="1"/>
    <s v="Uncommon"/>
    <s v="Search your crew deck for a tier 2 or tier 3 crew card, reveal it and put it into your hand, then shuffle."/>
    <m/>
    <m/>
  </r>
  <r>
    <n v="155"/>
    <s v="STRATEGY"/>
    <s v="Safety Helmet"/>
    <m/>
    <m/>
    <m/>
    <m/>
    <m/>
    <m/>
    <n v="2"/>
    <m/>
    <x v="7"/>
    <x v="5"/>
    <m/>
    <x v="1"/>
    <s v="Common"/>
    <s v="Attach to Crew: This crew member can't be the target of Strategy cards by your opponents"/>
    <m/>
    <m/>
  </r>
  <r>
    <n v="156"/>
    <s v="STRATEGY"/>
    <s v="Versatile"/>
    <m/>
    <m/>
    <m/>
    <m/>
    <m/>
    <m/>
    <n v="2"/>
    <m/>
    <x v="7"/>
    <x v="5"/>
    <m/>
    <x v="1"/>
    <s v="Rare"/>
    <s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
    <m/>
    <m/>
  </r>
  <r>
    <n v="157"/>
    <s v="STRATEGY"/>
    <s v="Recycling Unit"/>
    <m/>
    <m/>
    <m/>
    <m/>
    <m/>
    <m/>
    <n v="2"/>
    <m/>
    <x v="2"/>
    <x v="5"/>
    <m/>
    <x v="1"/>
    <s v="Common"/>
    <s v="Attach to Ship: Engage 1 Neutral and Engage: Discard any number of Strategy cards from your hand. Then draw that many Strategy cards from the deck to your hand"/>
    <m/>
    <m/>
  </r>
  <r>
    <n v="158"/>
    <s v="STRATEGY"/>
    <s v="Employment Office"/>
    <m/>
    <m/>
    <m/>
    <m/>
    <m/>
    <m/>
    <n v="2"/>
    <m/>
    <x v="2"/>
    <x v="5"/>
    <m/>
    <x v="1"/>
    <s v="Common"/>
    <s v="Attach to Ship: Engage 1 Neutral and Engage: Discard any number of Crew cards from your hand. Then draw that many Crew cards from the deck to your hand"/>
    <m/>
    <m/>
  </r>
  <r>
    <n v="159"/>
    <s v="CREW"/>
    <s v="CC Droid"/>
    <n v="1"/>
    <m/>
    <m/>
    <m/>
    <m/>
    <m/>
    <m/>
    <m/>
    <x v="0"/>
    <x v="7"/>
    <n v="1"/>
    <x v="2"/>
    <s v="Rare"/>
    <s v="When CC Droid is assigned/moves to a ship it becomes a copy of a chosen non Robot crew member on that ship, as well copying all crew attachments and abilities that crew member has. Removing any previously copied attachments and abilities._x000a_If there are no other non Robot crew members left on the ship then send CC Droid to Stasis."/>
    <m/>
    <m/>
  </r>
  <r>
    <n v="160"/>
    <s v="STRATEGY"/>
    <s v="Localised Ship Network"/>
    <m/>
    <m/>
    <m/>
    <m/>
    <m/>
    <m/>
    <n v="4"/>
    <m/>
    <x v="2"/>
    <x v="5"/>
    <m/>
    <x v="1"/>
    <s v="Uncommon"/>
    <s v="Attach to Ship: Engage: Add 1 of any department type. Then add another 1 of any department type."/>
    <m/>
    <m/>
  </r>
  <r>
    <n v="161"/>
    <s v="STRATEGY"/>
    <s v="Repair Station"/>
    <m/>
    <m/>
    <n v="1"/>
    <m/>
    <m/>
    <m/>
    <n v="1"/>
    <m/>
    <x v="2"/>
    <x v="5"/>
    <m/>
    <x v="1"/>
    <s v="Uncommon"/>
    <s v="Attach to Ship: Engage: Target another ship you control and repair that ship for 100 hull."/>
    <m/>
    <m/>
  </r>
  <r>
    <n v="162"/>
    <s v="CREW"/>
    <s v="Adm. Jess"/>
    <m/>
    <m/>
    <m/>
    <n v="1"/>
    <m/>
    <m/>
    <n v="3"/>
    <m/>
    <x v="8"/>
    <x v="2"/>
    <m/>
    <x v="0"/>
    <s v="Rare"/>
    <s v="At the start of your turn, return a target crew attachment card from your Stasis to your hand."/>
    <s v="Admiral Jess has always treated her crew to the highest standards"/>
    <m/>
  </r>
  <r>
    <n v="163"/>
    <s v="STRATEGY"/>
    <s v="Requested Leadership"/>
    <m/>
    <m/>
    <m/>
    <m/>
    <m/>
    <m/>
    <n v="4"/>
    <m/>
    <x v="1"/>
    <x v="5"/>
    <m/>
    <x v="1"/>
    <s v="Uncommon"/>
    <s v="Search your crew deck for a Lieutenant or Captain card, reveal it and put it into your hand, then shuffle."/>
    <m/>
    <m/>
  </r>
  <r>
    <n v="164"/>
    <s v="STRATEGY"/>
    <s v="Trigger Fingers"/>
    <m/>
    <m/>
    <m/>
    <n v="1"/>
    <m/>
    <m/>
    <n v="2"/>
    <m/>
    <x v="7"/>
    <x v="5"/>
    <m/>
    <x v="1"/>
    <s v="Uncommon"/>
    <s v="Attach to Crew: This Crew member can attack twice when Engaged to use gun slot/s"/>
    <m/>
    <m/>
  </r>
  <r>
    <n v="165"/>
    <s v="STRATEGY"/>
    <s v="Buffed up Crew"/>
    <m/>
    <m/>
    <m/>
    <n v="2"/>
    <m/>
    <m/>
    <n v="3"/>
    <m/>
    <x v="4"/>
    <x v="5"/>
    <m/>
    <x v="1"/>
    <s v="Rare"/>
    <s v="Each of your crew members deal an extra 100 damage when using gun slots for each crew attachment they have."/>
    <m/>
    <m/>
  </r>
  <r>
    <n v="166"/>
    <s v="STRATEGY"/>
    <s v="You Dropped Something"/>
    <m/>
    <m/>
    <m/>
    <n v="1"/>
    <m/>
    <m/>
    <n v="1"/>
    <m/>
    <x v="1"/>
    <x v="5"/>
    <m/>
    <x v="1"/>
    <s v="Uncommon"/>
    <s v="Return 1 Crew Attachment card from your Junkyard to your hand"/>
    <m/>
    <m/>
  </r>
  <r>
    <n v="167"/>
    <s v="CREW"/>
    <s v="Adm. Jakob"/>
    <m/>
    <m/>
    <n v="1"/>
    <m/>
    <m/>
    <m/>
    <n v="3"/>
    <m/>
    <x v="8"/>
    <x v="3"/>
    <m/>
    <x v="0"/>
    <s v="Rare"/>
    <s v="At the start of your turn, return a target ship attachment card from your junkyard to your hand."/>
    <m/>
    <m/>
  </r>
  <r>
    <n v="168"/>
    <s v="STRATEGY"/>
    <s v="Atomic Plasma Gun"/>
    <m/>
    <m/>
    <n v="2"/>
    <m/>
    <m/>
    <m/>
    <n v="3"/>
    <m/>
    <x v="2"/>
    <x v="5"/>
    <m/>
    <x v="1"/>
    <s v="Rare"/>
    <s v="Attach to ship: Engage a Rank 3 Engineer, if you do deal 500 damage to target enemy ship"/>
    <s v="This huge ship Atomic Plasma Gun is so complexed that it can take years to learn how to get it up and running. But once it is, it can be devastating"/>
    <m/>
  </r>
  <r>
    <n v="169"/>
    <s v="CREW"/>
    <s v="FN Droid"/>
    <n v="1"/>
    <m/>
    <m/>
    <m/>
    <m/>
    <m/>
    <m/>
    <m/>
    <x v="0"/>
    <x v="7"/>
    <n v="1"/>
    <x v="2"/>
    <s v="Common"/>
    <s v="FN Droid does not take up a crew slot but can only be assigned to a fighter ship which already has a crew member. _x000a_If no crew members are left then send FN Droid to Stasis._x000a_Engage: Neutral + 1_x000a_Engage: Dodge 1 gun slot attack targetting assigned ship."/>
    <m/>
    <m/>
  </r>
  <r>
    <n v="170"/>
    <s v="STRATEGY"/>
    <s v="Shield Generator"/>
    <m/>
    <m/>
    <m/>
    <m/>
    <m/>
    <m/>
    <n v="4"/>
    <m/>
    <x v="2"/>
    <x v="5"/>
    <m/>
    <x v="1"/>
    <s v="Rare"/>
    <s v="Attach to ship: Other Fighter ships you control have an extra 200 max shield"/>
    <m/>
    <m/>
  </r>
  <r>
    <n v="171"/>
    <s v="STRATEGY"/>
    <s v="Fighter Swarm"/>
    <m/>
    <m/>
    <m/>
    <m/>
    <n v="2"/>
    <m/>
    <n v="2"/>
    <m/>
    <x v="4"/>
    <x v="5"/>
    <m/>
    <x v="1"/>
    <s v="Rare"/>
    <s v="At the end of your turn each fighter that dealt damage to a ship gains a 100 DPG (Damage Per Gun) counter"/>
    <m/>
    <m/>
  </r>
  <r>
    <n v="172"/>
    <s v="STRATEGY"/>
    <s v="Reviewing Old Strategies"/>
    <m/>
    <m/>
    <m/>
    <m/>
    <n v="1"/>
    <m/>
    <n v="1"/>
    <m/>
    <x v="1"/>
    <x v="5"/>
    <m/>
    <x v="1"/>
    <s v="Common"/>
    <s v="Return 1 tactic card from the Junkyard to your hand"/>
    <m/>
    <m/>
  </r>
  <r>
    <n v="173"/>
    <s v="STRATEGY"/>
    <s v="Research is Power"/>
    <m/>
    <n v="2"/>
    <m/>
    <m/>
    <m/>
    <m/>
    <n v="2"/>
    <m/>
    <x v="4"/>
    <x v="5"/>
    <m/>
    <x v="1"/>
    <s v="Uncommon"/>
    <s v="Whenever you play an Event card, deal 200 damage to target ship"/>
    <m/>
    <m/>
  </r>
  <r>
    <n v="174"/>
    <s v="STRATEGY"/>
    <s v="Engineers Schematics"/>
    <m/>
    <m/>
    <n v="2"/>
    <m/>
    <m/>
    <m/>
    <n v="1"/>
    <m/>
    <x v="1"/>
    <x v="5"/>
    <m/>
    <x v="1"/>
    <s v="Common"/>
    <s v="Search your strategy deck for a Ship Upgrade and place into your hand. Shuffle your strategy deck"/>
    <m/>
    <m/>
  </r>
  <r>
    <n v="175"/>
    <s v="CREW"/>
    <s v="R.E Android "/>
    <n v="1"/>
    <m/>
    <m/>
    <m/>
    <m/>
    <m/>
    <m/>
    <m/>
    <x v="0"/>
    <x v="8"/>
    <n v="1"/>
    <x v="3"/>
    <s v="Rare"/>
    <s v="Enters Engaged or attached ship takes 200 damage_x000a_Engage: Research or Engineering + 1"/>
    <m/>
    <m/>
  </r>
  <r>
    <n v="176"/>
    <s v="CREW"/>
    <s v="R.M Android "/>
    <n v="1"/>
    <m/>
    <m/>
    <m/>
    <m/>
    <m/>
    <m/>
    <m/>
    <x v="0"/>
    <x v="9"/>
    <n v="1"/>
    <x v="3"/>
    <s v="Rare"/>
    <s v="Enters Engaged or attached ship takes 200 damage_x000a_Engage: Research or Medic + 1"/>
    <m/>
    <m/>
  </r>
  <r>
    <n v="177"/>
    <s v="CREW"/>
    <s v="R.H Android "/>
    <n v="1"/>
    <m/>
    <m/>
    <m/>
    <m/>
    <m/>
    <m/>
    <m/>
    <x v="0"/>
    <x v="10"/>
    <n v="1"/>
    <x v="3"/>
    <s v="Rare"/>
    <s v="Enters Engaged or attached ship takes 200 damage_x000a_Engage: Research or Handling + 1"/>
    <m/>
    <m/>
  </r>
  <r>
    <n v="178"/>
    <s v="CREW"/>
    <s v="R.A Android "/>
    <n v="1"/>
    <m/>
    <m/>
    <m/>
    <m/>
    <m/>
    <m/>
    <m/>
    <x v="0"/>
    <x v="11"/>
    <n v="1"/>
    <x v="3"/>
    <s v="Rare"/>
    <s v="Enters Engaged or attached ship takes 200 damage_x000a_Engage: Research or Assault + 1"/>
    <m/>
    <m/>
  </r>
  <r>
    <n v="179"/>
    <s v="CREW"/>
    <s v="E.M Android "/>
    <n v="1"/>
    <m/>
    <m/>
    <m/>
    <m/>
    <m/>
    <m/>
    <m/>
    <x v="0"/>
    <x v="12"/>
    <n v="1"/>
    <x v="3"/>
    <s v="Rare"/>
    <s v="Enters Engaged or attached ship takes 200 damage_x000a_Engage: Engineering or Medic + 1"/>
    <m/>
    <m/>
  </r>
  <r>
    <n v="180"/>
    <s v="CREW"/>
    <s v="E.H Android "/>
    <n v="1"/>
    <m/>
    <m/>
    <m/>
    <m/>
    <m/>
    <m/>
    <m/>
    <x v="0"/>
    <x v="13"/>
    <n v="1"/>
    <x v="3"/>
    <s v="Rare"/>
    <s v="Enters Engaged or attached ship takes 200 damage_x000a_Engage: Engineering or Handling + 1"/>
    <m/>
    <m/>
  </r>
  <r>
    <n v="181"/>
    <s v="CREW"/>
    <s v="E.A Android "/>
    <n v="1"/>
    <m/>
    <m/>
    <m/>
    <m/>
    <m/>
    <m/>
    <m/>
    <x v="0"/>
    <x v="14"/>
    <n v="1"/>
    <x v="3"/>
    <s v="Rare"/>
    <s v="Enters Engaged or attached ship takes 200 damage_x000a_Engage: Engineering or Assault + 1"/>
    <m/>
    <m/>
  </r>
  <r>
    <n v="182"/>
    <s v="CREW"/>
    <s v="M.H Android "/>
    <n v="1"/>
    <m/>
    <m/>
    <m/>
    <m/>
    <m/>
    <m/>
    <m/>
    <x v="0"/>
    <x v="15"/>
    <n v="1"/>
    <x v="3"/>
    <s v="Rare"/>
    <s v="Enters Engaged or attached ship takes 200 damage_x000a_Engage: Medic or Handling + 1"/>
    <m/>
    <m/>
  </r>
  <r>
    <n v="183"/>
    <s v="CREW"/>
    <s v="M.A Android "/>
    <n v="1"/>
    <m/>
    <m/>
    <m/>
    <m/>
    <m/>
    <m/>
    <m/>
    <x v="0"/>
    <x v="16"/>
    <n v="1"/>
    <x v="3"/>
    <s v="Rare"/>
    <s v="Enters Engaged or attached ship takes 200 damage_x000a_Engage: Medic or Assault + 1"/>
    <m/>
    <m/>
  </r>
  <r>
    <n v="184"/>
    <s v="CREW"/>
    <s v="H.A Android "/>
    <n v="1"/>
    <m/>
    <m/>
    <m/>
    <m/>
    <m/>
    <m/>
    <m/>
    <x v="0"/>
    <x v="17"/>
    <n v="1"/>
    <x v="3"/>
    <s v="Rare"/>
    <s v="Enters Engaged or attached ship takes 200 damage_x000a_Engage: Handling or Assault + 1"/>
    <m/>
    <m/>
  </r>
  <r>
    <n v="185"/>
    <s v="STRATEGY"/>
    <s v="On boarding Degree"/>
    <m/>
    <m/>
    <m/>
    <m/>
    <m/>
    <m/>
    <n v="3"/>
    <m/>
    <x v="2"/>
    <x v="5"/>
    <m/>
    <x v="1"/>
    <s v="Uncommon"/>
    <s v="Attach to ship: All crew on attached ship can be Engaged for any department."/>
    <m/>
    <m/>
  </r>
  <r>
    <n v="186"/>
    <s v="STRATEGY"/>
    <s v="Increased Scanners Array"/>
    <m/>
    <m/>
    <n v="1"/>
    <m/>
    <m/>
    <m/>
    <n v="2"/>
    <m/>
    <x v="2"/>
    <x v="5"/>
    <m/>
    <x v="1"/>
    <s v="Uncommon"/>
    <s v="Attach to ship: Engage 1 Engineering and Engage: Draw a card"/>
    <m/>
    <m/>
  </r>
  <r>
    <n v="187"/>
    <s v="STRATEGY"/>
    <s v="Handheld Scanner"/>
    <m/>
    <m/>
    <m/>
    <n v="1"/>
    <m/>
    <m/>
    <n v="2"/>
    <m/>
    <x v="7"/>
    <x v="5"/>
    <m/>
    <x v="1"/>
    <s v="Uncommon"/>
    <s v="Attach to Crew: This Crew member can Engage: Draw a card"/>
    <m/>
    <m/>
  </r>
  <r>
    <n v="188"/>
    <s v="STRATEGY"/>
    <s v="Retrieved Goods"/>
    <m/>
    <m/>
    <m/>
    <m/>
    <n v="1"/>
    <m/>
    <n v="2"/>
    <m/>
    <x v="4"/>
    <x v="5"/>
    <m/>
    <x v="1"/>
    <s v="Uncommon"/>
    <s v="At the end of your turn if you dealt damage to an enemy ships shield or hull, draw a card."/>
    <m/>
    <m/>
  </r>
  <r>
    <n v="189"/>
    <s v="STRATEGY"/>
    <s v="Behind Enemy Lines"/>
    <m/>
    <m/>
    <m/>
    <m/>
    <m/>
    <n v="1"/>
    <n v="2"/>
    <m/>
    <x v="4"/>
    <x v="5"/>
    <m/>
    <x v="1"/>
    <s v="Uncommon"/>
    <s v="At the end of your turn if you sent an enemy crew member to stasis, draw a card."/>
    <m/>
    <m/>
  </r>
  <r>
    <n v="190"/>
    <s v="STRATEGY"/>
    <s v="Negotiations"/>
    <m/>
    <m/>
    <m/>
    <m/>
    <m/>
    <m/>
    <n v="2"/>
    <m/>
    <x v="1"/>
    <x v="5"/>
    <m/>
    <x v="1"/>
    <s v="Rare"/>
    <s v="Targetted Enemy Ship cannot target you until the start of your next turn"/>
    <m/>
    <m/>
  </r>
  <r>
    <n v="191"/>
    <s v="STRATEGY"/>
    <s v="Cloaking Device"/>
    <m/>
    <m/>
    <m/>
    <m/>
    <m/>
    <m/>
    <n v="4"/>
    <m/>
    <x v="1"/>
    <x v="5"/>
    <m/>
    <x v="1"/>
    <s v="Common"/>
    <s v="Targetted Ship has protection from everything until your next turn"/>
    <m/>
    <m/>
  </r>
  <r>
    <n v="192"/>
    <s v="STRATEGY"/>
    <s v="Warp Drive"/>
    <m/>
    <m/>
    <m/>
    <m/>
    <m/>
    <m/>
    <n v="4"/>
    <m/>
    <x v="2"/>
    <x v="5"/>
    <m/>
    <x v="1"/>
    <s v="Common"/>
    <s v="Attach to ship: Engage only during your Draw Phase: Attached ship has protection from everything until your next turn, anything attached to the ship cannot be Engaged until your next turn"/>
    <s v="Most ships are required to have one installed if they want to travel the far reaches of the galaxy"/>
    <m/>
  </r>
  <r>
    <n v="193"/>
    <s v="CREW"/>
    <s v="Cpt. H. Spencer"/>
    <n v="1"/>
    <m/>
    <m/>
    <m/>
    <n v="2"/>
    <m/>
    <n v="3"/>
    <m/>
    <x v="5"/>
    <x v="1"/>
    <m/>
    <x v="0"/>
    <s v="Rare"/>
    <s v="Engage: Assigned ship takes 200 hull damage, then has protection from everything until your next turn_x000a_Engage: Assigned ship takes no damage from target enemy ship during the next Battle phase."/>
    <s v="Captain Howard Spencer is known for his reckless flying, but always manages to get away"/>
    <m/>
  </r>
  <r>
    <n v="194"/>
    <s v="CREW"/>
    <s v="Cpt. J. Mayflower"/>
    <n v="1"/>
    <m/>
    <m/>
    <n v="2"/>
    <m/>
    <m/>
    <n v="3"/>
    <m/>
    <x v="5"/>
    <x v="2"/>
    <m/>
    <x v="0"/>
    <s v="Rare"/>
    <s v="Engage and Eject a crew member on assigned ship to Stasis: Return a crew member from Stasis to your assigned ship_x000a_Engage: +2 to Medic"/>
    <s v="Captain Jane Mayflower had a tendency of getting through members of her crew quite quickly"/>
    <m/>
  </r>
  <r>
    <n v="195"/>
    <s v="CREW"/>
    <s v="Cpt. L. Humphrey"/>
    <n v="1"/>
    <m/>
    <m/>
    <n v="2"/>
    <m/>
    <m/>
    <n v="2"/>
    <m/>
    <x v="5"/>
    <x v="2"/>
    <m/>
    <x v="3"/>
    <s v="Rare"/>
    <s v="Engage: +2 to Medic_x000a_Engage: Return a crew attachment from Junkyard to your hand"/>
    <s v="Captain Luke Humphrey can use near about anything to put people back together, with any means necessary"/>
    <m/>
  </r>
  <r>
    <n v="196"/>
    <s v="CREW"/>
    <s v="Cpt. K. Craine"/>
    <n v="1"/>
    <m/>
    <n v="3"/>
    <m/>
    <m/>
    <m/>
    <n v="2"/>
    <m/>
    <x v="5"/>
    <x v="3"/>
    <m/>
    <x v="3"/>
    <s v="Rare"/>
    <s v="Engage: Look at the top 3 cards of your Strategy deck, you may reveal 1 ship upgrade card and place into your hand. Place the rest into your junkyard._x000a_Engage: Get +1 Engineering for each ship attachment attached to assigned ship"/>
    <s v="Known for her knowledge, Captain Katie Craine can easily recognise a good ship upgrade when she see's one"/>
    <m/>
  </r>
  <r>
    <n v="197"/>
    <s v="STRATEGY"/>
    <s v="Reaper Cannon"/>
    <m/>
    <m/>
    <n v="2"/>
    <m/>
    <m/>
    <m/>
    <n v="2"/>
    <m/>
    <x v="2"/>
    <x v="5"/>
    <m/>
    <x v="1"/>
    <s v="Uncommon"/>
    <s v="Attach to Ship: Chosen gun slot deals an extra 100 Piercing Round (deals damage straight to hull)"/>
    <m/>
    <m/>
  </r>
  <r>
    <n v="198"/>
    <s v="STRATEGY"/>
    <s v="Enemy Left Overs"/>
    <m/>
    <n v="1"/>
    <m/>
    <m/>
    <m/>
    <n v="1"/>
    <s v="X"/>
    <b v="1"/>
    <x v="1"/>
    <x v="5"/>
    <m/>
    <x v="1"/>
    <s v="Uncommon"/>
    <s v="Select target card costing X or less amount from target opponent Junkyard and put it into your hand."/>
    <m/>
    <m/>
  </r>
  <r>
    <n v="199"/>
    <s v="CREW"/>
    <s v="Lt. W. Wilson"/>
    <n v="1"/>
    <m/>
    <n v="2"/>
    <m/>
    <m/>
    <m/>
    <n v="2"/>
    <m/>
    <x v="6"/>
    <x v="3"/>
    <m/>
    <x v="0"/>
    <s v="Uncommon"/>
    <s v="Engage: Target gun slot deals an extra 100 Piercing Round (deals damage straight to hull) this turn"/>
    <s v="Wayde Wilson was top of the class in accuracy and engineering "/>
    <m/>
  </r>
  <r>
    <n v="200"/>
    <s v="STRATEGY"/>
    <s v="Total Focus"/>
    <m/>
    <m/>
    <n v="2"/>
    <m/>
    <m/>
    <m/>
    <n v="5"/>
    <m/>
    <x v="1"/>
    <x v="5"/>
    <m/>
    <x v="1"/>
    <s v="Rare"/>
    <s v="All gun slots on target ship each deal an extra 100 Piercing Round (deals damage straight to hull) this turn"/>
    <m/>
    <m/>
  </r>
  <r>
    <n v="201"/>
    <s v="STRATEGY"/>
    <s v="NanoBITES"/>
    <m/>
    <m/>
    <m/>
    <m/>
    <m/>
    <n v="1"/>
    <n v="2"/>
    <m/>
    <x v="4"/>
    <x v="5"/>
    <m/>
    <x v="1"/>
    <s v="Common"/>
    <s v="Target enemy ship takes 100 Corrosion (deals damage straight to hull at start of target players turn). Once ship is destroyed send NanoBITES to the Junkyard"/>
    <m/>
    <m/>
  </r>
  <r>
    <n v="202"/>
    <s v="STRATEGY"/>
    <s v="Holo Library"/>
    <m/>
    <m/>
    <m/>
    <m/>
    <m/>
    <m/>
    <n v="3"/>
    <m/>
    <x v="4"/>
    <x v="5"/>
    <m/>
    <x v="1"/>
    <s v="Rare"/>
    <s v="At the start of your Resource Allocation Phase gain 1 extra to chosen department dice"/>
    <m/>
    <m/>
  </r>
  <r>
    <n v="203"/>
    <s v="STRATEGY"/>
    <s v="Conspicuous Delegation"/>
    <m/>
    <m/>
    <m/>
    <m/>
    <m/>
    <m/>
    <n v="1"/>
    <m/>
    <x v="1"/>
    <x v="5"/>
    <m/>
    <x v="1"/>
    <s v="Common"/>
    <s v="Assign chosen Department Dice resource to a different Department Dice "/>
    <m/>
    <m/>
  </r>
  <r>
    <n v="204"/>
    <s v="CREW"/>
    <s v="Cerebral Clippers"/>
    <n v="1"/>
    <m/>
    <m/>
    <m/>
    <m/>
    <m/>
    <m/>
    <m/>
    <x v="0"/>
    <x v="0"/>
    <n v="1"/>
    <x v="4"/>
    <s v="Common"/>
    <s v="Engage: Research + 1_x000a_Engage: Engage 1 Enemy Crew member until start of your next turn"/>
    <m/>
    <m/>
  </r>
  <r>
    <n v="205"/>
    <s v="CREW"/>
    <s v="Science Scythes"/>
    <n v="1"/>
    <m/>
    <m/>
    <m/>
    <m/>
    <m/>
    <m/>
    <m/>
    <x v="0"/>
    <x v="0"/>
    <n v="2"/>
    <x v="4"/>
    <s v="Common"/>
    <s v="Sacrifice 1 Research Tier 1_x000a_Engage: Research + 2_x000a_Engage: Engage 1 Enemy Crew member until start of your next turn"/>
    <m/>
    <m/>
  </r>
  <r>
    <n v="206"/>
    <s v="CREW"/>
    <s v="Insight Crushers"/>
    <n v="1"/>
    <m/>
    <m/>
    <m/>
    <m/>
    <m/>
    <m/>
    <m/>
    <x v="0"/>
    <x v="0"/>
    <n v="3"/>
    <x v="4"/>
    <s v="Common"/>
    <s v="Sacrifice 1 Research Tier 2_x000a_Engage: Research + 3_x000a_Engage: Engage 1 Enemy Crew member until start of your next turn"/>
    <m/>
    <m/>
  </r>
  <r>
    <n v="207"/>
    <s v="CREW"/>
    <s v="Clawguards"/>
    <n v="1"/>
    <m/>
    <m/>
    <m/>
    <m/>
    <m/>
    <m/>
    <m/>
    <x v="0"/>
    <x v="4"/>
    <n v="1"/>
    <x v="4"/>
    <s v="Common"/>
    <s v="Engage: Assault + 1_x000a_Engage: Engage 1 Enemy Crew member until start of your next turn"/>
    <m/>
    <m/>
  </r>
  <r>
    <n v="208"/>
    <s v="CREW"/>
    <s v="Pinchstormers"/>
    <n v="1"/>
    <m/>
    <m/>
    <m/>
    <m/>
    <m/>
    <m/>
    <m/>
    <x v="0"/>
    <x v="4"/>
    <n v="2"/>
    <x v="4"/>
    <s v="Common"/>
    <s v="Sacrifice 1 Assault Tier 1_x000a_Engage: Assault + 2_x000a_Engage: Engage 1 Enemy Crew member until start of your next turn"/>
    <m/>
    <m/>
  </r>
  <r>
    <n v="209"/>
    <s v="CREW"/>
    <s v="Battlepincers"/>
    <n v="1"/>
    <m/>
    <m/>
    <m/>
    <m/>
    <m/>
    <m/>
    <m/>
    <x v="0"/>
    <x v="4"/>
    <n v="3"/>
    <x v="4"/>
    <s v="Common"/>
    <s v="Sacrifice 1 Assault Tier 2_x000a_Engage: Assault + 3_x000a_Engage: Engage 1 Enemy Crew member until start of your next turn"/>
    <m/>
    <m/>
  </r>
  <r>
    <n v="210"/>
    <s v="CREW"/>
    <s v="Recovery Crushers"/>
    <n v="1"/>
    <m/>
    <m/>
    <m/>
    <m/>
    <m/>
    <m/>
    <m/>
    <x v="0"/>
    <x v="2"/>
    <n v="1"/>
    <x v="4"/>
    <s v="Common"/>
    <s v="Engage: Medic + 1_x000a_Engage: Engage 1 Enemy Crew member until start of your next turn"/>
    <m/>
    <m/>
  </r>
  <r>
    <n v="211"/>
    <s v="CREW"/>
    <s v="Mend Maulers"/>
    <n v="1"/>
    <m/>
    <m/>
    <m/>
    <m/>
    <m/>
    <m/>
    <m/>
    <x v="0"/>
    <x v="2"/>
    <n v="2"/>
    <x v="4"/>
    <s v="Common"/>
    <s v="Sacrifice 1 Medic Tier 1_x000a_Engage: Medic + 2_x000a_Engage: Engage 1 Enemy Crew member until start of your next turn"/>
    <m/>
    <m/>
  </r>
  <r>
    <n v="212"/>
    <s v="CREW"/>
    <s v="Healing Heralds"/>
    <n v="1"/>
    <m/>
    <m/>
    <m/>
    <m/>
    <m/>
    <m/>
    <m/>
    <x v="0"/>
    <x v="2"/>
    <n v="3"/>
    <x v="4"/>
    <s v="Common"/>
    <s v="Sacrifice 1 Medic Tier 2_x000a_Engage: Medic + 3_x000a_Engage: Engage 1 Enemy Crew member until start of your next turn"/>
    <m/>
    <m/>
  </r>
  <r>
    <n v="213"/>
    <s v="CREW"/>
    <s v="Precision Pincers"/>
    <n v="1"/>
    <m/>
    <m/>
    <m/>
    <m/>
    <m/>
    <m/>
    <m/>
    <x v="0"/>
    <x v="1"/>
    <n v="1"/>
    <x v="4"/>
    <s v="Common"/>
    <s v="Engage: Handling + 1_x000a_Engage: Engage 1 Enemy Crew member until start of your next turn"/>
    <m/>
    <m/>
  </r>
  <r>
    <n v="214"/>
    <s v="CREW"/>
    <s v="Maneuver Mandibles"/>
    <n v="1"/>
    <m/>
    <m/>
    <m/>
    <m/>
    <m/>
    <m/>
    <m/>
    <x v="0"/>
    <x v="1"/>
    <n v="2"/>
    <x v="4"/>
    <s v="Common"/>
    <s v="Sacrifice 1 Handling Tier 1_x000a_Engage: Handling + 2_x000a_Engage: Engage 1 Enemy Crew member until start of your next turn"/>
    <m/>
    <m/>
  </r>
  <r>
    <n v="215"/>
    <s v="CREW"/>
    <s v="Navigate Nippers"/>
    <n v="1"/>
    <m/>
    <m/>
    <m/>
    <m/>
    <m/>
    <m/>
    <m/>
    <x v="0"/>
    <x v="1"/>
    <n v="3"/>
    <x v="4"/>
    <s v="Common"/>
    <s v="Sacrifice 1 Handling Tier 2_x000a_Engage: Handling + 3_x000a_Engage: Engage 1 Enemy Crew member until start of your next turn"/>
    <m/>
    <m/>
  </r>
  <r>
    <n v="216"/>
    <s v="CREW"/>
    <s v="Gear Graspers"/>
    <n v="1"/>
    <m/>
    <m/>
    <m/>
    <m/>
    <m/>
    <m/>
    <m/>
    <x v="0"/>
    <x v="3"/>
    <n v="1"/>
    <x v="4"/>
    <s v="Common"/>
    <s v="Engage: Engineering + 1_x000a_Engage: Engage 1 Enemy Crew member until start of your next turn"/>
    <m/>
    <m/>
  </r>
  <r>
    <n v="217"/>
    <s v="CREW"/>
    <s v="Mechanism Maulers"/>
    <n v="1"/>
    <m/>
    <m/>
    <m/>
    <m/>
    <m/>
    <m/>
    <m/>
    <x v="0"/>
    <x v="3"/>
    <n v="2"/>
    <x v="4"/>
    <s v="Common"/>
    <s v="Sacrifice 1 Engineering Tier 1_x000a_Engage: Engineering + 2_x000a_Engage: Engage 1 Enemy Crew member until start of your next turn"/>
    <m/>
    <m/>
  </r>
  <r>
    <n v="218"/>
    <s v="CREW"/>
    <s v="Construct Crushers"/>
    <n v="1"/>
    <m/>
    <m/>
    <m/>
    <m/>
    <m/>
    <m/>
    <m/>
    <x v="0"/>
    <x v="3"/>
    <n v="3"/>
    <x v="4"/>
    <s v="Common"/>
    <s v="Sacrifice 1 Engineering Tier 2_x000a_Engage: Engineering + 3_x000a_Engage: Engage 1 Enemy Crew member until start of your next turn"/>
    <m/>
    <m/>
  </r>
  <r>
    <n v="219"/>
    <s v="CREW"/>
    <s v="Lt. Clawmaster"/>
    <n v="1"/>
    <m/>
    <m/>
    <m/>
    <m/>
    <n v="1"/>
    <n v="2"/>
    <m/>
    <x v="6"/>
    <x v="4"/>
    <m/>
    <x v="4"/>
    <s v="Uncommon"/>
    <s v="If you have Engaged an enemy crew, then Engage another enemy crew. You may only do this once on your turn"/>
    <m/>
    <m/>
  </r>
  <r>
    <n v="220"/>
    <s v="CREW"/>
    <s v="Lt. Krabbulons"/>
    <n v="1"/>
    <n v="1"/>
    <m/>
    <m/>
    <m/>
    <m/>
    <n v="2"/>
    <m/>
    <x v="6"/>
    <x v="0"/>
    <m/>
    <x v="4"/>
    <s v="Uncommon"/>
    <s v="If you have Engaged an enemy crew, then draw a card. If you do, discard a card. You may only do this once on your turn"/>
    <m/>
    <m/>
  </r>
  <r>
    <n v="221"/>
    <s v="CREW"/>
    <s v="Lt. Armorgrips"/>
    <n v="1"/>
    <m/>
    <n v="1"/>
    <m/>
    <m/>
    <m/>
    <n v="2"/>
    <m/>
    <x v="6"/>
    <x v="3"/>
    <m/>
    <x v="4"/>
    <s v="Uncommon"/>
    <s v="If you Engage a Ship Upgrade then Engage an enemy crew. You may only do this once on your turn."/>
    <m/>
    <m/>
  </r>
  <r>
    <n v="222"/>
    <s v="CREW"/>
    <s v="Lt. Carapacoids"/>
    <n v="1"/>
    <m/>
    <m/>
    <m/>
    <n v="1"/>
    <m/>
    <n v="2"/>
    <m/>
    <x v="6"/>
    <x v="1"/>
    <m/>
    <x v="4"/>
    <s v="Uncommon"/>
    <s v="If you Evade an attack then Engage an enemy crew. You may only do this once until the start of your next turn"/>
    <m/>
    <m/>
  </r>
  <r>
    <n v="223"/>
    <s v="CREW"/>
    <s v="Lt. Exoclaws"/>
    <n v="1"/>
    <m/>
    <m/>
    <n v="1"/>
    <m/>
    <m/>
    <n v="2"/>
    <m/>
    <x v="6"/>
    <x v="2"/>
    <m/>
    <x v="4"/>
    <s v="Uncommon"/>
    <s v="If you Engage a crew member with a crew attachment then Engage an enemy crew. You may only do this once on your turn."/>
    <m/>
    <m/>
  </r>
  <r>
    <n v="224"/>
    <s v="STRATEGY"/>
    <s v="Lurking Parasite"/>
    <m/>
    <m/>
    <m/>
    <n v="1"/>
    <m/>
    <m/>
    <n v="3"/>
    <m/>
    <x v="7"/>
    <x v="5"/>
    <m/>
    <x v="1"/>
    <s v="Uncommon"/>
    <s v="Attach to Enemy Crew: Disease spread 200 (Deal 200 damage to assigned ship when this crew member is Engaged)"/>
    <m/>
    <m/>
  </r>
  <r>
    <n v="225"/>
    <s v="STRATEGY"/>
    <s v="Neuroleech"/>
    <m/>
    <m/>
    <m/>
    <n v="2"/>
    <m/>
    <m/>
    <n v="3"/>
    <m/>
    <x v="7"/>
    <x v="5"/>
    <m/>
    <x v="1"/>
    <s v="Uncommon"/>
    <s v="Attach to Enemy Crew: Parasitic Disruption (When this crew member is Engaged, card owner may pick one negative affect)_x000a_- Disable assigned ship shield until the next End Phase_x000a_- Deal 100 to assigned ships hull"/>
    <m/>
    <m/>
  </r>
  <r>
    <n v="226"/>
    <s v="STRATEGY"/>
    <s v="Portal Jammer"/>
    <m/>
    <m/>
    <n v="2"/>
    <m/>
    <m/>
    <m/>
    <n v="3"/>
    <m/>
    <x v="2"/>
    <x v="5"/>
    <m/>
    <x v="1"/>
    <s v="Rare"/>
    <s v="Attach to Ship: Your crew can't be the target of enemy cards on this ship"/>
    <m/>
    <m/>
  </r>
  <r>
    <n v="227"/>
    <s v="STRATEGY"/>
    <s v="Teleport Dampener"/>
    <m/>
    <m/>
    <n v="1"/>
    <m/>
    <m/>
    <m/>
    <n v="1"/>
    <m/>
    <x v="3"/>
    <x v="5"/>
    <m/>
    <x v="1"/>
    <s v="Uncommon"/>
    <s v="Cancel target card targetting your crew"/>
    <m/>
    <m/>
  </r>
  <r>
    <n v="228"/>
    <s v="STRATEGY"/>
    <s v="Cpt Clawrends Denial"/>
    <m/>
    <m/>
    <m/>
    <m/>
    <m/>
    <n v="1"/>
    <n v="2"/>
    <m/>
    <x v="3"/>
    <x v="5"/>
    <m/>
    <x v="1"/>
    <s v="Rare"/>
    <s v="Cancel target card, Target ship has Mutiny 1 until the next End Phase"/>
    <s v="His giant claws, already imposing, became symbols of fear throughout the galaxy."/>
    <m/>
  </r>
  <r>
    <n v="229"/>
    <s v="STRATEGY"/>
    <s v="Techbane Crusher"/>
    <m/>
    <m/>
    <m/>
    <m/>
    <n v="2"/>
    <m/>
    <n v="2"/>
    <m/>
    <x v="1"/>
    <x v="5"/>
    <m/>
    <x v="1"/>
    <s v="Uncommon"/>
    <s v="Send target Ship Upgrade to the Junkyard, Engage target enemy crew"/>
    <m/>
    <m/>
  </r>
  <r>
    <n v="230"/>
    <s v="CREW"/>
    <s v="Cpt. P. Clawrend"/>
    <n v="1"/>
    <m/>
    <m/>
    <m/>
    <m/>
    <n v="2"/>
    <n v="3"/>
    <m/>
    <x v="5"/>
    <x v="4"/>
    <m/>
    <x v="4"/>
    <s v="Rare"/>
    <s v="Assigned ship has Mutiny 2_x000a_Engage: Target enemy ship sacrifices 1 crew"/>
    <s v="The tale of Captain Pincerus Clawrend's rise to infamy often included stories of him orchestrating mutinies on enemy ships."/>
    <m/>
  </r>
  <r>
    <n v="231"/>
    <s v="STRATEGY"/>
    <s v="Pincerus Personal Guards"/>
    <m/>
    <m/>
    <m/>
    <m/>
    <m/>
    <n v="1"/>
    <n v="2"/>
    <m/>
    <x v="4"/>
    <x v="5"/>
    <m/>
    <x v="1"/>
    <s v="Rare"/>
    <s v="Target ship has Mutiny 1"/>
    <s v="While many feared and loathed Captain Pincerus Clawrend, others admired his cunning tactics and unwavering commitment to victory."/>
    <m/>
  </r>
  <r>
    <n v="232"/>
    <s v="STRATEGY"/>
    <s v="Gateway Lockdown System"/>
    <m/>
    <m/>
    <n v="2"/>
    <m/>
    <m/>
    <m/>
    <n v="2"/>
    <m/>
    <x v="2"/>
    <x v="5"/>
    <m/>
    <x v="1"/>
    <s v="Uncommon"/>
    <s v="Attach to Ship: This ship has Resistance 0"/>
    <m/>
    <m/>
  </r>
  <r>
    <n v="233"/>
    <s v="STRATEGY"/>
    <s v="Engorged Injection"/>
    <m/>
    <m/>
    <m/>
    <n v="1"/>
    <m/>
    <m/>
    <n v="2"/>
    <m/>
    <x v="7"/>
    <x v="5"/>
    <m/>
    <x v="1"/>
    <s v="Uncommon"/>
    <s v="Attach to Crew: This crew member has Resistance 1"/>
    <m/>
    <m/>
  </r>
  <r>
    <n v="234"/>
    <s v="STRATEGY"/>
    <s v="Shield Gauntlets"/>
    <m/>
    <m/>
    <m/>
    <n v="1"/>
    <m/>
    <m/>
    <n v="2"/>
    <m/>
    <x v="7"/>
    <x v="5"/>
    <m/>
    <x v="1"/>
    <s v="Uncommon"/>
    <s v="Attach to Crew: This crew member has Resistance 1"/>
    <m/>
    <m/>
  </r>
  <r>
    <n v="235"/>
    <s v="STRATEGY"/>
    <s v="Systems Down!"/>
    <m/>
    <m/>
    <n v="1"/>
    <m/>
    <m/>
    <m/>
    <n v="2"/>
    <m/>
    <x v="1"/>
    <x v="5"/>
    <m/>
    <x v="1"/>
    <s v="Common"/>
    <s v="Target ships shields are depleted until next End Phase"/>
    <m/>
    <m/>
  </r>
  <r>
    <n v="236"/>
    <s v="CREW"/>
    <s v="Recovery Shells"/>
    <n v="1"/>
    <m/>
    <m/>
    <m/>
    <m/>
    <m/>
    <m/>
    <m/>
    <x v="0"/>
    <x v="2"/>
    <m/>
    <x v="4"/>
    <s v="Uncommon"/>
    <s v="Engage, Sacrifice another crew: +3 Medic"/>
    <m/>
    <m/>
  </r>
  <r>
    <n v="237"/>
    <s v="STRATEGY"/>
    <s v="Crustal Nexus Shard"/>
    <m/>
    <m/>
    <m/>
    <m/>
    <m/>
    <m/>
    <n v="7"/>
    <m/>
    <x v="2"/>
    <x v="5"/>
    <m/>
    <x v="1"/>
    <s v="Ultra Rare"/>
    <s v="Ancient_x000a_At the start of your Disengage Phase assigned ship takes 100 hull damage._x000a_Each time you Engage an enemy crew during your turn you may choose one of the following:_x000a_- Draw a card_x000a_- +1 to any Department_x000a_- deal 100 damage to Engaged enemy crews ship_x000a_"/>
    <s v="As a symbol of Krileon prowess and a testament to their mastery of celestial energies, the Crustal Nexus Shard stands as a coveted relic, sought after by captains aspiring to leave an indelible mark on the annals of spacefaring history."/>
    <m/>
  </r>
  <r>
    <n v="238"/>
    <s v="STRATEGY"/>
    <s v="Astral Chronometer"/>
    <m/>
    <m/>
    <m/>
    <m/>
    <m/>
    <m/>
    <n v="7"/>
    <m/>
    <x v="2"/>
    <x v="5"/>
    <m/>
    <x v="1"/>
    <s v="Ultra Rare"/>
    <s v="Ancient_x000a_Place 3 Sol counters on Astral Chronometer._x000a_At the start of your Disengage Phase remove a Sol Counter. If Astral Chronometer has 0 Sol counters then gain another turn after this one. After your second turn place 3 Sol counters on Astral Chronometer."/>
    <s v="The Astral Chronometer, with its timeless design and intricate functionality, serves as a reminder of humanity's enduring fascination with the cosmos and the pursuit of knowledge that transcends the boundaries of time itself."/>
    <m/>
  </r>
  <r>
    <n v="239"/>
    <s v="CREW"/>
    <s v="Cpt. K. Landry"/>
    <n v="1"/>
    <n v="2"/>
    <m/>
    <m/>
    <m/>
    <m/>
    <n v="2"/>
    <m/>
    <x v="5"/>
    <x v="0"/>
    <m/>
    <x v="0"/>
    <s v="Rare"/>
    <s v="Engage: Put target enemy non crew card fifth from the top of their Strategy Deck_x000a_Engage: Return target Event or Tactic card from your Junkyard to your hand."/>
    <s v="During the Sol war Captain Kerry Landry was at the front lines using all forms of tactics to stop enemy ships as best she could."/>
    <m/>
  </r>
  <r>
    <n v="240"/>
    <s v="CREW"/>
    <s v="Cpt. E. Carter"/>
    <n v="1"/>
    <m/>
    <m/>
    <m/>
    <n v="2"/>
    <m/>
    <n v="2"/>
    <m/>
    <x v="5"/>
    <x v="1"/>
    <m/>
    <x v="0"/>
    <s v="Rare"/>
    <s v="Engage: +2 Handling_x000a_Engage: Each of your fighter ships have Evasion 1 until the start of your next turn"/>
    <s v="Her fighter ships, inspired by her keen sense of evasion, are equipped with advanced thrusters, responsive controls, and stealth technology that make them extraordinarily difficult to target."/>
    <m/>
  </r>
  <r>
    <n v="241"/>
    <s v="CREW"/>
    <s v="Cpt. E. Carter, Tactical Leader "/>
    <n v="1"/>
    <m/>
    <m/>
    <m/>
    <n v="2"/>
    <m/>
    <n v="3"/>
    <m/>
    <x v="5"/>
    <x v="1"/>
    <m/>
    <x v="0"/>
    <s v="Rare"/>
    <s v="Engage: 2 of your fighter ships deal 100 extra damage and have Evasion 1 until the start of your next turn_x000a_Engage: Assigned ship has Evasion 1 until the start of your next turn"/>
    <s v="Emily possesses an innate intuition for anticipating enemy movements, allowing her to execute nimble and unpredictable maneuvers."/>
    <m/>
  </r>
  <r>
    <n v="242"/>
    <s v="CREW"/>
    <s v="Cpt. N. Miller, The Transformed"/>
    <n v="1"/>
    <n v="1"/>
    <m/>
    <m/>
    <n v="1"/>
    <m/>
    <n v="2"/>
    <m/>
    <x v="5"/>
    <x v="18"/>
    <m/>
    <x v="3"/>
    <s v="Rare"/>
    <s v="Engage: Handling or Research + 1_x000a_Engage and deal 100 damage to each of your ships: Each of your ships deal 100 extra damage for each Event card played this turn until the next End Phase"/>
    <s v="Captain Nathan Miller, a daring and unconventional leader, has carved a niche for himself in the realm of interstellar warfare through his unorthodox approach to science-based attacks. "/>
    <m/>
  </r>
  <r>
    <n v="243"/>
    <s v="CREW"/>
    <s v="Cpt. N. Miller, Reckless Alchemist"/>
    <n v="1"/>
    <n v="2"/>
    <m/>
    <m/>
    <m/>
    <m/>
    <n v="3"/>
    <m/>
    <x v="5"/>
    <x v="0"/>
    <m/>
    <x v="0"/>
    <s v="Rare"/>
    <s v="Each time you play a non copied Event card you may deal 200 damage to assigned ship. If you do, copy target Event card"/>
    <s v="He was celebrated for his willingness to push the boundaries of scientific experimentation, even if it means subjecting his own ships to collateral damage in the pursuit of victory."/>
    <m/>
  </r>
  <r>
    <n v="244"/>
    <m/>
    <m/>
    <m/>
    <m/>
    <m/>
    <m/>
    <m/>
    <m/>
    <m/>
    <m/>
    <x v="5"/>
    <x v="5"/>
    <m/>
    <x v="1"/>
    <m/>
    <m/>
    <m/>
    <m/>
  </r>
  <r>
    <n v="245"/>
    <m/>
    <m/>
    <m/>
    <m/>
    <m/>
    <m/>
    <m/>
    <m/>
    <m/>
    <m/>
    <x v="5"/>
    <x v="5"/>
    <m/>
    <x v="1"/>
    <m/>
    <m/>
    <m/>
    <m/>
  </r>
  <r>
    <n v="246"/>
    <m/>
    <m/>
    <m/>
    <m/>
    <m/>
    <m/>
    <m/>
    <m/>
    <m/>
    <m/>
    <x v="5"/>
    <x v="5"/>
    <m/>
    <x v="1"/>
    <m/>
    <m/>
    <m/>
    <m/>
  </r>
  <r>
    <n v="247"/>
    <m/>
    <m/>
    <m/>
    <m/>
    <m/>
    <m/>
    <m/>
    <m/>
    <m/>
    <m/>
    <x v="5"/>
    <x v="5"/>
    <m/>
    <x v="1"/>
    <m/>
    <m/>
    <m/>
    <m/>
  </r>
  <r>
    <n v="248"/>
    <m/>
    <m/>
    <m/>
    <m/>
    <m/>
    <m/>
    <m/>
    <m/>
    <m/>
    <m/>
    <x v="9"/>
    <x v="5"/>
    <m/>
    <x v="1"/>
    <m/>
    <m/>
    <m/>
    <m/>
  </r>
  <r>
    <n v="249"/>
    <m/>
    <m/>
    <m/>
    <m/>
    <m/>
    <m/>
    <m/>
    <m/>
    <m/>
    <m/>
    <x v="9"/>
    <x v="5"/>
    <m/>
    <x v="1"/>
    <m/>
    <m/>
    <m/>
    <m/>
  </r>
  <r>
    <n v="250"/>
    <m/>
    <m/>
    <m/>
    <m/>
    <m/>
    <m/>
    <m/>
    <m/>
    <m/>
    <m/>
    <x v="9"/>
    <x v="5"/>
    <m/>
    <x v="1"/>
    <m/>
    <m/>
    <m/>
    <m/>
  </r>
  <r>
    <n v="251"/>
    <m/>
    <m/>
    <m/>
    <m/>
    <m/>
    <m/>
    <m/>
    <m/>
    <m/>
    <m/>
    <x v="9"/>
    <x v="5"/>
    <m/>
    <x v="1"/>
    <m/>
    <m/>
    <m/>
    <m/>
  </r>
  <r>
    <n v="252"/>
    <m/>
    <m/>
    <m/>
    <m/>
    <m/>
    <m/>
    <m/>
    <m/>
    <m/>
    <m/>
    <x v="9"/>
    <x v="5"/>
    <m/>
    <x v="1"/>
    <m/>
    <m/>
    <m/>
    <m/>
  </r>
  <r>
    <n v="253"/>
    <m/>
    <m/>
    <m/>
    <m/>
    <m/>
    <m/>
    <m/>
    <m/>
    <m/>
    <m/>
    <x v="9"/>
    <x v="5"/>
    <m/>
    <x v="1"/>
    <m/>
    <m/>
    <m/>
    <m/>
  </r>
  <r>
    <n v="254"/>
    <m/>
    <m/>
    <m/>
    <m/>
    <m/>
    <m/>
    <m/>
    <m/>
    <m/>
    <m/>
    <x v="9"/>
    <x v="5"/>
    <m/>
    <x v="1"/>
    <m/>
    <m/>
    <m/>
    <m/>
  </r>
  <r>
    <n v="255"/>
    <m/>
    <m/>
    <m/>
    <m/>
    <m/>
    <m/>
    <m/>
    <m/>
    <m/>
    <m/>
    <x v="9"/>
    <x v="5"/>
    <m/>
    <x v="1"/>
    <m/>
    <m/>
    <m/>
    <m/>
  </r>
  <r>
    <n v="256"/>
    <m/>
    <m/>
    <m/>
    <m/>
    <m/>
    <m/>
    <m/>
    <m/>
    <m/>
    <m/>
    <x v="9"/>
    <x v="5"/>
    <m/>
    <x v="1"/>
    <m/>
    <m/>
    <m/>
    <m/>
  </r>
  <r>
    <n v="257"/>
    <m/>
    <m/>
    <m/>
    <m/>
    <m/>
    <m/>
    <m/>
    <m/>
    <m/>
    <m/>
    <x v="9"/>
    <x v="5"/>
    <m/>
    <x v="1"/>
    <m/>
    <m/>
    <m/>
    <m/>
  </r>
  <r>
    <n v="258"/>
    <m/>
    <m/>
    <m/>
    <m/>
    <m/>
    <m/>
    <m/>
    <m/>
    <m/>
    <m/>
    <x v="9"/>
    <x v="5"/>
    <m/>
    <x v="1"/>
    <m/>
    <m/>
    <m/>
    <m/>
  </r>
  <r>
    <n v="259"/>
    <m/>
    <m/>
    <m/>
    <m/>
    <m/>
    <m/>
    <m/>
    <m/>
    <m/>
    <m/>
    <x v="9"/>
    <x v="5"/>
    <m/>
    <x v="1"/>
    <m/>
    <m/>
    <m/>
    <m/>
  </r>
  <r>
    <n v="260"/>
    <m/>
    <m/>
    <m/>
    <m/>
    <m/>
    <m/>
    <m/>
    <m/>
    <m/>
    <m/>
    <x v="9"/>
    <x v="5"/>
    <m/>
    <x v="1"/>
    <m/>
    <m/>
    <m/>
    <m/>
  </r>
  <r>
    <n v="261"/>
    <m/>
    <m/>
    <m/>
    <m/>
    <m/>
    <m/>
    <m/>
    <m/>
    <m/>
    <m/>
    <x v="9"/>
    <x v="5"/>
    <m/>
    <x v="1"/>
    <m/>
    <m/>
    <m/>
    <m/>
  </r>
  <r>
    <n v="262"/>
    <m/>
    <m/>
    <m/>
    <m/>
    <m/>
    <m/>
    <m/>
    <m/>
    <m/>
    <m/>
    <x v="9"/>
    <x v="5"/>
    <m/>
    <x v="1"/>
    <m/>
    <m/>
    <m/>
    <m/>
  </r>
  <r>
    <n v="263"/>
    <m/>
    <m/>
    <m/>
    <m/>
    <m/>
    <m/>
    <m/>
    <m/>
    <m/>
    <m/>
    <x v="9"/>
    <x v="5"/>
    <m/>
    <x v="1"/>
    <m/>
    <m/>
    <m/>
    <m/>
  </r>
  <r>
    <n v="264"/>
    <m/>
    <m/>
    <m/>
    <m/>
    <m/>
    <m/>
    <m/>
    <m/>
    <m/>
    <m/>
    <x v="9"/>
    <x v="5"/>
    <m/>
    <x v="1"/>
    <m/>
    <m/>
    <m/>
    <m/>
  </r>
  <r>
    <n v="265"/>
    <m/>
    <m/>
    <m/>
    <m/>
    <m/>
    <m/>
    <m/>
    <m/>
    <m/>
    <m/>
    <x v="9"/>
    <x v="5"/>
    <m/>
    <x v="1"/>
    <m/>
    <m/>
    <m/>
    <m/>
  </r>
  <r>
    <n v="266"/>
    <m/>
    <m/>
    <m/>
    <m/>
    <m/>
    <m/>
    <m/>
    <m/>
    <m/>
    <m/>
    <x v="9"/>
    <x v="5"/>
    <m/>
    <x v="1"/>
    <m/>
    <m/>
    <m/>
    <m/>
  </r>
  <r>
    <n v="267"/>
    <m/>
    <m/>
    <m/>
    <m/>
    <m/>
    <m/>
    <m/>
    <m/>
    <m/>
    <m/>
    <x v="9"/>
    <x v="5"/>
    <m/>
    <x v="1"/>
    <m/>
    <m/>
    <m/>
    <m/>
  </r>
  <r>
    <n v="268"/>
    <m/>
    <m/>
    <m/>
    <m/>
    <m/>
    <m/>
    <m/>
    <m/>
    <m/>
    <m/>
    <x v="9"/>
    <x v="5"/>
    <m/>
    <x v="1"/>
    <m/>
    <m/>
    <m/>
    <m/>
  </r>
  <r>
    <n v="269"/>
    <m/>
    <m/>
    <m/>
    <m/>
    <m/>
    <m/>
    <m/>
    <m/>
    <m/>
    <m/>
    <x v="9"/>
    <x v="5"/>
    <m/>
    <x v="1"/>
    <m/>
    <m/>
    <m/>
    <m/>
  </r>
  <r>
    <n v="270"/>
    <m/>
    <m/>
    <m/>
    <m/>
    <m/>
    <m/>
    <m/>
    <m/>
    <m/>
    <m/>
    <x v="9"/>
    <x v="5"/>
    <m/>
    <x v="1"/>
    <m/>
    <m/>
    <m/>
    <m/>
  </r>
  <r>
    <n v="271"/>
    <m/>
    <m/>
    <m/>
    <m/>
    <m/>
    <m/>
    <m/>
    <m/>
    <m/>
    <m/>
    <x v="9"/>
    <x v="5"/>
    <m/>
    <x v="1"/>
    <m/>
    <m/>
    <m/>
    <m/>
  </r>
  <r>
    <n v="272"/>
    <m/>
    <m/>
    <m/>
    <m/>
    <m/>
    <m/>
    <m/>
    <m/>
    <m/>
    <m/>
    <x v="9"/>
    <x v="5"/>
    <m/>
    <x v="1"/>
    <m/>
    <m/>
    <m/>
    <m/>
  </r>
  <r>
    <n v="273"/>
    <m/>
    <m/>
    <m/>
    <m/>
    <m/>
    <m/>
    <m/>
    <m/>
    <m/>
    <m/>
    <x v="9"/>
    <x v="5"/>
    <m/>
    <x v="1"/>
    <m/>
    <m/>
    <m/>
    <m/>
  </r>
  <r>
    <n v="274"/>
    <m/>
    <m/>
    <m/>
    <m/>
    <m/>
    <m/>
    <m/>
    <m/>
    <m/>
    <m/>
    <x v="9"/>
    <x v="5"/>
    <m/>
    <x v="1"/>
    <m/>
    <m/>
    <m/>
    <m/>
  </r>
  <r>
    <n v="275"/>
    <m/>
    <m/>
    <m/>
    <m/>
    <m/>
    <m/>
    <m/>
    <m/>
    <m/>
    <m/>
    <x v="9"/>
    <x v="5"/>
    <m/>
    <x v="1"/>
    <m/>
    <m/>
    <m/>
    <m/>
  </r>
  <r>
    <n v="276"/>
    <m/>
    <m/>
    <m/>
    <m/>
    <m/>
    <m/>
    <m/>
    <m/>
    <m/>
    <m/>
    <x v="9"/>
    <x v="5"/>
    <m/>
    <x v="1"/>
    <m/>
    <m/>
    <m/>
    <m/>
  </r>
  <r>
    <n v="277"/>
    <m/>
    <m/>
    <m/>
    <m/>
    <m/>
    <m/>
    <m/>
    <m/>
    <m/>
    <m/>
    <x v="9"/>
    <x v="5"/>
    <m/>
    <x v="1"/>
    <m/>
    <m/>
    <m/>
    <m/>
  </r>
  <r>
    <n v="278"/>
    <m/>
    <m/>
    <m/>
    <m/>
    <m/>
    <m/>
    <m/>
    <m/>
    <m/>
    <m/>
    <x v="9"/>
    <x v="5"/>
    <m/>
    <x v="1"/>
    <m/>
    <m/>
    <m/>
    <m/>
  </r>
  <r>
    <n v="279"/>
    <m/>
    <m/>
    <m/>
    <m/>
    <m/>
    <m/>
    <m/>
    <m/>
    <m/>
    <m/>
    <x v="9"/>
    <x v="5"/>
    <m/>
    <x v="1"/>
    <m/>
    <m/>
    <m/>
    <m/>
  </r>
  <r>
    <n v="280"/>
    <m/>
    <m/>
    <m/>
    <m/>
    <m/>
    <m/>
    <m/>
    <m/>
    <m/>
    <m/>
    <x v="9"/>
    <x v="5"/>
    <m/>
    <x v="1"/>
    <m/>
    <m/>
    <m/>
    <m/>
  </r>
  <r>
    <n v="281"/>
    <m/>
    <m/>
    <m/>
    <m/>
    <m/>
    <m/>
    <m/>
    <m/>
    <m/>
    <m/>
    <x v="9"/>
    <x v="5"/>
    <m/>
    <x v="1"/>
    <m/>
    <m/>
    <m/>
    <m/>
  </r>
  <r>
    <n v="282"/>
    <m/>
    <m/>
    <m/>
    <m/>
    <m/>
    <m/>
    <m/>
    <m/>
    <m/>
    <m/>
    <x v="9"/>
    <x v="5"/>
    <m/>
    <x v="1"/>
    <m/>
    <m/>
    <m/>
    <m/>
  </r>
  <r>
    <n v="283"/>
    <m/>
    <m/>
    <m/>
    <m/>
    <m/>
    <m/>
    <m/>
    <m/>
    <m/>
    <m/>
    <x v="9"/>
    <x v="5"/>
    <m/>
    <x v="1"/>
    <m/>
    <m/>
    <m/>
    <m/>
  </r>
  <r>
    <n v="284"/>
    <m/>
    <m/>
    <m/>
    <m/>
    <m/>
    <m/>
    <m/>
    <m/>
    <m/>
    <m/>
    <x v="9"/>
    <x v="5"/>
    <m/>
    <x v="1"/>
    <m/>
    <m/>
    <m/>
    <m/>
  </r>
  <r>
    <n v="285"/>
    <m/>
    <m/>
    <m/>
    <m/>
    <m/>
    <m/>
    <m/>
    <m/>
    <m/>
    <m/>
    <x v="9"/>
    <x v="5"/>
    <m/>
    <x v="1"/>
    <m/>
    <m/>
    <m/>
    <m/>
  </r>
  <r>
    <n v="286"/>
    <m/>
    <m/>
    <m/>
    <m/>
    <m/>
    <m/>
    <m/>
    <m/>
    <m/>
    <m/>
    <x v="9"/>
    <x v="5"/>
    <m/>
    <x v="1"/>
    <m/>
    <m/>
    <m/>
    <m/>
  </r>
  <r>
    <n v="287"/>
    <m/>
    <m/>
    <m/>
    <m/>
    <m/>
    <m/>
    <m/>
    <m/>
    <m/>
    <m/>
    <x v="9"/>
    <x v="5"/>
    <m/>
    <x v="1"/>
    <m/>
    <m/>
    <m/>
    <m/>
  </r>
  <r>
    <n v="288"/>
    <m/>
    <m/>
    <m/>
    <m/>
    <m/>
    <m/>
    <m/>
    <m/>
    <m/>
    <m/>
    <x v="9"/>
    <x v="5"/>
    <m/>
    <x v="1"/>
    <m/>
    <m/>
    <m/>
    <m/>
  </r>
  <r>
    <n v="289"/>
    <m/>
    <m/>
    <m/>
    <m/>
    <m/>
    <m/>
    <m/>
    <m/>
    <m/>
    <m/>
    <x v="9"/>
    <x v="5"/>
    <m/>
    <x v="1"/>
    <m/>
    <m/>
    <m/>
    <m/>
  </r>
  <r>
    <n v="290"/>
    <m/>
    <m/>
    <m/>
    <m/>
    <m/>
    <m/>
    <m/>
    <m/>
    <m/>
    <m/>
    <x v="9"/>
    <x v="5"/>
    <m/>
    <x v="1"/>
    <m/>
    <m/>
    <m/>
    <m/>
  </r>
  <r>
    <n v="291"/>
    <m/>
    <m/>
    <m/>
    <m/>
    <m/>
    <m/>
    <m/>
    <m/>
    <m/>
    <m/>
    <x v="9"/>
    <x v="5"/>
    <m/>
    <x v="1"/>
    <m/>
    <m/>
    <m/>
    <m/>
  </r>
  <r>
    <n v="292"/>
    <m/>
    <m/>
    <m/>
    <m/>
    <m/>
    <m/>
    <m/>
    <m/>
    <m/>
    <m/>
    <x v="9"/>
    <x v="5"/>
    <m/>
    <x v="1"/>
    <m/>
    <m/>
    <m/>
    <m/>
  </r>
  <r>
    <n v="293"/>
    <m/>
    <m/>
    <m/>
    <m/>
    <m/>
    <m/>
    <m/>
    <m/>
    <m/>
    <m/>
    <x v="9"/>
    <x v="5"/>
    <m/>
    <x v="1"/>
    <m/>
    <m/>
    <m/>
    <m/>
  </r>
  <r>
    <n v="294"/>
    <m/>
    <m/>
    <m/>
    <m/>
    <m/>
    <m/>
    <m/>
    <m/>
    <m/>
    <m/>
    <x v="9"/>
    <x v="5"/>
    <m/>
    <x v="1"/>
    <m/>
    <m/>
    <m/>
    <m/>
  </r>
  <r>
    <n v="295"/>
    <m/>
    <m/>
    <m/>
    <m/>
    <m/>
    <m/>
    <m/>
    <m/>
    <m/>
    <m/>
    <x v="9"/>
    <x v="5"/>
    <m/>
    <x v="1"/>
    <m/>
    <m/>
    <m/>
    <m/>
  </r>
  <r>
    <n v="296"/>
    <m/>
    <m/>
    <m/>
    <m/>
    <m/>
    <m/>
    <m/>
    <m/>
    <m/>
    <m/>
    <x v="9"/>
    <x v="5"/>
    <m/>
    <x v="1"/>
    <m/>
    <m/>
    <m/>
    <m/>
  </r>
  <r>
    <n v="297"/>
    <m/>
    <m/>
    <m/>
    <m/>
    <m/>
    <m/>
    <m/>
    <m/>
    <m/>
    <m/>
    <x v="9"/>
    <x v="5"/>
    <m/>
    <x v="1"/>
    <m/>
    <m/>
    <m/>
    <m/>
  </r>
  <r>
    <n v="298"/>
    <m/>
    <m/>
    <m/>
    <m/>
    <m/>
    <m/>
    <m/>
    <m/>
    <m/>
    <m/>
    <x v="9"/>
    <x v="5"/>
    <m/>
    <x v="1"/>
    <m/>
    <m/>
    <m/>
    <m/>
  </r>
  <r>
    <n v="299"/>
    <m/>
    <m/>
    <m/>
    <m/>
    <m/>
    <m/>
    <m/>
    <m/>
    <m/>
    <m/>
    <x v="9"/>
    <x v="5"/>
    <m/>
    <x v="1"/>
    <m/>
    <m/>
    <m/>
    <m/>
  </r>
  <r>
    <n v="300"/>
    <m/>
    <m/>
    <m/>
    <m/>
    <m/>
    <m/>
    <m/>
    <m/>
    <m/>
    <m/>
    <x v="9"/>
    <x v="5"/>
    <m/>
    <x v="1"/>
    <m/>
    <m/>
    <m/>
    <m/>
  </r>
  <r>
    <n v="301"/>
    <m/>
    <m/>
    <m/>
    <m/>
    <m/>
    <m/>
    <m/>
    <m/>
    <m/>
    <m/>
    <x v="9"/>
    <x v="5"/>
    <m/>
    <x v="1"/>
    <m/>
    <m/>
    <m/>
    <m/>
  </r>
  <r>
    <n v="302"/>
    <m/>
    <m/>
    <m/>
    <m/>
    <m/>
    <m/>
    <m/>
    <m/>
    <m/>
    <m/>
    <x v="9"/>
    <x v="5"/>
    <m/>
    <x v="1"/>
    <m/>
    <m/>
    <m/>
    <m/>
  </r>
  <r>
    <n v="303"/>
    <m/>
    <m/>
    <m/>
    <m/>
    <m/>
    <m/>
    <m/>
    <m/>
    <m/>
    <m/>
    <x v="9"/>
    <x v="5"/>
    <m/>
    <x v="1"/>
    <m/>
    <m/>
    <m/>
    <m/>
  </r>
  <r>
    <n v="304"/>
    <m/>
    <m/>
    <m/>
    <m/>
    <m/>
    <m/>
    <m/>
    <m/>
    <m/>
    <m/>
    <x v="9"/>
    <x v="5"/>
    <m/>
    <x v="1"/>
    <m/>
    <m/>
    <m/>
    <m/>
  </r>
  <r>
    <n v="305"/>
    <m/>
    <m/>
    <m/>
    <m/>
    <m/>
    <m/>
    <m/>
    <m/>
    <m/>
    <m/>
    <x v="9"/>
    <x v="5"/>
    <m/>
    <x v="1"/>
    <m/>
    <m/>
    <m/>
    <m/>
  </r>
  <r>
    <n v="306"/>
    <m/>
    <m/>
    <m/>
    <m/>
    <m/>
    <m/>
    <m/>
    <m/>
    <m/>
    <m/>
    <x v="9"/>
    <x v="5"/>
    <m/>
    <x v="1"/>
    <m/>
    <m/>
    <m/>
    <m/>
  </r>
  <r>
    <n v="307"/>
    <m/>
    <m/>
    <m/>
    <m/>
    <m/>
    <m/>
    <m/>
    <m/>
    <m/>
    <m/>
    <x v="9"/>
    <x v="5"/>
    <m/>
    <x v="1"/>
    <m/>
    <m/>
    <m/>
    <m/>
  </r>
  <r>
    <n v="308"/>
    <m/>
    <m/>
    <m/>
    <m/>
    <m/>
    <m/>
    <m/>
    <m/>
    <m/>
    <m/>
    <x v="9"/>
    <x v="5"/>
    <m/>
    <x v="1"/>
    <m/>
    <m/>
    <m/>
    <m/>
  </r>
  <r>
    <n v="309"/>
    <m/>
    <m/>
    <m/>
    <m/>
    <m/>
    <m/>
    <m/>
    <m/>
    <m/>
    <m/>
    <x v="9"/>
    <x v="5"/>
    <m/>
    <x v="1"/>
    <m/>
    <m/>
    <m/>
    <m/>
  </r>
  <r>
    <n v="310"/>
    <m/>
    <m/>
    <m/>
    <m/>
    <m/>
    <m/>
    <m/>
    <m/>
    <m/>
    <m/>
    <x v="9"/>
    <x v="5"/>
    <m/>
    <x v="1"/>
    <m/>
    <m/>
    <m/>
    <m/>
  </r>
  <r>
    <n v="311"/>
    <m/>
    <m/>
    <m/>
    <m/>
    <m/>
    <m/>
    <m/>
    <m/>
    <m/>
    <m/>
    <x v="9"/>
    <x v="5"/>
    <m/>
    <x v="1"/>
    <m/>
    <m/>
    <m/>
    <m/>
  </r>
  <r>
    <n v="312"/>
    <m/>
    <m/>
    <m/>
    <m/>
    <m/>
    <m/>
    <m/>
    <m/>
    <m/>
    <m/>
    <x v="9"/>
    <x v="5"/>
    <m/>
    <x v="1"/>
    <m/>
    <m/>
    <m/>
    <m/>
  </r>
  <r>
    <n v="313"/>
    <m/>
    <m/>
    <m/>
    <m/>
    <m/>
    <m/>
    <m/>
    <m/>
    <m/>
    <m/>
    <x v="9"/>
    <x v="5"/>
    <m/>
    <x v="1"/>
    <m/>
    <m/>
    <m/>
    <m/>
  </r>
  <r>
    <n v="314"/>
    <m/>
    <m/>
    <m/>
    <m/>
    <m/>
    <m/>
    <m/>
    <m/>
    <m/>
    <m/>
    <x v="9"/>
    <x v="5"/>
    <m/>
    <x v="1"/>
    <m/>
    <m/>
    <m/>
    <m/>
  </r>
  <r>
    <n v="315"/>
    <m/>
    <m/>
    <m/>
    <m/>
    <m/>
    <m/>
    <m/>
    <m/>
    <m/>
    <m/>
    <x v="9"/>
    <x v="5"/>
    <m/>
    <x v="1"/>
    <m/>
    <m/>
    <m/>
    <m/>
  </r>
  <r>
    <n v="316"/>
    <m/>
    <m/>
    <m/>
    <m/>
    <m/>
    <m/>
    <m/>
    <m/>
    <m/>
    <m/>
    <x v="9"/>
    <x v="5"/>
    <m/>
    <x v="1"/>
    <m/>
    <m/>
    <m/>
    <m/>
  </r>
  <r>
    <n v="317"/>
    <m/>
    <m/>
    <m/>
    <m/>
    <m/>
    <m/>
    <m/>
    <m/>
    <m/>
    <m/>
    <x v="9"/>
    <x v="5"/>
    <m/>
    <x v="1"/>
    <m/>
    <m/>
    <m/>
    <m/>
  </r>
  <r>
    <n v="318"/>
    <m/>
    <m/>
    <m/>
    <m/>
    <m/>
    <m/>
    <m/>
    <m/>
    <m/>
    <m/>
    <x v="9"/>
    <x v="5"/>
    <m/>
    <x v="1"/>
    <m/>
    <m/>
    <m/>
    <m/>
  </r>
  <r>
    <n v="319"/>
    <m/>
    <m/>
    <m/>
    <m/>
    <m/>
    <m/>
    <m/>
    <m/>
    <m/>
    <m/>
    <x v="9"/>
    <x v="5"/>
    <m/>
    <x v="1"/>
    <m/>
    <m/>
    <m/>
    <m/>
  </r>
  <r>
    <n v="320"/>
    <m/>
    <m/>
    <m/>
    <m/>
    <m/>
    <m/>
    <m/>
    <m/>
    <m/>
    <m/>
    <x v="9"/>
    <x v="5"/>
    <m/>
    <x v="1"/>
    <m/>
    <m/>
    <m/>
    <m/>
  </r>
  <r>
    <n v="321"/>
    <m/>
    <m/>
    <m/>
    <m/>
    <m/>
    <m/>
    <m/>
    <m/>
    <m/>
    <m/>
    <x v="9"/>
    <x v="5"/>
    <m/>
    <x v="1"/>
    <m/>
    <m/>
    <m/>
    <m/>
  </r>
  <r>
    <n v="322"/>
    <m/>
    <m/>
    <m/>
    <m/>
    <m/>
    <m/>
    <m/>
    <m/>
    <m/>
    <m/>
    <x v="9"/>
    <x v="5"/>
    <m/>
    <x v="1"/>
    <m/>
    <m/>
    <m/>
    <m/>
  </r>
  <r>
    <n v="323"/>
    <m/>
    <m/>
    <m/>
    <m/>
    <m/>
    <m/>
    <m/>
    <m/>
    <m/>
    <m/>
    <x v="9"/>
    <x v="5"/>
    <m/>
    <x v="1"/>
    <m/>
    <m/>
    <m/>
    <m/>
  </r>
  <r>
    <n v="324"/>
    <m/>
    <m/>
    <m/>
    <m/>
    <m/>
    <m/>
    <m/>
    <m/>
    <m/>
    <m/>
    <x v="9"/>
    <x v="5"/>
    <m/>
    <x v="1"/>
    <m/>
    <m/>
    <m/>
    <m/>
  </r>
  <r>
    <n v="325"/>
    <m/>
    <m/>
    <m/>
    <m/>
    <m/>
    <m/>
    <m/>
    <m/>
    <m/>
    <m/>
    <x v="9"/>
    <x v="5"/>
    <m/>
    <x v="1"/>
    <m/>
    <m/>
    <m/>
    <m/>
  </r>
  <r>
    <n v="326"/>
    <m/>
    <m/>
    <m/>
    <m/>
    <m/>
    <m/>
    <m/>
    <m/>
    <m/>
    <m/>
    <x v="9"/>
    <x v="5"/>
    <m/>
    <x v="1"/>
    <m/>
    <m/>
    <m/>
    <m/>
  </r>
  <r>
    <n v="327"/>
    <m/>
    <m/>
    <m/>
    <m/>
    <m/>
    <m/>
    <m/>
    <m/>
    <m/>
    <m/>
    <x v="9"/>
    <x v="5"/>
    <m/>
    <x v="1"/>
    <m/>
    <m/>
    <m/>
    <m/>
  </r>
  <r>
    <n v="328"/>
    <m/>
    <m/>
    <m/>
    <m/>
    <m/>
    <m/>
    <m/>
    <m/>
    <m/>
    <m/>
    <x v="9"/>
    <x v="5"/>
    <m/>
    <x v="1"/>
    <m/>
    <m/>
    <m/>
    <m/>
  </r>
  <r>
    <n v="329"/>
    <m/>
    <m/>
    <m/>
    <m/>
    <m/>
    <m/>
    <m/>
    <m/>
    <m/>
    <m/>
    <x v="9"/>
    <x v="5"/>
    <m/>
    <x v="1"/>
    <m/>
    <m/>
    <m/>
    <m/>
  </r>
  <r>
    <n v="330"/>
    <m/>
    <m/>
    <m/>
    <m/>
    <m/>
    <m/>
    <m/>
    <m/>
    <m/>
    <m/>
    <x v="9"/>
    <x v="5"/>
    <m/>
    <x v="1"/>
    <m/>
    <m/>
    <m/>
    <m/>
  </r>
  <r>
    <n v="331"/>
    <m/>
    <m/>
    <m/>
    <m/>
    <m/>
    <m/>
    <m/>
    <m/>
    <m/>
    <m/>
    <x v="9"/>
    <x v="5"/>
    <m/>
    <x v="1"/>
    <m/>
    <m/>
    <m/>
    <m/>
  </r>
  <r>
    <n v="332"/>
    <m/>
    <m/>
    <m/>
    <m/>
    <m/>
    <m/>
    <m/>
    <m/>
    <m/>
    <m/>
    <x v="9"/>
    <x v="5"/>
    <m/>
    <x v="1"/>
    <m/>
    <m/>
    <m/>
    <m/>
  </r>
  <r>
    <n v="333"/>
    <m/>
    <m/>
    <m/>
    <m/>
    <m/>
    <m/>
    <m/>
    <m/>
    <m/>
    <m/>
    <x v="9"/>
    <x v="5"/>
    <m/>
    <x v="1"/>
    <m/>
    <m/>
    <m/>
    <m/>
  </r>
  <r>
    <n v="334"/>
    <m/>
    <m/>
    <m/>
    <m/>
    <m/>
    <m/>
    <m/>
    <m/>
    <m/>
    <m/>
    <x v="9"/>
    <x v="5"/>
    <m/>
    <x v="1"/>
    <m/>
    <m/>
    <m/>
    <m/>
  </r>
  <r>
    <n v="335"/>
    <m/>
    <m/>
    <m/>
    <m/>
    <m/>
    <m/>
    <m/>
    <m/>
    <m/>
    <m/>
    <x v="9"/>
    <x v="5"/>
    <m/>
    <x v="1"/>
    <m/>
    <m/>
    <m/>
    <m/>
  </r>
  <r>
    <n v="336"/>
    <m/>
    <m/>
    <m/>
    <m/>
    <m/>
    <m/>
    <m/>
    <m/>
    <m/>
    <m/>
    <x v="9"/>
    <x v="5"/>
    <m/>
    <x v="1"/>
    <m/>
    <m/>
    <m/>
    <m/>
  </r>
  <r>
    <n v="337"/>
    <m/>
    <m/>
    <m/>
    <m/>
    <m/>
    <m/>
    <m/>
    <m/>
    <m/>
    <m/>
    <x v="9"/>
    <x v="5"/>
    <m/>
    <x v="1"/>
    <m/>
    <m/>
    <m/>
    <m/>
  </r>
  <r>
    <n v="338"/>
    <m/>
    <m/>
    <m/>
    <m/>
    <m/>
    <m/>
    <m/>
    <m/>
    <m/>
    <m/>
    <x v="9"/>
    <x v="5"/>
    <m/>
    <x v="1"/>
    <m/>
    <m/>
    <m/>
    <m/>
  </r>
  <r>
    <n v="339"/>
    <m/>
    <m/>
    <m/>
    <m/>
    <m/>
    <m/>
    <m/>
    <m/>
    <m/>
    <m/>
    <x v="9"/>
    <x v="5"/>
    <m/>
    <x v="1"/>
    <m/>
    <m/>
    <m/>
    <m/>
  </r>
  <r>
    <n v="340"/>
    <m/>
    <m/>
    <m/>
    <m/>
    <m/>
    <m/>
    <m/>
    <m/>
    <m/>
    <m/>
    <x v="9"/>
    <x v="5"/>
    <m/>
    <x v="1"/>
    <m/>
    <m/>
    <m/>
    <m/>
  </r>
  <r>
    <n v="341"/>
    <m/>
    <m/>
    <m/>
    <m/>
    <m/>
    <m/>
    <m/>
    <m/>
    <m/>
    <m/>
    <x v="9"/>
    <x v="5"/>
    <m/>
    <x v="1"/>
    <m/>
    <m/>
    <m/>
    <m/>
  </r>
  <r>
    <n v="342"/>
    <m/>
    <m/>
    <m/>
    <m/>
    <m/>
    <m/>
    <m/>
    <m/>
    <m/>
    <m/>
    <x v="9"/>
    <x v="5"/>
    <m/>
    <x v="1"/>
    <m/>
    <m/>
    <m/>
    <m/>
  </r>
  <r>
    <n v="343"/>
    <m/>
    <m/>
    <m/>
    <m/>
    <m/>
    <m/>
    <m/>
    <m/>
    <m/>
    <m/>
    <x v="9"/>
    <x v="5"/>
    <m/>
    <x v="1"/>
    <m/>
    <m/>
    <m/>
    <m/>
  </r>
  <r>
    <n v="344"/>
    <m/>
    <m/>
    <m/>
    <m/>
    <m/>
    <m/>
    <m/>
    <m/>
    <m/>
    <m/>
    <x v="9"/>
    <x v="5"/>
    <m/>
    <x v="1"/>
    <m/>
    <m/>
    <m/>
    <m/>
  </r>
  <r>
    <n v="345"/>
    <m/>
    <m/>
    <m/>
    <m/>
    <m/>
    <m/>
    <m/>
    <m/>
    <m/>
    <m/>
    <x v="9"/>
    <x v="5"/>
    <m/>
    <x v="1"/>
    <m/>
    <m/>
    <m/>
    <m/>
  </r>
  <r>
    <n v="346"/>
    <m/>
    <m/>
    <m/>
    <m/>
    <m/>
    <m/>
    <m/>
    <m/>
    <m/>
    <m/>
    <x v="9"/>
    <x v="5"/>
    <m/>
    <x v="1"/>
    <m/>
    <m/>
    <m/>
    <m/>
  </r>
  <r>
    <n v="347"/>
    <m/>
    <m/>
    <m/>
    <m/>
    <m/>
    <m/>
    <m/>
    <m/>
    <m/>
    <m/>
    <x v="9"/>
    <x v="5"/>
    <m/>
    <x v="1"/>
    <m/>
    <m/>
    <m/>
    <m/>
  </r>
  <r>
    <n v="348"/>
    <m/>
    <m/>
    <m/>
    <m/>
    <m/>
    <m/>
    <m/>
    <m/>
    <m/>
    <m/>
    <x v="9"/>
    <x v="5"/>
    <m/>
    <x v="1"/>
    <m/>
    <m/>
    <m/>
    <m/>
  </r>
  <r>
    <n v="349"/>
    <m/>
    <m/>
    <m/>
    <m/>
    <m/>
    <m/>
    <m/>
    <m/>
    <m/>
    <m/>
    <x v="9"/>
    <x v="5"/>
    <m/>
    <x v="1"/>
    <m/>
    <m/>
    <m/>
    <m/>
  </r>
  <r>
    <n v="350"/>
    <m/>
    <m/>
    <m/>
    <m/>
    <m/>
    <m/>
    <m/>
    <m/>
    <m/>
    <m/>
    <x v="9"/>
    <x v="5"/>
    <m/>
    <x v="1"/>
    <m/>
    <m/>
    <m/>
    <m/>
  </r>
  <r>
    <n v="351"/>
    <m/>
    <m/>
    <m/>
    <m/>
    <m/>
    <m/>
    <m/>
    <m/>
    <m/>
    <m/>
    <x v="9"/>
    <x v="5"/>
    <m/>
    <x v="1"/>
    <m/>
    <m/>
    <m/>
    <m/>
  </r>
  <r>
    <n v="352"/>
    <m/>
    <m/>
    <m/>
    <m/>
    <m/>
    <m/>
    <m/>
    <m/>
    <m/>
    <m/>
    <x v="9"/>
    <x v="5"/>
    <m/>
    <x v="1"/>
    <m/>
    <m/>
    <m/>
    <m/>
  </r>
  <r>
    <n v="353"/>
    <m/>
    <m/>
    <m/>
    <m/>
    <m/>
    <m/>
    <m/>
    <m/>
    <m/>
    <m/>
    <x v="9"/>
    <x v="5"/>
    <m/>
    <x v="1"/>
    <m/>
    <m/>
    <m/>
    <m/>
  </r>
  <r>
    <n v="354"/>
    <m/>
    <m/>
    <m/>
    <m/>
    <m/>
    <m/>
    <m/>
    <m/>
    <m/>
    <m/>
    <x v="9"/>
    <x v="5"/>
    <m/>
    <x v="1"/>
    <m/>
    <m/>
    <m/>
    <m/>
  </r>
  <r>
    <n v="355"/>
    <m/>
    <m/>
    <m/>
    <m/>
    <m/>
    <m/>
    <m/>
    <m/>
    <m/>
    <m/>
    <x v="9"/>
    <x v="5"/>
    <m/>
    <x v="1"/>
    <m/>
    <m/>
    <m/>
    <m/>
  </r>
  <r>
    <n v="356"/>
    <m/>
    <m/>
    <m/>
    <m/>
    <m/>
    <m/>
    <m/>
    <m/>
    <m/>
    <m/>
    <x v="9"/>
    <x v="5"/>
    <m/>
    <x v="1"/>
    <m/>
    <m/>
    <m/>
    <m/>
  </r>
  <r>
    <n v="357"/>
    <m/>
    <m/>
    <m/>
    <m/>
    <m/>
    <m/>
    <m/>
    <m/>
    <m/>
    <m/>
    <x v="9"/>
    <x v="5"/>
    <m/>
    <x v="1"/>
    <m/>
    <m/>
    <m/>
    <m/>
  </r>
  <r>
    <n v="358"/>
    <m/>
    <m/>
    <m/>
    <m/>
    <m/>
    <m/>
    <m/>
    <m/>
    <m/>
    <m/>
    <x v="9"/>
    <x v="5"/>
    <m/>
    <x v="1"/>
    <m/>
    <m/>
    <m/>
    <m/>
  </r>
  <r>
    <n v="359"/>
    <m/>
    <m/>
    <m/>
    <m/>
    <m/>
    <m/>
    <m/>
    <m/>
    <m/>
    <m/>
    <x v="9"/>
    <x v="5"/>
    <m/>
    <x v="1"/>
    <m/>
    <m/>
    <m/>
    <m/>
  </r>
  <r>
    <n v="360"/>
    <m/>
    <m/>
    <m/>
    <m/>
    <m/>
    <m/>
    <m/>
    <m/>
    <m/>
    <m/>
    <x v="9"/>
    <x v="5"/>
    <m/>
    <x v="1"/>
    <m/>
    <m/>
    <m/>
    <m/>
  </r>
  <r>
    <n v="361"/>
    <m/>
    <m/>
    <m/>
    <m/>
    <m/>
    <m/>
    <m/>
    <m/>
    <m/>
    <m/>
    <x v="9"/>
    <x v="5"/>
    <m/>
    <x v="1"/>
    <m/>
    <m/>
    <m/>
    <m/>
  </r>
  <r>
    <n v="362"/>
    <m/>
    <m/>
    <m/>
    <m/>
    <m/>
    <m/>
    <m/>
    <m/>
    <m/>
    <m/>
    <x v="9"/>
    <x v="5"/>
    <m/>
    <x v="1"/>
    <m/>
    <m/>
    <m/>
    <m/>
  </r>
  <r>
    <n v="363"/>
    <m/>
    <m/>
    <m/>
    <m/>
    <m/>
    <m/>
    <m/>
    <m/>
    <m/>
    <m/>
    <x v="9"/>
    <x v="5"/>
    <m/>
    <x v="1"/>
    <m/>
    <m/>
    <m/>
    <m/>
  </r>
  <r>
    <n v="364"/>
    <m/>
    <m/>
    <m/>
    <m/>
    <m/>
    <m/>
    <m/>
    <m/>
    <m/>
    <m/>
    <x v="9"/>
    <x v="5"/>
    <m/>
    <x v="1"/>
    <m/>
    <m/>
    <m/>
    <m/>
  </r>
  <r>
    <n v="365"/>
    <m/>
    <m/>
    <m/>
    <m/>
    <m/>
    <m/>
    <m/>
    <m/>
    <m/>
    <m/>
    <x v="9"/>
    <x v="5"/>
    <m/>
    <x v="1"/>
    <m/>
    <m/>
    <m/>
    <m/>
  </r>
  <r>
    <n v="366"/>
    <m/>
    <m/>
    <m/>
    <m/>
    <m/>
    <m/>
    <m/>
    <m/>
    <m/>
    <m/>
    <x v="9"/>
    <x v="5"/>
    <m/>
    <x v="1"/>
    <m/>
    <m/>
    <m/>
    <m/>
  </r>
  <r>
    <n v="367"/>
    <m/>
    <m/>
    <m/>
    <m/>
    <m/>
    <m/>
    <m/>
    <m/>
    <m/>
    <m/>
    <x v="9"/>
    <x v="5"/>
    <m/>
    <x v="1"/>
    <m/>
    <m/>
    <m/>
    <m/>
  </r>
  <r>
    <n v="368"/>
    <m/>
    <m/>
    <m/>
    <m/>
    <m/>
    <m/>
    <m/>
    <m/>
    <m/>
    <m/>
    <x v="9"/>
    <x v="5"/>
    <m/>
    <x v="1"/>
    <m/>
    <m/>
    <m/>
    <m/>
  </r>
  <r>
    <n v="369"/>
    <m/>
    <m/>
    <m/>
    <m/>
    <m/>
    <m/>
    <m/>
    <m/>
    <m/>
    <m/>
    <x v="9"/>
    <x v="5"/>
    <m/>
    <x v="1"/>
    <m/>
    <m/>
    <m/>
    <m/>
  </r>
  <r>
    <n v="370"/>
    <m/>
    <m/>
    <m/>
    <m/>
    <m/>
    <m/>
    <m/>
    <m/>
    <m/>
    <m/>
    <x v="9"/>
    <x v="5"/>
    <m/>
    <x v="1"/>
    <m/>
    <m/>
    <m/>
    <m/>
  </r>
  <r>
    <n v="371"/>
    <m/>
    <m/>
    <m/>
    <m/>
    <m/>
    <m/>
    <m/>
    <m/>
    <m/>
    <m/>
    <x v="9"/>
    <x v="5"/>
    <m/>
    <x v="1"/>
    <m/>
    <m/>
    <m/>
    <m/>
  </r>
  <r>
    <n v="372"/>
    <m/>
    <m/>
    <m/>
    <m/>
    <m/>
    <m/>
    <m/>
    <m/>
    <m/>
    <m/>
    <x v="9"/>
    <x v="5"/>
    <m/>
    <x v="1"/>
    <m/>
    <m/>
    <m/>
    <m/>
  </r>
  <r>
    <n v="373"/>
    <m/>
    <m/>
    <m/>
    <m/>
    <m/>
    <m/>
    <m/>
    <m/>
    <m/>
    <m/>
    <x v="9"/>
    <x v="5"/>
    <m/>
    <x v="1"/>
    <m/>
    <m/>
    <m/>
    <m/>
  </r>
  <r>
    <n v="374"/>
    <m/>
    <m/>
    <m/>
    <m/>
    <m/>
    <m/>
    <m/>
    <m/>
    <m/>
    <m/>
    <x v="9"/>
    <x v="5"/>
    <m/>
    <x v="1"/>
    <m/>
    <m/>
    <m/>
    <m/>
  </r>
  <r>
    <n v="375"/>
    <m/>
    <m/>
    <m/>
    <m/>
    <m/>
    <m/>
    <m/>
    <m/>
    <m/>
    <m/>
    <x v="9"/>
    <x v="5"/>
    <m/>
    <x v="1"/>
    <m/>
    <m/>
    <m/>
    <m/>
  </r>
  <r>
    <n v="376"/>
    <m/>
    <m/>
    <m/>
    <m/>
    <m/>
    <m/>
    <m/>
    <m/>
    <m/>
    <m/>
    <x v="9"/>
    <x v="5"/>
    <m/>
    <x v="1"/>
    <m/>
    <m/>
    <m/>
    <m/>
  </r>
  <r>
    <n v="377"/>
    <m/>
    <m/>
    <m/>
    <m/>
    <m/>
    <m/>
    <m/>
    <m/>
    <m/>
    <m/>
    <x v="9"/>
    <x v="5"/>
    <m/>
    <x v="1"/>
    <m/>
    <m/>
    <m/>
    <m/>
  </r>
  <r>
    <n v="378"/>
    <m/>
    <m/>
    <m/>
    <m/>
    <m/>
    <m/>
    <m/>
    <m/>
    <m/>
    <m/>
    <x v="9"/>
    <x v="5"/>
    <m/>
    <x v="1"/>
    <m/>
    <m/>
    <m/>
    <m/>
  </r>
  <r>
    <n v="379"/>
    <m/>
    <m/>
    <m/>
    <m/>
    <m/>
    <m/>
    <m/>
    <m/>
    <m/>
    <m/>
    <x v="9"/>
    <x v="5"/>
    <m/>
    <x v="1"/>
    <m/>
    <m/>
    <m/>
    <m/>
  </r>
  <r>
    <n v="380"/>
    <m/>
    <m/>
    <m/>
    <m/>
    <m/>
    <m/>
    <m/>
    <m/>
    <m/>
    <m/>
    <x v="9"/>
    <x v="5"/>
    <m/>
    <x v="1"/>
    <m/>
    <m/>
    <m/>
    <m/>
  </r>
  <r>
    <n v="381"/>
    <m/>
    <m/>
    <m/>
    <m/>
    <m/>
    <m/>
    <m/>
    <m/>
    <m/>
    <m/>
    <x v="9"/>
    <x v="5"/>
    <m/>
    <x v="1"/>
    <m/>
    <m/>
    <m/>
    <m/>
  </r>
  <r>
    <n v="382"/>
    <m/>
    <m/>
    <m/>
    <m/>
    <m/>
    <m/>
    <m/>
    <m/>
    <m/>
    <m/>
    <x v="9"/>
    <x v="5"/>
    <m/>
    <x v="1"/>
    <m/>
    <m/>
    <m/>
    <m/>
  </r>
  <r>
    <n v="383"/>
    <m/>
    <m/>
    <m/>
    <m/>
    <m/>
    <m/>
    <m/>
    <m/>
    <m/>
    <m/>
    <x v="9"/>
    <x v="5"/>
    <m/>
    <x v="1"/>
    <m/>
    <m/>
    <m/>
    <m/>
  </r>
  <r>
    <n v="384"/>
    <m/>
    <m/>
    <m/>
    <m/>
    <m/>
    <m/>
    <m/>
    <m/>
    <m/>
    <m/>
    <x v="9"/>
    <x v="5"/>
    <m/>
    <x v="1"/>
    <m/>
    <m/>
    <m/>
    <m/>
  </r>
  <r>
    <n v="385"/>
    <m/>
    <m/>
    <m/>
    <m/>
    <m/>
    <m/>
    <m/>
    <m/>
    <m/>
    <m/>
    <x v="9"/>
    <x v="5"/>
    <m/>
    <x v="1"/>
    <m/>
    <m/>
    <m/>
    <m/>
  </r>
  <r>
    <n v="386"/>
    <m/>
    <m/>
    <m/>
    <m/>
    <m/>
    <m/>
    <m/>
    <m/>
    <m/>
    <m/>
    <x v="9"/>
    <x v="5"/>
    <m/>
    <x v="1"/>
    <m/>
    <m/>
    <m/>
    <m/>
  </r>
  <r>
    <n v="387"/>
    <m/>
    <m/>
    <m/>
    <m/>
    <m/>
    <m/>
    <m/>
    <m/>
    <m/>
    <m/>
    <x v="9"/>
    <x v="5"/>
    <m/>
    <x v="1"/>
    <m/>
    <m/>
    <m/>
    <m/>
  </r>
  <r>
    <n v="388"/>
    <m/>
    <m/>
    <m/>
    <m/>
    <m/>
    <m/>
    <m/>
    <m/>
    <m/>
    <m/>
    <x v="9"/>
    <x v="5"/>
    <m/>
    <x v="1"/>
    <m/>
    <m/>
    <m/>
    <m/>
  </r>
  <r>
    <n v="389"/>
    <m/>
    <m/>
    <m/>
    <m/>
    <m/>
    <m/>
    <m/>
    <m/>
    <m/>
    <m/>
    <x v="9"/>
    <x v="5"/>
    <m/>
    <x v="1"/>
    <m/>
    <m/>
    <m/>
    <m/>
  </r>
  <r>
    <n v="390"/>
    <m/>
    <m/>
    <m/>
    <m/>
    <m/>
    <m/>
    <m/>
    <m/>
    <m/>
    <m/>
    <x v="9"/>
    <x v="5"/>
    <m/>
    <x v="1"/>
    <m/>
    <m/>
    <m/>
    <m/>
  </r>
  <r>
    <n v="391"/>
    <m/>
    <m/>
    <m/>
    <m/>
    <m/>
    <m/>
    <m/>
    <m/>
    <m/>
    <m/>
    <x v="9"/>
    <x v="5"/>
    <m/>
    <x v="1"/>
    <m/>
    <m/>
    <m/>
    <m/>
  </r>
  <r>
    <n v="392"/>
    <m/>
    <m/>
    <m/>
    <m/>
    <m/>
    <m/>
    <m/>
    <m/>
    <m/>
    <m/>
    <x v="9"/>
    <x v="5"/>
    <m/>
    <x v="1"/>
    <m/>
    <m/>
    <m/>
    <m/>
  </r>
  <r>
    <n v="393"/>
    <m/>
    <m/>
    <m/>
    <m/>
    <m/>
    <m/>
    <m/>
    <m/>
    <m/>
    <m/>
    <x v="9"/>
    <x v="5"/>
    <m/>
    <x v="1"/>
    <m/>
    <m/>
    <m/>
    <m/>
  </r>
  <r>
    <n v="394"/>
    <m/>
    <m/>
    <m/>
    <m/>
    <m/>
    <m/>
    <m/>
    <m/>
    <m/>
    <m/>
    <x v="9"/>
    <x v="5"/>
    <m/>
    <x v="1"/>
    <m/>
    <m/>
    <m/>
    <m/>
  </r>
  <r>
    <n v="395"/>
    <m/>
    <m/>
    <m/>
    <m/>
    <m/>
    <m/>
    <m/>
    <m/>
    <m/>
    <m/>
    <x v="9"/>
    <x v="5"/>
    <m/>
    <x v="1"/>
    <m/>
    <m/>
    <m/>
    <m/>
  </r>
  <r>
    <n v="396"/>
    <m/>
    <m/>
    <m/>
    <m/>
    <m/>
    <m/>
    <m/>
    <m/>
    <m/>
    <m/>
    <x v="9"/>
    <x v="5"/>
    <m/>
    <x v="1"/>
    <m/>
    <m/>
    <m/>
    <m/>
  </r>
  <r>
    <n v="397"/>
    <m/>
    <m/>
    <m/>
    <m/>
    <m/>
    <m/>
    <m/>
    <m/>
    <m/>
    <m/>
    <x v="9"/>
    <x v="5"/>
    <m/>
    <x v="1"/>
    <m/>
    <m/>
    <m/>
    <m/>
  </r>
  <r>
    <n v="398"/>
    <m/>
    <m/>
    <m/>
    <m/>
    <m/>
    <m/>
    <m/>
    <m/>
    <m/>
    <m/>
    <x v="9"/>
    <x v="5"/>
    <m/>
    <x v="1"/>
    <m/>
    <m/>
    <m/>
    <m/>
  </r>
  <r>
    <n v="399"/>
    <m/>
    <m/>
    <m/>
    <m/>
    <m/>
    <m/>
    <m/>
    <m/>
    <m/>
    <m/>
    <x v="9"/>
    <x v="5"/>
    <m/>
    <x v="1"/>
    <m/>
    <m/>
    <m/>
    <m/>
  </r>
  <r>
    <n v="400"/>
    <m/>
    <m/>
    <m/>
    <m/>
    <m/>
    <m/>
    <m/>
    <m/>
    <m/>
    <m/>
    <x v="9"/>
    <x v="5"/>
    <m/>
    <x v="1"/>
    <m/>
    <m/>
    <m/>
    <m/>
  </r>
  <r>
    <n v="401"/>
    <m/>
    <m/>
    <m/>
    <m/>
    <m/>
    <m/>
    <m/>
    <m/>
    <m/>
    <m/>
    <x v="9"/>
    <x v="5"/>
    <m/>
    <x v="1"/>
    <m/>
    <m/>
    <m/>
    <m/>
  </r>
  <r>
    <n v="402"/>
    <m/>
    <m/>
    <m/>
    <m/>
    <m/>
    <m/>
    <m/>
    <m/>
    <m/>
    <m/>
    <x v="9"/>
    <x v="5"/>
    <m/>
    <x v="1"/>
    <m/>
    <m/>
    <m/>
    <m/>
  </r>
  <r>
    <n v="403"/>
    <m/>
    <m/>
    <m/>
    <m/>
    <m/>
    <m/>
    <m/>
    <m/>
    <m/>
    <m/>
    <x v="9"/>
    <x v="5"/>
    <m/>
    <x v="1"/>
    <m/>
    <m/>
    <m/>
    <m/>
  </r>
  <r>
    <n v="404"/>
    <m/>
    <m/>
    <m/>
    <m/>
    <m/>
    <m/>
    <m/>
    <m/>
    <m/>
    <m/>
    <x v="9"/>
    <x v="5"/>
    <m/>
    <x v="1"/>
    <m/>
    <m/>
    <m/>
    <m/>
  </r>
  <r>
    <n v="405"/>
    <m/>
    <m/>
    <m/>
    <m/>
    <m/>
    <m/>
    <m/>
    <m/>
    <m/>
    <m/>
    <x v="9"/>
    <x v="5"/>
    <m/>
    <x v="1"/>
    <m/>
    <m/>
    <m/>
    <m/>
  </r>
  <r>
    <n v="406"/>
    <m/>
    <m/>
    <m/>
    <m/>
    <m/>
    <m/>
    <m/>
    <m/>
    <m/>
    <m/>
    <x v="9"/>
    <x v="5"/>
    <m/>
    <x v="1"/>
    <m/>
    <m/>
    <m/>
    <m/>
  </r>
  <r>
    <n v="407"/>
    <m/>
    <m/>
    <m/>
    <m/>
    <m/>
    <m/>
    <m/>
    <m/>
    <m/>
    <m/>
    <x v="9"/>
    <x v="5"/>
    <m/>
    <x v="1"/>
    <m/>
    <m/>
    <m/>
    <m/>
  </r>
  <r>
    <n v="408"/>
    <m/>
    <m/>
    <m/>
    <m/>
    <m/>
    <m/>
    <m/>
    <m/>
    <m/>
    <m/>
    <x v="9"/>
    <x v="5"/>
    <m/>
    <x v="1"/>
    <m/>
    <m/>
    <m/>
    <m/>
  </r>
  <r>
    <n v="409"/>
    <m/>
    <m/>
    <m/>
    <m/>
    <m/>
    <m/>
    <m/>
    <m/>
    <m/>
    <m/>
    <x v="9"/>
    <x v="5"/>
    <m/>
    <x v="1"/>
    <m/>
    <m/>
    <m/>
    <m/>
  </r>
  <r>
    <n v="410"/>
    <m/>
    <m/>
    <m/>
    <m/>
    <m/>
    <m/>
    <m/>
    <m/>
    <m/>
    <m/>
    <x v="9"/>
    <x v="5"/>
    <m/>
    <x v="1"/>
    <m/>
    <m/>
    <m/>
    <m/>
  </r>
  <r>
    <n v="411"/>
    <m/>
    <m/>
    <m/>
    <m/>
    <m/>
    <m/>
    <m/>
    <m/>
    <m/>
    <m/>
    <x v="9"/>
    <x v="5"/>
    <m/>
    <x v="1"/>
    <m/>
    <m/>
    <m/>
    <m/>
  </r>
  <r>
    <n v="412"/>
    <m/>
    <m/>
    <m/>
    <m/>
    <m/>
    <m/>
    <m/>
    <m/>
    <m/>
    <m/>
    <x v="9"/>
    <x v="5"/>
    <m/>
    <x v="1"/>
    <m/>
    <m/>
    <m/>
    <m/>
  </r>
  <r>
    <n v="413"/>
    <m/>
    <m/>
    <m/>
    <m/>
    <m/>
    <m/>
    <m/>
    <m/>
    <m/>
    <m/>
    <x v="9"/>
    <x v="5"/>
    <m/>
    <x v="1"/>
    <m/>
    <m/>
    <m/>
    <m/>
  </r>
  <r>
    <n v="414"/>
    <m/>
    <m/>
    <m/>
    <m/>
    <m/>
    <m/>
    <m/>
    <m/>
    <m/>
    <m/>
    <x v="9"/>
    <x v="5"/>
    <m/>
    <x v="1"/>
    <m/>
    <m/>
    <m/>
    <m/>
  </r>
  <r>
    <n v="415"/>
    <m/>
    <m/>
    <m/>
    <m/>
    <m/>
    <m/>
    <m/>
    <m/>
    <m/>
    <m/>
    <x v="9"/>
    <x v="5"/>
    <m/>
    <x v="1"/>
    <m/>
    <m/>
    <m/>
    <m/>
  </r>
  <r>
    <n v="416"/>
    <m/>
    <m/>
    <m/>
    <m/>
    <m/>
    <m/>
    <m/>
    <m/>
    <m/>
    <m/>
    <x v="9"/>
    <x v="5"/>
    <m/>
    <x v="1"/>
    <m/>
    <m/>
    <m/>
    <m/>
  </r>
  <r>
    <n v="417"/>
    <m/>
    <m/>
    <m/>
    <m/>
    <m/>
    <m/>
    <m/>
    <m/>
    <m/>
    <m/>
    <x v="9"/>
    <x v="5"/>
    <m/>
    <x v="1"/>
    <m/>
    <m/>
    <m/>
    <m/>
  </r>
  <r>
    <n v="418"/>
    <m/>
    <m/>
    <m/>
    <m/>
    <m/>
    <m/>
    <m/>
    <m/>
    <m/>
    <m/>
    <x v="9"/>
    <x v="5"/>
    <m/>
    <x v="1"/>
    <m/>
    <m/>
    <m/>
    <m/>
  </r>
  <r>
    <n v="419"/>
    <m/>
    <m/>
    <m/>
    <m/>
    <m/>
    <m/>
    <m/>
    <m/>
    <m/>
    <m/>
    <x v="9"/>
    <x v="5"/>
    <m/>
    <x v="1"/>
    <m/>
    <m/>
    <m/>
    <m/>
  </r>
  <r>
    <n v="420"/>
    <m/>
    <m/>
    <m/>
    <m/>
    <m/>
    <m/>
    <m/>
    <m/>
    <m/>
    <m/>
    <x v="9"/>
    <x v="5"/>
    <m/>
    <x v="1"/>
    <m/>
    <m/>
    <m/>
    <m/>
  </r>
  <r>
    <n v="421"/>
    <m/>
    <m/>
    <m/>
    <m/>
    <m/>
    <m/>
    <m/>
    <m/>
    <m/>
    <m/>
    <x v="9"/>
    <x v="5"/>
    <m/>
    <x v="1"/>
    <m/>
    <m/>
    <m/>
    <m/>
  </r>
  <r>
    <n v="422"/>
    <m/>
    <m/>
    <m/>
    <m/>
    <m/>
    <m/>
    <m/>
    <m/>
    <m/>
    <m/>
    <x v="9"/>
    <x v="5"/>
    <m/>
    <x v="1"/>
    <m/>
    <m/>
    <m/>
    <m/>
  </r>
  <r>
    <n v="423"/>
    <m/>
    <m/>
    <m/>
    <m/>
    <m/>
    <m/>
    <m/>
    <m/>
    <m/>
    <m/>
    <x v="9"/>
    <x v="5"/>
    <m/>
    <x v="1"/>
    <m/>
    <m/>
    <m/>
    <m/>
  </r>
  <r>
    <n v="424"/>
    <m/>
    <m/>
    <m/>
    <m/>
    <m/>
    <m/>
    <m/>
    <m/>
    <m/>
    <m/>
    <x v="9"/>
    <x v="5"/>
    <m/>
    <x v="1"/>
    <m/>
    <m/>
    <m/>
    <m/>
  </r>
  <r>
    <n v="425"/>
    <m/>
    <m/>
    <m/>
    <m/>
    <m/>
    <m/>
    <m/>
    <m/>
    <m/>
    <m/>
    <x v="9"/>
    <x v="5"/>
    <m/>
    <x v="1"/>
    <m/>
    <m/>
    <m/>
    <m/>
  </r>
  <r>
    <n v="426"/>
    <m/>
    <m/>
    <m/>
    <m/>
    <m/>
    <m/>
    <m/>
    <m/>
    <m/>
    <m/>
    <x v="9"/>
    <x v="5"/>
    <m/>
    <x v="1"/>
    <m/>
    <m/>
    <m/>
    <m/>
  </r>
  <r>
    <n v="427"/>
    <m/>
    <m/>
    <m/>
    <m/>
    <m/>
    <m/>
    <m/>
    <m/>
    <m/>
    <m/>
    <x v="9"/>
    <x v="5"/>
    <m/>
    <x v="1"/>
    <m/>
    <m/>
    <m/>
    <m/>
  </r>
  <r>
    <n v="428"/>
    <m/>
    <m/>
    <m/>
    <m/>
    <m/>
    <m/>
    <m/>
    <m/>
    <m/>
    <m/>
    <x v="9"/>
    <x v="5"/>
    <m/>
    <x v="1"/>
    <m/>
    <m/>
    <m/>
    <m/>
  </r>
  <r>
    <n v="429"/>
    <m/>
    <m/>
    <m/>
    <m/>
    <m/>
    <m/>
    <m/>
    <m/>
    <m/>
    <m/>
    <x v="9"/>
    <x v="5"/>
    <m/>
    <x v="1"/>
    <m/>
    <m/>
    <m/>
    <m/>
  </r>
  <r>
    <n v="430"/>
    <m/>
    <m/>
    <m/>
    <m/>
    <m/>
    <m/>
    <m/>
    <m/>
    <m/>
    <m/>
    <x v="9"/>
    <x v="5"/>
    <m/>
    <x v="1"/>
    <m/>
    <m/>
    <m/>
    <m/>
  </r>
  <r>
    <n v="431"/>
    <m/>
    <m/>
    <m/>
    <m/>
    <m/>
    <m/>
    <m/>
    <m/>
    <m/>
    <m/>
    <x v="9"/>
    <x v="5"/>
    <m/>
    <x v="1"/>
    <m/>
    <m/>
    <m/>
    <m/>
  </r>
  <r>
    <n v="432"/>
    <m/>
    <m/>
    <m/>
    <m/>
    <m/>
    <m/>
    <m/>
    <m/>
    <m/>
    <m/>
    <x v="9"/>
    <x v="5"/>
    <m/>
    <x v="1"/>
    <m/>
    <m/>
    <m/>
    <m/>
  </r>
  <r>
    <n v="433"/>
    <m/>
    <m/>
    <m/>
    <m/>
    <m/>
    <m/>
    <m/>
    <m/>
    <m/>
    <m/>
    <x v="9"/>
    <x v="5"/>
    <m/>
    <x v="1"/>
    <m/>
    <m/>
    <m/>
    <m/>
  </r>
  <r>
    <n v="434"/>
    <m/>
    <m/>
    <m/>
    <m/>
    <m/>
    <m/>
    <m/>
    <m/>
    <m/>
    <m/>
    <x v="9"/>
    <x v="5"/>
    <m/>
    <x v="1"/>
    <m/>
    <m/>
    <m/>
    <m/>
  </r>
  <r>
    <n v="435"/>
    <m/>
    <m/>
    <m/>
    <m/>
    <m/>
    <m/>
    <m/>
    <m/>
    <m/>
    <m/>
    <x v="9"/>
    <x v="5"/>
    <m/>
    <x v="1"/>
    <m/>
    <m/>
    <m/>
    <m/>
  </r>
  <r>
    <n v="436"/>
    <m/>
    <m/>
    <m/>
    <m/>
    <m/>
    <m/>
    <m/>
    <m/>
    <m/>
    <m/>
    <x v="9"/>
    <x v="5"/>
    <m/>
    <x v="1"/>
    <m/>
    <m/>
    <m/>
    <m/>
  </r>
  <r>
    <n v="437"/>
    <m/>
    <m/>
    <m/>
    <m/>
    <m/>
    <m/>
    <m/>
    <m/>
    <m/>
    <m/>
    <x v="9"/>
    <x v="5"/>
    <m/>
    <x v="1"/>
    <m/>
    <m/>
    <m/>
    <m/>
  </r>
  <r>
    <n v="438"/>
    <m/>
    <m/>
    <m/>
    <m/>
    <m/>
    <m/>
    <m/>
    <m/>
    <m/>
    <m/>
    <x v="9"/>
    <x v="5"/>
    <m/>
    <x v="1"/>
    <m/>
    <m/>
    <m/>
    <m/>
  </r>
  <r>
    <n v="439"/>
    <m/>
    <m/>
    <m/>
    <m/>
    <m/>
    <m/>
    <m/>
    <m/>
    <m/>
    <m/>
    <x v="9"/>
    <x v="5"/>
    <m/>
    <x v="1"/>
    <m/>
    <m/>
    <m/>
    <m/>
  </r>
  <r>
    <n v="440"/>
    <m/>
    <m/>
    <m/>
    <m/>
    <m/>
    <m/>
    <m/>
    <m/>
    <m/>
    <m/>
    <x v="9"/>
    <x v="5"/>
    <m/>
    <x v="1"/>
    <m/>
    <m/>
    <m/>
    <m/>
  </r>
  <r>
    <n v="441"/>
    <m/>
    <m/>
    <m/>
    <m/>
    <m/>
    <m/>
    <m/>
    <m/>
    <m/>
    <m/>
    <x v="9"/>
    <x v="5"/>
    <m/>
    <x v="1"/>
    <m/>
    <m/>
    <m/>
    <m/>
  </r>
  <r>
    <n v="442"/>
    <m/>
    <m/>
    <m/>
    <m/>
    <m/>
    <m/>
    <m/>
    <m/>
    <m/>
    <m/>
    <x v="9"/>
    <x v="5"/>
    <m/>
    <x v="1"/>
    <m/>
    <m/>
    <m/>
    <m/>
  </r>
  <r>
    <n v="443"/>
    <m/>
    <m/>
    <m/>
    <m/>
    <m/>
    <m/>
    <m/>
    <m/>
    <m/>
    <m/>
    <x v="9"/>
    <x v="5"/>
    <m/>
    <x v="1"/>
    <m/>
    <m/>
    <m/>
    <m/>
  </r>
  <r>
    <n v="444"/>
    <m/>
    <m/>
    <m/>
    <m/>
    <m/>
    <m/>
    <m/>
    <m/>
    <m/>
    <m/>
    <x v="9"/>
    <x v="5"/>
    <m/>
    <x v="1"/>
    <m/>
    <m/>
    <m/>
    <m/>
  </r>
  <r>
    <n v="445"/>
    <m/>
    <m/>
    <m/>
    <m/>
    <m/>
    <m/>
    <m/>
    <m/>
    <m/>
    <m/>
    <x v="9"/>
    <x v="5"/>
    <m/>
    <x v="1"/>
    <m/>
    <m/>
    <m/>
    <m/>
  </r>
  <r>
    <n v="446"/>
    <m/>
    <m/>
    <m/>
    <m/>
    <m/>
    <m/>
    <m/>
    <m/>
    <m/>
    <m/>
    <x v="9"/>
    <x v="5"/>
    <m/>
    <x v="1"/>
    <m/>
    <m/>
    <m/>
    <m/>
  </r>
  <r>
    <n v="447"/>
    <m/>
    <m/>
    <m/>
    <m/>
    <m/>
    <m/>
    <m/>
    <m/>
    <m/>
    <m/>
    <x v="9"/>
    <x v="5"/>
    <m/>
    <x v="1"/>
    <m/>
    <m/>
    <m/>
    <m/>
  </r>
  <r>
    <n v="448"/>
    <m/>
    <m/>
    <m/>
    <m/>
    <m/>
    <m/>
    <m/>
    <m/>
    <m/>
    <m/>
    <x v="9"/>
    <x v="5"/>
    <m/>
    <x v="1"/>
    <m/>
    <m/>
    <m/>
    <m/>
  </r>
  <r>
    <n v="449"/>
    <m/>
    <m/>
    <m/>
    <m/>
    <m/>
    <m/>
    <m/>
    <m/>
    <m/>
    <m/>
    <x v="9"/>
    <x v="5"/>
    <m/>
    <x v="1"/>
    <m/>
    <m/>
    <m/>
    <m/>
  </r>
  <r>
    <n v="450"/>
    <m/>
    <m/>
    <m/>
    <m/>
    <m/>
    <m/>
    <m/>
    <m/>
    <m/>
    <m/>
    <x v="9"/>
    <x v="5"/>
    <m/>
    <x v="1"/>
    <m/>
    <m/>
    <m/>
    <m/>
  </r>
  <r>
    <n v="451"/>
    <m/>
    <m/>
    <m/>
    <m/>
    <m/>
    <m/>
    <m/>
    <m/>
    <m/>
    <m/>
    <x v="9"/>
    <x v="5"/>
    <m/>
    <x v="1"/>
    <m/>
    <m/>
    <m/>
    <m/>
  </r>
  <r>
    <n v="452"/>
    <m/>
    <m/>
    <m/>
    <m/>
    <m/>
    <m/>
    <m/>
    <m/>
    <m/>
    <m/>
    <x v="9"/>
    <x v="5"/>
    <m/>
    <x v="1"/>
    <m/>
    <m/>
    <m/>
    <m/>
  </r>
  <r>
    <n v="453"/>
    <m/>
    <m/>
    <m/>
    <m/>
    <m/>
    <m/>
    <m/>
    <m/>
    <m/>
    <m/>
    <x v="9"/>
    <x v="5"/>
    <m/>
    <x v="1"/>
    <m/>
    <m/>
    <m/>
    <m/>
  </r>
  <r>
    <n v="454"/>
    <m/>
    <m/>
    <m/>
    <m/>
    <m/>
    <m/>
    <m/>
    <m/>
    <m/>
    <m/>
    <x v="9"/>
    <x v="5"/>
    <m/>
    <x v="1"/>
    <m/>
    <m/>
    <m/>
    <m/>
  </r>
  <r>
    <n v="455"/>
    <m/>
    <m/>
    <m/>
    <m/>
    <m/>
    <m/>
    <m/>
    <m/>
    <m/>
    <m/>
    <x v="9"/>
    <x v="5"/>
    <m/>
    <x v="1"/>
    <m/>
    <m/>
    <m/>
    <m/>
  </r>
  <r>
    <n v="456"/>
    <m/>
    <m/>
    <m/>
    <m/>
    <m/>
    <m/>
    <m/>
    <m/>
    <m/>
    <m/>
    <x v="9"/>
    <x v="5"/>
    <m/>
    <x v="1"/>
    <m/>
    <m/>
    <m/>
    <m/>
  </r>
  <r>
    <n v="457"/>
    <m/>
    <m/>
    <m/>
    <m/>
    <m/>
    <m/>
    <m/>
    <m/>
    <m/>
    <m/>
    <x v="9"/>
    <x v="5"/>
    <m/>
    <x v="1"/>
    <m/>
    <m/>
    <m/>
    <m/>
  </r>
  <r>
    <n v="458"/>
    <m/>
    <m/>
    <m/>
    <m/>
    <m/>
    <m/>
    <m/>
    <m/>
    <m/>
    <m/>
    <x v="9"/>
    <x v="5"/>
    <m/>
    <x v="1"/>
    <m/>
    <m/>
    <m/>
    <m/>
  </r>
  <r>
    <n v="459"/>
    <m/>
    <m/>
    <m/>
    <m/>
    <m/>
    <m/>
    <m/>
    <m/>
    <m/>
    <m/>
    <x v="9"/>
    <x v="5"/>
    <m/>
    <x v="1"/>
    <m/>
    <m/>
    <m/>
    <m/>
  </r>
  <r>
    <n v="460"/>
    <m/>
    <m/>
    <m/>
    <m/>
    <m/>
    <m/>
    <m/>
    <m/>
    <m/>
    <m/>
    <x v="9"/>
    <x v="5"/>
    <m/>
    <x v="1"/>
    <m/>
    <m/>
    <m/>
    <m/>
  </r>
  <r>
    <n v="461"/>
    <m/>
    <m/>
    <m/>
    <m/>
    <m/>
    <m/>
    <m/>
    <m/>
    <m/>
    <m/>
    <x v="9"/>
    <x v="5"/>
    <m/>
    <x v="1"/>
    <m/>
    <m/>
    <m/>
    <m/>
  </r>
  <r>
    <n v="462"/>
    <m/>
    <m/>
    <m/>
    <m/>
    <m/>
    <m/>
    <m/>
    <m/>
    <m/>
    <m/>
    <x v="9"/>
    <x v="5"/>
    <m/>
    <x v="1"/>
    <m/>
    <m/>
    <m/>
    <m/>
  </r>
  <r>
    <n v="463"/>
    <m/>
    <m/>
    <m/>
    <m/>
    <m/>
    <m/>
    <m/>
    <m/>
    <m/>
    <m/>
    <x v="9"/>
    <x v="5"/>
    <m/>
    <x v="1"/>
    <m/>
    <m/>
    <m/>
    <m/>
  </r>
  <r>
    <n v="464"/>
    <m/>
    <m/>
    <m/>
    <m/>
    <m/>
    <m/>
    <m/>
    <m/>
    <m/>
    <m/>
    <x v="9"/>
    <x v="5"/>
    <m/>
    <x v="1"/>
    <m/>
    <m/>
    <m/>
    <m/>
  </r>
  <r>
    <n v="465"/>
    <m/>
    <m/>
    <m/>
    <m/>
    <m/>
    <m/>
    <m/>
    <m/>
    <m/>
    <m/>
    <x v="9"/>
    <x v="5"/>
    <m/>
    <x v="1"/>
    <m/>
    <m/>
    <m/>
    <m/>
  </r>
  <r>
    <n v="466"/>
    <m/>
    <m/>
    <m/>
    <m/>
    <m/>
    <m/>
    <m/>
    <m/>
    <m/>
    <m/>
    <x v="9"/>
    <x v="5"/>
    <m/>
    <x v="1"/>
    <m/>
    <m/>
    <m/>
    <m/>
  </r>
  <r>
    <n v="467"/>
    <m/>
    <m/>
    <m/>
    <m/>
    <m/>
    <m/>
    <m/>
    <m/>
    <m/>
    <m/>
    <x v="9"/>
    <x v="5"/>
    <m/>
    <x v="1"/>
    <m/>
    <m/>
    <m/>
    <m/>
  </r>
  <r>
    <n v="468"/>
    <m/>
    <m/>
    <m/>
    <m/>
    <m/>
    <m/>
    <m/>
    <m/>
    <m/>
    <m/>
    <x v="9"/>
    <x v="5"/>
    <m/>
    <x v="1"/>
    <m/>
    <m/>
    <m/>
    <m/>
  </r>
  <r>
    <n v="469"/>
    <m/>
    <m/>
    <m/>
    <m/>
    <m/>
    <m/>
    <m/>
    <m/>
    <m/>
    <m/>
    <x v="9"/>
    <x v="5"/>
    <m/>
    <x v="1"/>
    <m/>
    <m/>
    <m/>
    <m/>
  </r>
  <r>
    <n v="470"/>
    <m/>
    <m/>
    <m/>
    <m/>
    <m/>
    <m/>
    <m/>
    <m/>
    <m/>
    <m/>
    <x v="9"/>
    <x v="5"/>
    <m/>
    <x v="1"/>
    <m/>
    <m/>
    <m/>
    <m/>
  </r>
  <r>
    <n v="471"/>
    <m/>
    <m/>
    <m/>
    <m/>
    <m/>
    <m/>
    <m/>
    <m/>
    <m/>
    <m/>
    <x v="9"/>
    <x v="5"/>
    <m/>
    <x v="1"/>
    <m/>
    <m/>
    <m/>
    <m/>
  </r>
  <r>
    <n v="472"/>
    <m/>
    <m/>
    <m/>
    <m/>
    <m/>
    <m/>
    <m/>
    <m/>
    <m/>
    <m/>
    <x v="9"/>
    <x v="5"/>
    <m/>
    <x v="1"/>
    <m/>
    <m/>
    <m/>
    <m/>
  </r>
  <r>
    <n v="473"/>
    <m/>
    <m/>
    <m/>
    <m/>
    <m/>
    <m/>
    <m/>
    <m/>
    <m/>
    <m/>
    <x v="9"/>
    <x v="5"/>
    <m/>
    <x v="1"/>
    <m/>
    <m/>
    <m/>
    <m/>
  </r>
  <r>
    <n v="474"/>
    <m/>
    <m/>
    <m/>
    <m/>
    <m/>
    <m/>
    <m/>
    <m/>
    <m/>
    <m/>
    <x v="9"/>
    <x v="5"/>
    <m/>
    <x v="1"/>
    <m/>
    <m/>
    <m/>
    <m/>
  </r>
  <r>
    <n v="475"/>
    <m/>
    <m/>
    <m/>
    <m/>
    <m/>
    <m/>
    <m/>
    <m/>
    <m/>
    <m/>
    <x v="9"/>
    <x v="5"/>
    <m/>
    <x v="1"/>
    <m/>
    <m/>
    <m/>
    <m/>
  </r>
  <r>
    <n v="476"/>
    <m/>
    <m/>
    <m/>
    <m/>
    <m/>
    <m/>
    <m/>
    <m/>
    <m/>
    <m/>
    <x v="9"/>
    <x v="5"/>
    <m/>
    <x v="1"/>
    <m/>
    <m/>
    <m/>
    <m/>
  </r>
  <r>
    <n v="477"/>
    <m/>
    <m/>
    <m/>
    <m/>
    <m/>
    <m/>
    <m/>
    <m/>
    <m/>
    <m/>
    <x v="9"/>
    <x v="5"/>
    <m/>
    <x v="1"/>
    <m/>
    <m/>
    <m/>
    <m/>
  </r>
  <r>
    <n v="478"/>
    <m/>
    <m/>
    <m/>
    <m/>
    <m/>
    <m/>
    <m/>
    <m/>
    <m/>
    <m/>
    <x v="9"/>
    <x v="5"/>
    <m/>
    <x v="1"/>
    <m/>
    <m/>
    <m/>
    <m/>
  </r>
  <r>
    <n v="479"/>
    <m/>
    <m/>
    <m/>
    <m/>
    <m/>
    <m/>
    <m/>
    <m/>
    <m/>
    <m/>
    <x v="9"/>
    <x v="5"/>
    <m/>
    <x v="1"/>
    <m/>
    <m/>
    <m/>
    <m/>
  </r>
  <r>
    <n v="480"/>
    <m/>
    <m/>
    <m/>
    <m/>
    <m/>
    <m/>
    <m/>
    <m/>
    <m/>
    <m/>
    <x v="9"/>
    <x v="5"/>
    <m/>
    <x v="1"/>
    <m/>
    <m/>
    <m/>
    <m/>
  </r>
  <r>
    <n v="481"/>
    <m/>
    <m/>
    <m/>
    <m/>
    <m/>
    <m/>
    <m/>
    <m/>
    <m/>
    <m/>
    <x v="9"/>
    <x v="5"/>
    <m/>
    <x v="1"/>
    <m/>
    <m/>
    <m/>
    <m/>
  </r>
  <r>
    <n v="482"/>
    <m/>
    <m/>
    <m/>
    <m/>
    <m/>
    <m/>
    <m/>
    <m/>
    <m/>
    <m/>
    <x v="9"/>
    <x v="5"/>
    <m/>
    <x v="1"/>
    <m/>
    <m/>
    <m/>
    <m/>
  </r>
  <r>
    <n v="483"/>
    <m/>
    <m/>
    <m/>
    <m/>
    <m/>
    <m/>
    <m/>
    <m/>
    <m/>
    <m/>
    <x v="9"/>
    <x v="5"/>
    <m/>
    <x v="1"/>
    <m/>
    <m/>
    <m/>
    <m/>
  </r>
  <r>
    <n v="484"/>
    <m/>
    <m/>
    <m/>
    <m/>
    <m/>
    <m/>
    <m/>
    <m/>
    <m/>
    <m/>
    <x v="9"/>
    <x v="5"/>
    <m/>
    <x v="1"/>
    <m/>
    <m/>
    <m/>
    <m/>
  </r>
  <r>
    <n v="485"/>
    <m/>
    <m/>
    <m/>
    <m/>
    <m/>
    <m/>
    <m/>
    <m/>
    <m/>
    <m/>
    <x v="9"/>
    <x v="5"/>
    <m/>
    <x v="1"/>
    <m/>
    <m/>
    <m/>
    <m/>
  </r>
  <r>
    <n v="486"/>
    <m/>
    <m/>
    <m/>
    <m/>
    <m/>
    <m/>
    <m/>
    <m/>
    <m/>
    <m/>
    <x v="9"/>
    <x v="5"/>
    <m/>
    <x v="1"/>
    <m/>
    <m/>
    <m/>
    <m/>
  </r>
  <r>
    <n v="487"/>
    <m/>
    <m/>
    <m/>
    <m/>
    <m/>
    <m/>
    <m/>
    <m/>
    <m/>
    <m/>
    <x v="9"/>
    <x v="5"/>
    <m/>
    <x v="1"/>
    <m/>
    <m/>
    <m/>
    <m/>
  </r>
  <r>
    <n v="488"/>
    <m/>
    <m/>
    <m/>
    <m/>
    <m/>
    <m/>
    <m/>
    <m/>
    <m/>
    <m/>
    <x v="9"/>
    <x v="5"/>
    <m/>
    <x v="1"/>
    <m/>
    <m/>
    <m/>
    <m/>
  </r>
  <r>
    <n v="489"/>
    <m/>
    <m/>
    <m/>
    <m/>
    <m/>
    <m/>
    <m/>
    <m/>
    <m/>
    <m/>
    <x v="9"/>
    <x v="5"/>
    <m/>
    <x v="1"/>
    <m/>
    <m/>
    <m/>
    <m/>
  </r>
  <r>
    <n v="490"/>
    <m/>
    <m/>
    <m/>
    <m/>
    <m/>
    <m/>
    <m/>
    <m/>
    <m/>
    <m/>
    <x v="9"/>
    <x v="5"/>
    <m/>
    <x v="1"/>
    <m/>
    <m/>
    <m/>
    <m/>
  </r>
  <r>
    <n v="491"/>
    <m/>
    <m/>
    <m/>
    <m/>
    <m/>
    <m/>
    <m/>
    <m/>
    <m/>
    <m/>
    <x v="9"/>
    <x v="5"/>
    <m/>
    <x v="1"/>
    <m/>
    <m/>
    <m/>
    <m/>
  </r>
  <r>
    <n v="492"/>
    <m/>
    <m/>
    <m/>
    <m/>
    <m/>
    <m/>
    <m/>
    <m/>
    <m/>
    <m/>
    <x v="9"/>
    <x v="5"/>
    <m/>
    <x v="1"/>
    <m/>
    <m/>
    <m/>
    <m/>
  </r>
  <r>
    <n v="493"/>
    <m/>
    <m/>
    <m/>
    <m/>
    <m/>
    <m/>
    <m/>
    <m/>
    <m/>
    <m/>
    <x v="9"/>
    <x v="5"/>
    <m/>
    <x v="1"/>
    <m/>
    <m/>
    <m/>
    <m/>
  </r>
  <r>
    <n v="494"/>
    <m/>
    <m/>
    <m/>
    <m/>
    <m/>
    <m/>
    <m/>
    <m/>
    <m/>
    <m/>
    <x v="9"/>
    <x v="5"/>
    <m/>
    <x v="1"/>
    <m/>
    <m/>
    <m/>
    <m/>
  </r>
  <r>
    <n v="495"/>
    <m/>
    <m/>
    <m/>
    <m/>
    <m/>
    <m/>
    <m/>
    <m/>
    <m/>
    <m/>
    <x v="9"/>
    <x v="5"/>
    <m/>
    <x v="1"/>
    <m/>
    <m/>
    <m/>
    <m/>
  </r>
  <r>
    <n v="496"/>
    <m/>
    <m/>
    <m/>
    <m/>
    <m/>
    <m/>
    <m/>
    <m/>
    <m/>
    <m/>
    <x v="9"/>
    <x v="5"/>
    <m/>
    <x v="1"/>
    <m/>
    <m/>
    <m/>
    <m/>
  </r>
  <r>
    <n v="497"/>
    <m/>
    <m/>
    <m/>
    <m/>
    <m/>
    <m/>
    <m/>
    <m/>
    <m/>
    <m/>
    <x v="9"/>
    <x v="5"/>
    <m/>
    <x v="1"/>
    <m/>
    <m/>
    <m/>
    <m/>
  </r>
  <r>
    <n v="498"/>
    <m/>
    <m/>
    <m/>
    <m/>
    <m/>
    <m/>
    <m/>
    <m/>
    <m/>
    <m/>
    <x v="9"/>
    <x v="5"/>
    <m/>
    <x v="1"/>
    <m/>
    <m/>
    <m/>
    <m/>
  </r>
  <r>
    <n v="499"/>
    <m/>
    <m/>
    <m/>
    <m/>
    <m/>
    <m/>
    <m/>
    <m/>
    <m/>
    <m/>
    <x v="9"/>
    <x v="5"/>
    <m/>
    <x v="1"/>
    <m/>
    <m/>
    <m/>
    <m/>
  </r>
  <r>
    <n v="500"/>
    <m/>
    <m/>
    <m/>
    <m/>
    <m/>
    <m/>
    <m/>
    <m/>
    <m/>
    <m/>
    <x v="9"/>
    <x v="5"/>
    <m/>
    <x v="1"/>
    <m/>
    <m/>
    <m/>
    <m/>
  </r>
  <r>
    <n v="501"/>
    <m/>
    <m/>
    <m/>
    <m/>
    <m/>
    <m/>
    <m/>
    <m/>
    <m/>
    <m/>
    <x v="9"/>
    <x v="5"/>
    <m/>
    <x v="1"/>
    <m/>
    <m/>
    <m/>
    <m/>
  </r>
  <r>
    <n v="502"/>
    <m/>
    <m/>
    <m/>
    <m/>
    <m/>
    <m/>
    <m/>
    <m/>
    <m/>
    <m/>
    <x v="9"/>
    <x v="5"/>
    <m/>
    <x v="1"/>
    <m/>
    <m/>
    <m/>
    <m/>
  </r>
  <r>
    <n v="503"/>
    <m/>
    <m/>
    <m/>
    <m/>
    <m/>
    <m/>
    <m/>
    <m/>
    <m/>
    <m/>
    <x v="9"/>
    <x v="5"/>
    <m/>
    <x v="1"/>
    <m/>
    <m/>
    <m/>
    <m/>
  </r>
  <r>
    <n v="504"/>
    <m/>
    <m/>
    <m/>
    <m/>
    <m/>
    <m/>
    <m/>
    <m/>
    <m/>
    <m/>
    <x v="9"/>
    <x v="5"/>
    <m/>
    <x v="1"/>
    <m/>
    <m/>
    <m/>
    <m/>
  </r>
  <r>
    <n v="505"/>
    <m/>
    <m/>
    <m/>
    <m/>
    <m/>
    <m/>
    <m/>
    <m/>
    <m/>
    <m/>
    <x v="9"/>
    <x v="5"/>
    <m/>
    <x v="1"/>
    <m/>
    <m/>
    <m/>
    <m/>
  </r>
  <r>
    <n v="506"/>
    <m/>
    <m/>
    <m/>
    <m/>
    <m/>
    <m/>
    <m/>
    <m/>
    <m/>
    <m/>
    <x v="9"/>
    <x v="5"/>
    <m/>
    <x v="1"/>
    <m/>
    <m/>
    <m/>
    <m/>
  </r>
  <r>
    <n v="507"/>
    <m/>
    <m/>
    <m/>
    <m/>
    <m/>
    <m/>
    <m/>
    <m/>
    <m/>
    <m/>
    <x v="9"/>
    <x v="5"/>
    <m/>
    <x v="1"/>
    <m/>
    <m/>
    <m/>
    <m/>
  </r>
  <r>
    <n v="508"/>
    <m/>
    <m/>
    <m/>
    <m/>
    <m/>
    <m/>
    <m/>
    <m/>
    <m/>
    <m/>
    <x v="9"/>
    <x v="5"/>
    <m/>
    <x v="1"/>
    <m/>
    <m/>
    <m/>
    <m/>
  </r>
  <r>
    <n v="509"/>
    <m/>
    <m/>
    <m/>
    <m/>
    <m/>
    <m/>
    <m/>
    <m/>
    <m/>
    <m/>
    <x v="9"/>
    <x v="5"/>
    <m/>
    <x v="1"/>
    <m/>
    <m/>
    <m/>
    <m/>
  </r>
  <r>
    <n v="510"/>
    <m/>
    <m/>
    <m/>
    <m/>
    <m/>
    <m/>
    <m/>
    <m/>
    <m/>
    <m/>
    <x v="9"/>
    <x v="5"/>
    <m/>
    <x v="1"/>
    <m/>
    <m/>
    <m/>
    <m/>
  </r>
  <r>
    <n v="511"/>
    <m/>
    <m/>
    <m/>
    <m/>
    <m/>
    <m/>
    <m/>
    <m/>
    <m/>
    <m/>
    <x v="9"/>
    <x v="5"/>
    <m/>
    <x v="1"/>
    <m/>
    <m/>
    <m/>
    <m/>
  </r>
  <r>
    <n v="512"/>
    <m/>
    <m/>
    <m/>
    <m/>
    <m/>
    <m/>
    <m/>
    <m/>
    <m/>
    <m/>
    <x v="9"/>
    <x v="5"/>
    <m/>
    <x v="1"/>
    <m/>
    <m/>
    <m/>
    <m/>
  </r>
  <r>
    <n v="513"/>
    <m/>
    <m/>
    <m/>
    <m/>
    <m/>
    <m/>
    <m/>
    <m/>
    <m/>
    <m/>
    <x v="9"/>
    <x v="5"/>
    <m/>
    <x v="1"/>
    <m/>
    <m/>
    <m/>
    <m/>
  </r>
  <r>
    <n v="514"/>
    <m/>
    <m/>
    <m/>
    <m/>
    <m/>
    <m/>
    <m/>
    <m/>
    <m/>
    <m/>
    <x v="9"/>
    <x v="5"/>
    <m/>
    <x v="1"/>
    <m/>
    <m/>
    <m/>
    <m/>
  </r>
  <r>
    <n v="515"/>
    <m/>
    <m/>
    <m/>
    <m/>
    <m/>
    <m/>
    <m/>
    <m/>
    <m/>
    <m/>
    <x v="9"/>
    <x v="5"/>
    <m/>
    <x v="1"/>
    <m/>
    <m/>
    <m/>
    <m/>
  </r>
  <r>
    <n v="516"/>
    <m/>
    <m/>
    <m/>
    <m/>
    <m/>
    <m/>
    <m/>
    <m/>
    <m/>
    <m/>
    <x v="9"/>
    <x v="5"/>
    <m/>
    <x v="1"/>
    <m/>
    <m/>
    <m/>
    <m/>
  </r>
  <r>
    <n v="517"/>
    <m/>
    <m/>
    <m/>
    <m/>
    <m/>
    <m/>
    <m/>
    <m/>
    <m/>
    <m/>
    <x v="9"/>
    <x v="5"/>
    <m/>
    <x v="1"/>
    <m/>
    <m/>
    <m/>
    <m/>
  </r>
  <r>
    <n v="518"/>
    <m/>
    <m/>
    <m/>
    <m/>
    <m/>
    <m/>
    <m/>
    <m/>
    <m/>
    <m/>
    <x v="9"/>
    <x v="5"/>
    <m/>
    <x v="1"/>
    <m/>
    <m/>
    <m/>
    <m/>
  </r>
  <r>
    <n v="519"/>
    <m/>
    <m/>
    <m/>
    <m/>
    <m/>
    <m/>
    <m/>
    <m/>
    <m/>
    <m/>
    <x v="9"/>
    <x v="5"/>
    <m/>
    <x v="1"/>
    <m/>
    <m/>
    <m/>
    <m/>
  </r>
  <r>
    <n v="520"/>
    <m/>
    <m/>
    <m/>
    <m/>
    <m/>
    <m/>
    <m/>
    <m/>
    <m/>
    <m/>
    <x v="9"/>
    <x v="5"/>
    <m/>
    <x v="1"/>
    <m/>
    <m/>
    <m/>
    <m/>
  </r>
  <r>
    <n v="521"/>
    <m/>
    <m/>
    <m/>
    <m/>
    <m/>
    <m/>
    <m/>
    <m/>
    <m/>
    <m/>
    <x v="9"/>
    <x v="5"/>
    <m/>
    <x v="1"/>
    <m/>
    <m/>
    <m/>
    <m/>
  </r>
  <r>
    <n v="522"/>
    <m/>
    <m/>
    <m/>
    <m/>
    <m/>
    <m/>
    <m/>
    <m/>
    <m/>
    <m/>
    <x v="9"/>
    <x v="5"/>
    <m/>
    <x v="1"/>
    <m/>
    <m/>
    <m/>
    <m/>
  </r>
  <r>
    <n v="523"/>
    <m/>
    <m/>
    <m/>
    <m/>
    <m/>
    <m/>
    <m/>
    <m/>
    <m/>
    <m/>
    <x v="9"/>
    <x v="5"/>
    <m/>
    <x v="1"/>
    <m/>
    <m/>
    <m/>
    <m/>
  </r>
  <r>
    <n v="524"/>
    <m/>
    <m/>
    <m/>
    <m/>
    <m/>
    <m/>
    <m/>
    <m/>
    <m/>
    <m/>
    <x v="9"/>
    <x v="5"/>
    <m/>
    <x v="1"/>
    <m/>
    <m/>
    <m/>
    <m/>
  </r>
  <r>
    <n v="525"/>
    <m/>
    <m/>
    <m/>
    <m/>
    <m/>
    <m/>
    <m/>
    <m/>
    <m/>
    <m/>
    <x v="9"/>
    <x v="5"/>
    <m/>
    <x v="1"/>
    <m/>
    <m/>
    <m/>
    <m/>
  </r>
  <r>
    <n v="526"/>
    <m/>
    <m/>
    <m/>
    <m/>
    <m/>
    <m/>
    <m/>
    <m/>
    <m/>
    <m/>
    <x v="9"/>
    <x v="5"/>
    <m/>
    <x v="1"/>
    <m/>
    <m/>
    <m/>
    <m/>
  </r>
  <r>
    <n v="527"/>
    <m/>
    <m/>
    <m/>
    <m/>
    <m/>
    <m/>
    <m/>
    <m/>
    <m/>
    <m/>
    <x v="9"/>
    <x v="5"/>
    <m/>
    <x v="1"/>
    <m/>
    <m/>
    <m/>
    <m/>
  </r>
  <r>
    <n v="528"/>
    <m/>
    <m/>
    <m/>
    <m/>
    <m/>
    <m/>
    <m/>
    <m/>
    <m/>
    <m/>
    <x v="9"/>
    <x v="5"/>
    <m/>
    <x v="1"/>
    <m/>
    <m/>
    <m/>
    <m/>
  </r>
  <r>
    <n v="529"/>
    <m/>
    <m/>
    <m/>
    <m/>
    <m/>
    <m/>
    <m/>
    <m/>
    <m/>
    <m/>
    <x v="9"/>
    <x v="5"/>
    <m/>
    <x v="1"/>
    <m/>
    <m/>
    <m/>
    <m/>
  </r>
  <r>
    <n v="530"/>
    <m/>
    <m/>
    <m/>
    <m/>
    <m/>
    <m/>
    <m/>
    <m/>
    <m/>
    <m/>
    <x v="9"/>
    <x v="5"/>
    <m/>
    <x v="1"/>
    <m/>
    <m/>
    <m/>
    <m/>
  </r>
  <r>
    <n v="531"/>
    <m/>
    <m/>
    <m/>
    <m/>
    <m/>
    <m/>
    <m/>
    <m/>
    <m/>
    <m/>
    <x v="9"/>
    <x v="5"/>
    <m/>
    <x v="1"/>
    <m/>
    <m/>
    <m/>
    <m/>
  </r>
  <r>
    <n v="532"/>
    <m/>
    <m/>
    <m/>
    <m/>
    <m/>
    <m/>
    <m/>
    <m/>
    <m/>
    <m/>
    <x v="9"/>
    <x v="5"/>
    <m/>
    <x v="1"/>
    <m/>
    <m/>
    <m/>
    <m/>
  </r>
  <r>
    <n v="533"/>
    <m/>
    <m/>
    <m/>
    <m/>
    <m/>
    <m/>
    <m/>
    <m/>
    <m/>
    <m/>
    <x v="9"/>
    <x v="5"/>
    <m/>
    <x v="1"/>
    <m/>
    <m/>
    <m/>
    <m/>
  </r>
  <r>
    <n v="534"/>
    <m/>
    <m/>
    <m/>
    <m/>
    <m/>
    <m/>
    <m/>
    <m/>
    <m/>
    <m/>
    <x v="9"/>
    <x v="5"/>
    <m/>
    <x v="1"/>
    <m/>
    <m/>
    <m/>
    <m/>
  </r>
  <r>
    <n v="535"/>
    <m/>
    <m/>
    <m/>
    <m/>
    <m/>
    <m/>
    <m/>
    <m/>
    <m/>
    <m/>
    <x v="9"/>
    <x v="5"/>
    <m/>
    <x v="1"/>
    <m/>
    <m/>
    <m/>
    <m/>
  </r>
  <r>
    <n v="536"/>
    <m/>
    <m/>
    <m/>
    <m/>
    <m/>
    <m/>
    <m/>
    <m/>
    <m/>
    <m/>
    <x v="9"/>
    <x v="5"/>
    <m/>
    <x v="1"/>
    <m/>
    <m/>
    <m/>
    <m/>
  </r>
  <r>
    <n v="537"/>
    <m/>
    <m/>
    <m/>
    <m/>
    <m/>
    <m/>
    <m/>
    <m/>
    <m/>
    <m/>
    <x v="9"/>
    <x v="5"/>
    <m/>
    <x v="1"/>
    <m/>
    <m/>
    <m/>
    <m/>
  </r>
  <r>
    <n v="538"/>
    <m/>
    <m/>
    <m/>
    <m/>
    <m/>
    <m/>
    <m/>
    <m/>
    <m/>
    <m/>
    <x v="9"/>
    <x v="5"/>
    <m/>
    <x v="1"/>
    <m/>
    <m/>
    <m/>
    <m/>
  </r>
  <r>
    <n v="539"/>
    <m/>
    <m/>
    <m/>
    <m/>
    <m/>
    <m/>
    <m/>
    <m/>
    <m/>
    <m/>
    <x v="9"/>
    <x v="5"/>
    <m/>
    <x v="1"/>
    <m/>
    <m/>
    <m/>
    <m/>
  </r>
  <r>
    <n v="540"/>
    <m/>
    <m/>
    <m/>
    <m/>
    <m/>
    <m/>
    <m/>
    <m/>
    <m/>
    <m/>
    <x v="9"/>
    <x v="5"/>
    <m/>
    <x v="1"/>
    <m/>
    <m/>
    <m/>
    <m/>
  </r>
  <r>
    <n v="541"/>
    <m/>
    <m/>
    <m/>
    <m/>
    <m/>
    <m/>
    <m/>
    <m/>
    <m/>
    <m/>
    <x v="9"/>
    <x v="5"/>
    <m/>
    <x v="1"/>
    <m/>
    <m/>
    <m/>
    <m/>
  </r>
  <r>
    <n v="542"/>
    <m/>
    <m/>
    <m/>
    <m/>
    <m/>
    <m/>
    <m/>
    <m/>
    <m/>
    <m/>
    <x v="9"/>
    <x v="5"/>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7E6186-C211-45E3-BF98-94266063404B}" name="PivotTable2" cacheId="214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7:G53" firstHeaderRow="1" firstDataRow="2" firstDataCol="2"/>
  <pivotFields count="19">
    <pivotField dataField="1"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axis="axisRow" compact="0" outline="0" showAll="0" defaultSubtotal="0">
      <items count="10">
        <item x="8"/>
        <item x="5"/>
        <item x="0"/>
        <item h="1" x="7"/>
        <item h="1" x="1"/>
        <item h="1" x="4"/>
        <item h="1" x="2"/>
        <item h="1" x="3"/>
        <item h="1" x="9"/>
        <item x="6"/>
      </items>
    </pivotField>
    <pivotField axis="axisRow" compact="0" outline="0" showAll="0" defaultSubtotal="0">
      <items count="23">
        <item x="4"/>
        <item x="3"/>
        <item x="2"/>
        <item x="0"/>
        <item h="1" x="5"/>
        <item x="1"/>
        <item x="6"/>
        <item x="7"/>
        <item x="8"/>
        <item x="9"/>
        <item x="10"/>
        <item x="11"/>
        <item m="1" x="20"/>
        <item m="1" x="21"/>
        <item m="1" x="22"/>
        <item x="15"/>
        <item x="16"/>
        <item x="17"/>
        <item m="1" x="19"/>
        <item x="12"/>
        <item x="13"/>
        <item x="14"/>
        <item x="18"/>
      </items>
    </pivotField>
    <pivotField compact="0" outline="0" showAll="0" defaultSubtotal="0"/>
    <pivotField axis="axisCol" compact="0" outline="0" showAll="0" defaultSubtotal="0">
      <items count="5">
        <item x="0"/>
        <item x="2"/>
        <item x="1"/>
        <item x="3"/>
        <item x="4"/>
      </items>
    </pivotField>
    <pivotField compact="0" outline="0" showAll="0" defaultSubtotal="0"/>
    <pivotField compact="0" outline="0" showAll="0" defaultSubtotal="0"/>
    <pivotField compact="0" outline="0" showAll="0" defaultSubtotal="0"/>
    <pivotField compact="0" outline="0" showAll="0" defaultSubtotal="0"/>
  </pivotFields>
  <rowFields count="2">
    <field x="11"/>
    <field x="12"/>
  </rowFields>
  <rowItems count="35">
    <i>
      <x/>
      <x v="1"/>
    </i>
    <i r="1">
      <x v="2"/>
    </i>
    <i r="1">
      <x v="3"/>
    </i>
    <i r="1">
      <x v="5"/>
    </i>
    <i r="1">
      <x v="6"/>
    </i>
    <i>
      <x v="1"/>
      <x/>
    </i>
    <i r="1">
      <x v="1"/>
    </i>
    <i r="1">
      <x v="2"/>
    </i>
    <i r="1">
      <x v="3"/>
    </i>
    <i r="1">
      <x v="5"/>
    </i>
    <i r="1">
      <x v="6"/>
    </i>
    <i r="1">
      <x v="22"/>
    </i>
    <i>
      <x v="2"/>
      <x/>
    </i>
    <i r="1">
      <x v="1"/>
    </i>
    <i r="1">
      <x v="2"/>
    </i>
    <i r="1">
      <x v="3"/>
    </i>
    <i r="1">
      <x v="5"/>
    </i>
    <i r="1">
      <x v="7"/>
    </i>
    <i r="1">
      <x v="8"/>
    </i>
    <i r="1">
      <x v="9"/>
    </i>
    <i r="1">
      <x v="10"/>
    </i>
    <i r="1">
      <x v="11"/>
    </i>
    <i r="1">
      <x v="15"/>
    </i>
    <i r="1">
      <x v="16"/>
    </i>
    <i r="1">
      <x v="17"/>
    </i>
    <i r="1">
      <x v="19"/>
    </i>
    <i r="1">
      <x v="20"/>
    </i>
    <i r="1">
      <x v="21"/>
    </i>
    <i>
      <x v="9"/>
      <x/>
    </i>
    <i r="1">
      <x v="1"/>
    </i>
    <i r="1">
      <x v="2"/>
    </i>
    <i r="1">
      <x v="3"/>
    </i>
    <i r="1">
      <x v="5"/>
    </i>
    <i r="1">
      <x v="6"/>
    </i>
    <i t="grand">
      <x/>
    </i>
  </rowItems>
  <colFields count="1">
    <field x="14"/>
  </colFields>
  <colItems count="5">
    <i>
      <x/>
    </i>
    <i>
      <x v="1"/>
    </i>
    <i>
      <x v="3"/>
    </i>
    <i>
      <x v="4"/>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C0DB95-3F2E-49BF-A001-009CDB8468CF}" name="PivotTable1" cacheId="214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1">
        <item x="8"/>
        <item x="5"/>
        <item x="0"/>
        <item x="7"/>
        <item x="1"/>
        <item x="6"/>
        <item x="4"/>
        <item x="2"/>
        <item x="3"/>
        <item h="1"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0">
    <i>
      <x/>
    </i>
    <i>
      <x v="1"/>
    </i>
    <i>
      <x v="2"/>
    </i>
    <i>
      <x v="3"/>
    </i>
    <i>
      <x v="4"/>
    </i>
    <i>
      <x v="5"/>
    </i>
    <i>
      <x v="6"/>
    </i>
    <i>
      <x v="7"/>
    </i>
    <i>
      <x v="8"/>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ardDesign" displayName="TblCardDesign" ref="A5:S547" totalsRowShown="0" headerRowDxfId="4">
  <autoFilter ref="A5:S547" xr:uid="{00000000-0009-0000-0100-000001000000}"/>
  <tableColumns count="19">
    <tableColumn id="1" xr3:uid="{00000000-0010-0000-0000-000001000000}" name="ID">
      <calculatedColumnFormula>ROW() - 5</calculatedColumnFormula>
    </tableColumn>
    <tableColumn id="2" xr3:uid="{00000000-0010-0000-0000-000002000000}" name="Deck"/>
    <tableColumn id="3" xr3:uid="{00000000-0010-0000-0000-000003000000}" name="Name"/>
    <tableColumn id="4" xr3:uid="{00000000-0010-0000-0000-000004000000}" name="Ship Slot"/>
    <tableColumn id="5" xr3:uid="{00000000-0010-0000-0000-000005000000}" name="Research"/>
    <tableColumn id="6" xr3:uid="{00000000-0010-0000-0000-000006000000}" name="Engineering"/>
    <tableColumn id="7" xr3:uid="{00000000-0010-0000-0000-000007000000}" name="Medic"/>
    <tableColumn id="8" xr3:uid="{00000000-0010-0000-0000-000008000000}" name="Handling"/>
    <tableColumn id="9" xr3:uid="{00000000-0010-0000-0000-000009000000}" name="Assault"/>
    <tableColumn id="10" xr3:uid="{00000000-0010-0000-0000-00000A000000}" name="Neutral"/>
    <tableColumn id="11" xr3:uid="{00000000-0010-0000-0000-00000B000000}" name="X"/>
    <tableColumn id="12" xr3:uid="{00000000-0010-0000-0000-00000C000000}" name="Type"/>
    <tableColumn id="13" xr3:uid="{00000000-0010-0000-0000-00000D000000}" name="Sub type"/>
    <tableColumn id="14" xr3:uid="{00000000-0010-0000-0000-00000E000000}" name="Rank"/>
    <tableColumn id="15" xr3:uid="{00000000-0010-0000-0000-00000F000000}" name="Species"/>
    <tableColumn id="16" xr3:uid="{00000000-0010-0000-0000-000010000000}" name="Card Rarity"/>
    <tableColumn id="17" xr3:uid="{00000000-0010-0000-0000-000011000000}" name="Effect" dataDxfId="3"/>
    <tableColumn id="18" xr3:uid="{00000000-0010-0000-0000-000012000000}" name="Description" dataDxfId="2"/>
    <tableColumn id="19" xr3:uid="{00000000-0010-0000-0000-000013000000}" name="Image design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FA2A7C-5C8D-43E5-A276-5648653E34D7}" name="Table2" displayName="Table2" ref="A3:P402" totalsRowShown="0">
  <autoFilter ref="A3:P402" xr:uid="{67FA2A7C-5C8D-43E5-A276-5648653E34D7}"/>
  <tableColumns count="16">
    <tableColumn id="1" xr3:uid="{8EEE4D32-278F-452D-8A3C-645C2EDE2DDB}" name="ID">
      <calculatedColumnFormula>ROW() - 3</calculatedColumnFormula>
    </tableColumn>
    <tableColumn id="2" xr3:uid="{3F1A4768-22E2-48D4-A749-A4E7B7F8CC3A}" name="Name"/>
    <tableColumn id="3" xr3:uid="{2216B682-450A-49F1-B20D-38E5257B9477}" name="Ship Type"/>
    <tableColumn id="4" xr3:uid="{2D8E26DA-4BFF-41A8-ADAD-35D8F6D10AEB}" name="Captain Slots"/>
    <tableColumn id="5" xr3:uid="{465543EE-BAB1-4599-B08B-9D5483DA803A}" name="Lieutenant Slots"/>
    <tableColumn id="6" xr3:uid="{767704E2-89A1-4796-AFA3-F5218340B644}" name="Service Slots"/>
    <tableColumn id="7" xr3:uid="{96BE633B-A16D-4892-927F-9A28A31DB0BA}" name="Points"/>
    <tableColumn id="8" xr3:uid="{C7489477-4815-4F01-8938-59E0DA2EF73B}" name="Hull"/>
    <tableColumn id="9" xr3:uid="{9150E41E-CE73-4AEA-8D2D-E57DDF5FFE58}" name="Shield"/>
    <tableColumn id="10" xr3:uid="{76100F6D-CD1E-4AC2-B351-6D445B164DC2}" name="Damage Per Gun"/>
    <tableColumn id="11" xr3:uid="{081A0DFC-F5EE-4573-AAE1-9D28AEA7AF29}" name="Gun Slots"/>
    <tableColumn id="12" xr3:uid="{EEE653C2-DABF-4BA1-8D3A-12EF76104E5A}" name="Escape Pods"/>
    <tableColumn id="13" xr3:uid="{7A7AFD56-5780-4DE8-A294-710C94AF8179}" name="Card Rarity"/>
    <tableColumn id="14" xr3:uid="{D15BDB33-770C-4B71-9D39-83BA3A55A38D}" name="Effect"/>
    <tableColumn id="15" xr3:uid="{202A0C66-9065-437C-A134-02228AEF37CA}" name="Description"/>
    <tableColumn id="16" xr3:uid="{4A132EC5-5824-40BB-AE09-D33A64C6679F}" name="Image desig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53"/>
  <sheetViews>
    <sheetView workbookViewId="0">
      <selection activeCell="G12" sqref="G12"/>
    </sheetView>
  </sheetViews>
  <sheetFormatPr defaultRowHeight="15"/>
  <cols>
    <col min="1" max="1" width="16.5703125" bestFit="1" customWidth="1"/>
    <col min="2" max="2" width="11" bestFit="1" customWidth="1"/>
    <col min="3" max="3" width="10.85546875" bestFit="1" customWidth="1"/>
    <col min="4" max="4" width="6.5703125" bestFit="1" customWidth="1"/>
    <col min="5" max="5" width="7.42578125" bestFit="1" customWidth="1"/>
    <col min="6" max="6" width="7.5703125" bestFit="1" customWidth="1"/>
    <col min="7" max="7" width="11.7109375" bestFit="1" customWidth="1"/>
  </cols>
  <sheetData>
    <row r="3" spans="1:2">
      <c r="A3" s="4" t="s">
        <v>0</v>
      </c>
      <c r="B3" t="s">
        <v>1</v>
      </c>
    </row>
    <row r="4" spans="1:2">
      <c r="A4" t="s">
        <v>2</v>
      </c>
      <c r="B4" s="126">
        <v>6</v>
      </c>
    </row>
    <row r="5" spans="1:2">
      <c r="A5" t="s">
        <v>3</v>
      </c>
      <c r="B5" s="126">
        <v>21</v>
      </c>
    </row>
    <row r="6" spans="1:2">
      <c r="A6" t="s">
        <v>4</v>
      </c>
      <c r="B6" s="126">
        <v>74</v>
      </c>
    </row>
    <row r="7" spans="1:2">
      <c r="A7" t="s">
        <v>5</v>
      </c>
      <c r="B7" s="126">
        <v>18</v>
      </c>
    </row>
    <row r="8" spans="1:2">
      <c r="A8" t="s">
        <v>6</v>
      </c>
      <c r="B8" s="126">
        <v>46</v>
      </c>
    </row>
    <row r="9" spans="1:2">
      <c r="A9" t="s">
        <v>7</v>
      </c>
      <c r="B9" s="126">
        <v>12</v>
      </c>
    </row>
    <row r="10" spans="1:2">
      <c r="A10" t="s">
        <v>8</v>
      </c>
      <c r="B10" s="126">
        <v>21</v>
      </c>
    </row>
    <row r="11" spans="1:2">
      <c r="A11" t="s">
        <v>9</v>
      </c>
      <c r="B11" s="126">
        <v>30</v>
      </c>
    </row>
    <row r="12" spans="1:2">
      <c r="A12" t="s">
        <v>10</v>
      </c>
      <c r="B12" s="126">
        <v>19</v>
      </c>
    </row>
    <row r="13" spans="1:2">
      <c r="A13" t="s">
        <v>11</v>
      </c>
      <c r="B13" s="126">
        <v>247</v>
      </c>
    </row>
    <row r="17" spans="1:7">
      <c r="A17" s="4" t="s">
        <v>1</v>
      </c>
      <c r="C17" s="4" t="s">
        <v>12</v>
      </c>
    </row>
    <row r="18" spans="1:7">
      <c r="A18" s="4" t="s">
        <v>0</v>
      </c>
      <c r="B18" s="4" t="s">
        <v>13</v>
      </c>
      <c r="C18" t="s">
        <v>14</v>
      </c>
      <c r="D18" t="s">
        <v>15</v>
      </c>
      <c r="E18" t="s">
        <v>16</v>
      </c>
      <c r="F18" t="s">
        <v>17</v>
      </c>
      <c r="G18" t="s">
        <v>11</v>
      </c>
    </row>
    <row r="19" spans="1:7">
      <c r="A19" t="s">
        <v>2</v>
      </c>
      <c r="B19" t="s">
        <v>18</v>
      </c>
      <c r="C19" s="126">
        <v>2</v>
      </c>
      <c r="D19" s="126"/>
      <c r="E19" s="126"/>
      <c r="F19" s="126"/>
      <c r="G19" s="126">
        <v>2</v>
      </c>
    </row>
    <row r="20" spans="1:7">
      <c r="B20" t="s">
        <v>19</v>
      </c>
      <c r="C20" s="126">
        <v>1</v>
      </c>
      <c r="D20" s="126"/>
      <c r="E20" s="126"/>
      <c r="F20" s="126"/>
      <c r="G20" s="126">
        <v>1</v>
      </c>
    </row>
    <row r="21" spans="1:7">
      <c r="B21" t="s">
        <v>20</v>
      </c>
      <c r="C21" s="126">
        <v>1</v>
      </c>
      <c r="D21" s="126"/>
      <c r="E21" s="126"/>
      <c r="F21" s="126"/>
      <c r="G21" s="126">
        <v>1</v>
      </c>
    </row>
    <row r="22" spans="1:7">
      <c r="B22" t="s">
        <v>21</v>
      </c>
      <c r="C22" s="126">
        <v>1</v>
      </c>
      <c r="D22" s="126"/>
      <c r="E22" s="126"/>
      <c r="F22" s="126"/>
      <c r="G22" s="126">
        <v>1</v>
      </c>
    </row>
    <row r="23" spans="1:7">
      <c r="B23" t="s">
        <v>22</v>
      </c>
      <c r="C23" s="126"/>
      <c r="D23" s="126">
        <v>1</v>
      </c>
      <c r="E23" s="126"/>
      <c r="F23" s="126"/>
      <c r="G23" s="126">
        <v>1</v>
      </c>
    </row>
    <row r="24" spans="1:7">
      <c r="A24" t="s">
        <v>3</v>
      </c>
      <c r="B24" t="s">
        <v>23</v>
      </c>
      <c r="C24" s="126">
        <v>1</v>
      </c>
      <c r="D24" s="126"/>
      <c r="E24" s="126"/>
      <c r="F24" s="126">
        <v>1</v>
      </c>
      <c r="G24" s="126">
        <v>2</v>
      </c>
    </row>
    <row r="25" spans="1:7">
      <c r="B25" t="s">
        <v>18</v>
      </c>
      <c r="C25" s="126">
        <v>2</v>
      </c>
      <c r="D25" s="126"/>
      <c r="E25" s="126">
        <v>1</v>
      </c>
      <c r="F25" s="126"/>
      <c r="G25" s="126">
        <v>3</v>
      </c>
    </row>
    <row r="26" spans="1:7">
      <c r="B26" t="s">
        <v>19</v>
      </c>
      <c r="C26" s="126">
        <v>2</v>
      </c>
      <c r="D26" s="126"/>
      <c r="E26" s="126">
        <v>1</v>
      </c>
      <c r="F26" s="126"/>
      <c r="G26" s="126">
        <v>3</v>
      </c>
    </row>
    <row r="27" spans="1:7">
      <c r="B27" t="s">
        <v>20</v>
      </c>
      <c r="C27" s="126">
        <v>3</v>
      </c>
      <c r="D27" s="126"/>
      <c r="E27" s="126"/>
      <c r="F27" s="126"/>
      <c r="G27" s="126">
        <v>3</v>
      </c>
    </row>
    <row r="28" spans="1:7">
      <c r="B28" t="s">
        <v>21</v>
      </c>
      <c r="C28" s="126">
        <v>4</v>
      </c>
      <c r="D28" s="126"/>
      <c r="E28" s="126"/>
      <c r="F28" s="126"/>
      <c r="G28" s="126">
        <v>4</v>
      </c>
    </row>
    <row r="29" spans="1:7">
      <c r="B29" t="s">
        <v>22</v>
      </c>
      <c r="C29" s="126"/>
      <c r="D29" s="126">
        <v>1</v>
      </c>
      <c r="E29" s="126"/>
      <c r="F29" s="126"/>
      <c r="G29" s="126">
        <v>1</v>
      </c>
    </row>
    <row r="30" spans="1:7">
      <c r="B30" t="s">
        <v>24</v>
      </c>
      <c r="C30" s="126"/>
      <c r="D30" s="126"/>
      <c r="E30" s="126">
        <v>1</v>
      </c>
      <c r="F30" s="126"/>
      <c r="G30" s="126">
        <v>1</v>
      </c>
    </row>
    <row r="31" spans="1:7">
      <c r="A31" t="s">
        <v>4</v>
      </c>
      <c r="B31" t="s">
        <v>23</v>
      </c>
      <c r="C31" s="126">
        <v>5</v>
      </c>
      <c r="D31" s="126">
        <v>3</v>
      </c>
      <c r="E31" s="126"/>
      <c r="F31" s="126">
        <v>3</v>
      </c>
      <c r="G31" s="126">
        <v>11</v>
      </c>
    </row>
    <row r="32" spans="1:7">
      <c r="B32" t="s">
        <v>18</v>
      </c>
      <c r="C32" s="126">
        <v>4</v>
      </c>
      <c r="D32" s="126">
        <v>3</v>
      </c>
      <c r="E32" s="126"/>
      <c r="F32" s="126">
        <v>3</v>
      </c>
      <c r="G32" s="126">
        <v>10</v>
      </c>
    </row>
    <row r="33" spans="1:7">
      <c r="B33" t="s">
        <v>19</v>
      </c>
      <c r="C33" s="126">
        <v>4</v>
      </c>
      <c r="D33" s="126">
        <v>3</v>
      </c>
      <c r="E33" s="126"/>
      <c r="F33" s="126">
        <v>4</v>
      </c>
      <c r="G33" s="126">
        <v>11</v>
      </c>
    </row>
    <row r="34" spans="1:7">
      <c r="B34" t="s">
        <v>20</v>
      </c>
      <c r="C34" s="126">
        <v>4</v>
      </c>
      <c r="D34" s="126">
        <v>3</v>
      </c>
      <c r="E34" s="126"/>
      <c r="F34" s="126">
        <v>3</v>
      </c>
      <c r="G34" s="126">
        <v>10</v>
      </c>
    </row>
    <row r="35" spans="1:7">
      <c r="B35" t="s">
        <v>21</v>
      </c>
      <c r="C35" s="126">
        <v>4</v>
      </c>
      <c r="D35" s="126">
        <v>4</v>
      </c>
      <c r="E35" s="126"/>
      <c r="F35" s="126">
        <v>3</v>
      </c>
      <c r="G35" s="126">
        <v>11</v>
      </c>
    </row>
    <row r="36" spans="1:7">
      <c r="B36" t="s">
        <v>25</v>
      </c>
      <c r="C36" s="126"/>
      <c r="D36" s="126">
        <v>11</v>
      </c>
      <c r="E36" s="126"/>
      <c r="F36" s="126"/>
      <c r="G36" s="126">
        <v>11</v>
      </c>
    </row>
    <row r="37" spans="1:7">
      <c r="B37" t="s">
        <v>26</v>
      </c>
      <c r="C37" s="126"/>
      <c r="D37" s="126"/>
      <c r="E37" s="126">
        <v>1</v>
      </c>
      <c r="F37" s="126"/>
      <c r="G37" s="126">
        <v>1</v>
      </c>
    </row>
    <row r="38" spans="1:7">
      <c r="B38" t="s">
        <v>27</v>
      </c>
      <c r="C38" s="126"/>
      <c r="D38" s="126"/>
      <c r="E38" s="126">
        <v>1</v>
      </c>
      <c r="F38" s="126"/>
      <c r="G38" s="126">
        <v>1</v>
      </c>
    </row>
    <row r="39" spans="1:7">
      <c r="B39" t="s">
        <v>28</v>
      </c>
      <c r="C39" s="126"/>
      <c r="D39" s="126"/>
      <c r="E39" s="126">
        <v>1</v>
      </c>
      <c r="F39" s="126"/>
      <c r="G39" s="126">
        <v>1</v>
      </c>
    </row>
    <row r="40" spans="1:7">
      <c r="B40" t="s">
        <v>29</v>
      </c>
      <c r="C40" s="126"/>
      <c r="D40" s="126"/>
      <c r="E40" s="126">
        <v>1</v>
      </c>
      <c r="F40" s="126"/>
      <c r="G40" s="126">
        <v>1</v>
      </c>
    </row>
    <row r="41" spans="1:7">
      <c r="B41" t="s">
        <v>30</v>
      </c>
      <c r="C41" s="126"/>
      <c r="D41" s="126"/>
      <c r="E41" s="126">
        <v>1</v>
      </c>
      <c r="F41" s="126"/>
      <c r="G41" s="126">
        <v>1</v>
      </c>
    </row>
    <row r="42" spans="1:7">
      <c r="B42" t="s">
        <v>31</v>
      </c>
      <c r="C42" s="126"/>
      <c r="D42" s="126"/>
      <c r="E42" s="126">
        <v>1</v>
      </c>
      <c r="F42" s="126"/>
      <c r="G42" s="126">
        <v>1</v>
      </c>
    </row>
    <row r="43" spans="1:7">
      <c r="B43" t="s">
        <v>32</v>
      </c>
      <c r="C43" s="126"/>
      <c r="D43" s="126"/>
      <c r="E43" s="126">
        <v>1</v>
      </c>
      <c r="F43" s="126"/>
      <c r="G43" s="126">
        <v>1</v>
      </c>
    </row>
    <row r="44" spans="1:7">
      <c r="B44" t="s">
        <v>33</v>
      </c>
      <c r="C44" s="126"/>
      <c r="D44" s="126"/>
      <c r="E44" s="126">
        <v>1</v>
      </c>
      <c r="F44" s="126"/>
      <c r="G44" s="126">
        <v>1</v>
      </c>
    </row>
    <row r="45" spans="1:7">
      <c r="B45" t="s">
        <v>34</v>
      </c>
      <c r="C45" s="126"/>
      <c r="D45" s="126"/>
      <c r="E45" s="126">
        <v>1</v>
      </c>
      <c r="F45" s="126"/>
      <c r="G45" s="126">
        <v>1</v>
      </c>
    </row>
    <row r="46" spans="1:7">
      <c r="B46" t="s">
        <v>35</v>
      </c>
      <c r="C46" s="126"/>
      <c r="D46" s="126"/>
      <c r="E46" s="126">
        <v>1</v>
      </c>
      <c r="F46" s="126"/>
      <c r="G46" s="126">
        <v>1</v>
      </c>
    </row>
    <row r="47" spans="1:7">
      <c r="A47" t="s">
        <v>7</v>
      </c>
      <c r="B47" t="s">
        <v>23</v>
      </c>
      <c r="C47" s="126">
        <v>1</v>
      </c>
      <c r="D47" s="126"/>
      <c r="E47" s="126"/>
      <c r="F47" s="126">
        <v>1</v>
      </c>
      <c r="G47" s="126">
        <v>2</v>
      </c>
    </row>
    <row r="48" spans="1:7">
      <c r="B48" t="s">
        <v>18</v>
      </c>
      <c r="C48" s="126">
        <v>2</v>
      </c>
      <c r="D48" s="126"/>
      <c r="E48" s="126"/>
      <c r="F48" s="126">
        <v>1</v>
      </c>
      <c r="G48" s="126">
        <v>3</v>
      </c>
    </row>
    <row r="49" spans="1:7">
      <c r="B49" t="s">
        <v>19</v>
      </c>
      <c r="C49" s="126">
        <v>1</v>
      </c>
      <c r="D49" s="126"/>
      <c r="E49" s="126"/>
      <c r="F49" s="126">
        <v>1</v>
      </c>
      <c r="G49" s="126">
        <v>2</v>
      </c>
    </row>
    <row r="50" spans="1:7">
      <c r="B50" t="s">
        <v>20</v>
      </c>
      <c r="C50" s="126">
        <v>1</v>
      </c>
      <c r="D50" s="126"/>
      <c r="E50" s="126"/>
      <c r="F50" s="126">
        <v>1</v>
      </c>
      <c r="G50" s="126">
        <v>2</v>
      </c>
    </row>
    <row r="51" spans="1:7">
      <c r="B51" t="s">
        <v>21</v>
      </c>
      <c r="C51" s="126">
        <v>1</v>
      </c>
      <c r="D51" s="126"/>
      <c r="E51" s="126"/>
      <c r="F51" s="126">
        <v>1</v>
      </c>
      <c r="G51" s="126">
        <v>2</v>
      </c>
    </row>
    <row r="52" spans="1:7">
      <c r="B52" t="s">
        <v>22</v>
      </c>
      <c r="C52" s="126"/>
      <c r="D52" s="126">
        <v>1</v>
      </c>
      <c r="E52" s="126"/>
      <c r="F52" s="126"/>
      <c r="G52" s="126">
        <v>1</v>
      </c>
    </row>
    <row r="53" spans="1:7">
      <c r="A53" t="s">
        <v>11</v>
      </c>
      <c r="C53" s="126">
        <v>44</v>
      </c>
      <c r="D53" s="126">
        <v>30</v>
      </c>
      <c r="E53" s="126">
        <v>13</v>
      </c>
      <c r="F53" s="126">
        <v>22</v>
      </c>
      <c r="G53" s="126">
        <v>109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562D5-632F-4BA3-9387-CE6DD6F9B7F8}">
  <dimension ref="B2:AG45"/>
  <sheetViews>
    <sheetView workbookViewId="0">
      <selection activeCell="S46" sqref="S4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640</v>
      </c>
      <c r="E2" t="s">
        <v>656</v>
      </c>
    </row>
    <row r="3" spans="2:33">
      <c r="B3" t="s">
        <v>657</v>
      </c>
      <c r="E3" t="s">
        <v>658</v>
      </c>
    </row>
    <row r="4" spans="2:33">
      <c r="B4" s="1" t="s">
        <v>644</v>
      </c>
      <c r="S4" s="1" t="s">
        <v>635</v>
      </c>
    </row>
    <row r="5" spans="2:33">
      <c r="B5" s="53" t="s">
        <v>38</v>
      </c>
      <c r="C5" s="54" t="s">
        <v>40</v>
      </c>
      <c r="D5" s="54" t="s">
        <v>41</v>
      </c>
      <c r="E5" s="54" t="s">
        <v>20</v>
      </c>
      <c r="F5" s="54" t="s">
        <v>42</v>
      </c>
      <c r="G5" s="54" t="s">
        <v>19</v>
      </c>
      <c r="H5" s="54" t="s">
        <v>21</v>
      </c>
      <c r="I5" s="54" t="s">
        <v>23</v>
      </c>
      <c r="J5" s="54" t="s">
        <v>645</v>
      </c>
      <c r="K5" s="54" t="s">
        <v>43</v>
      </c>
      <c r="L5" s="54" t="s">
        <v>0</v>
      </c>
      <c r="M5" s="54" t="s">
        <v>13</v>
      </c>
      <c r="N5" s="54" t="s">
        <v>44</v>
      </c>
      <c r="O5" s="54" t="s">
        <v>12</v>
      </c>
      <c r="P5" s="54" t="s">
        <v>46</v>
      </c>
      <c r="S5" s="53" t="s">
        <v>38</v>
      </c>
      <c r="T5" s="54" t="s">
        <v>40</v>
      </c>
      <c r="U5" s="54" t="s">
        <v>41</v>
      </c>
      <c r="V5" s="54" t="s">
        <v>20</v>
      </c>
      <c r="W5" s="54" t="s">
        <v>42</v>
      </c>
      <c r="X5" s="54" t="s">
        <v>19</v>
      </c>
      <c r="Y5" s="54" t="s">
        <v>21</v>
      </c>
      <c r="Z5" s="54" t="s">
        <v>23</v>
      </c>
      <c r="AA5" s="54" t="s">
        <v>645</v>
      </c>
      <c r="AB5" s="54" t="s">
        <v>43</v>
      </c>
      <c r="AC5" s="54" t="s">
        <v>0</v>
      </c>
      <c r="AD5" s="54" t="s">
        <v>13</v>
      </c>
      <c r="AE5" s="54" t="s">
        <v>44</v>
      </c>
      <c r="AF5" s="54" t="s">
        <v>12</v>
      </c>
      <c r="AG5" s="54" t="s">
        <v>46</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Engage: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Engage: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Engage: Engineering + 1</v>
      </c>
      <c r="S8">
        <v>22</v>
      </c>
      <c r="T8" t="str">
        <f>INDEX(TblCardDesign[#Data],MATCH($S8,TblCardDesign[ID],0),3)</f>
        <v>Upgraded Cabins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Ship Upgrade</v>
      </c>
      <c r="AD8">
        <f>INDEX(TblCardDesign[#Data],MATCH($S8,TblCardDesign[ID],0),13)</f>
        <v>0</v>
      </c>
      <c r="AE8">
        <f>INDEX(TblCardDesign[#Data],MATCH($S8,TblCardDesign[ID],0),14)</f>
        <v>0</v>
      </c>
      <c r="AF8">
        <f>INDEX(TblCardDesign[#Data],MATCH($S8,TblCardDesign[ID],0),15)</f>
        <v>0</v>
      </c>
      <c r="AG8" s="2" t="str">
        <f>INDEX(TblCardDesign[#Data],MATCH($S8,TblCardDesign[ID],0),17)</f>
        <v>Attach to ship: Attached ship gains 1 extra crew slot</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Engage: Engineering + 1</v>
      </c>
      <c r="S9">
        <v>25</v>
      </c>
      <c r="T9" t="str">
        <f>INDEX(TblCardDesign[#Data],MATCH($S9,TblCardDesign[ID],0),3)</f>
        <v>Boarding Party</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t="str">
        <f>INDEX(TblCardDesign[#Data],MATCH($S9,TblCardDesign[ID],0),10)</f>
        <v>X</v>
      </c>
      <c r="AB9" t="b">
        <f>INDEX(TblCardDesign[#Data],MATCH($S9,TblCardDesign[ID],0),11)</f>
        <v>1</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Target Enemy ship: Engage X amount of crew members until your next turn</v>
      </c>
    </row>
    <row r="10" spans="2:33" ht="105">
      <c r="B10">
        <v>16</v>
      </c>
      <c r="C10" t="str">
        <f>INDEX(TblCardDesign[#Data],MATCH($B10,TblCardDesign[ID],0),3)</f>
        <v>Engineer's Assistant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1</v>
      </c>
      <c r="O10" t="str">
        <f>INDEX(TblCardDesign[#Data],MATCH($B10,TblCardDesign[ID],0),15)</f>
        <v>Human</v>
      </c>
      <c r="P10" s="2" t="str">
        <f>INDEX(TblCardDesign[#Data],MATCH($B10,TblCardDesign[ID],0),17)</f>
        <v>Engage: If you have already Engaged an Engineer not called Engineer's Assistant then Engineering + 2 otherwise Engineering + 1</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Engage X amount of crew members until your next turn</v>
      </c>
    </row>
    <row r="11" spans="2:33" ht="105">
      <c r="B11">
        <v>16</v>
      </c>
      <c r="C11" t="str">
        <f>INDEX(TblCardDesign[#Data],MATCH($B11,TblCardDesign[ID],0),3)</f>
        <v>Engineer's Assistant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1</v>
      </c>
      <c r="O11" t="str">
        <f>INDEX(TblCardDesign[#Data],MATCH($B11,TblCardDesign[ID],0),15)</f>
        <v>Human</v>
      </c>
      <c r="P11" s="2" t="str">
        <f>INDEX(TblCardDesign[#Data],MATCH($B11,TblCardDesign[ID],0),17)</f>
        <v>Engage: If you have already Engaged an Engineer not called Engineer's Assistant then Engineering + 2 otherwise Engineering + 1</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Engage X amount of crew members until your next turn</v>
      </c>
    </row>
    <row r="12" spans="2:33" ht="105">
      <c r="B12">
        <v>16</v>
      </c>
      <c r="C12" t="str">
        <f>INDEX(TblCardDesign[#Data],MATCH($B12,TblCardDesign[ID],0),3)</f>
        <v>Engineer's Assistant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1</v>
      </c>
      <c r="O12" t="str">
        <f>INDEX(TblCardDesign[#Data],MATCH($B12,TblCardDesign[ID],0),15)</f>
        <v>Human</v>
      </c>
      <c r="P12" s="2" t="str">
        <f>INDEX(TblCardDesign[#Data],MATCH($B12,TblCardDesign[ID],0),17)</f>
        <v>Engage: If you have already Engaged an Engineer not called Engineer's Assistant then Engineering + 2 otherwise Engineering + 1</v>
      </c>
      <c r="S12">
        <v>27</v>
      </c>
      <c r="T12" t="str">
        <f>INDEX(TblCardDesign[#Data],MATCH($S12,TblCardDesign[ID],0),3)</f>
        <v>Pew Pew Lazors</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0</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Target Owned Ship: Increase Ships Damage by 200 to one gun slot until end of turn</v>
      </c>
    </row>
    <row r="13" spans="2:33" ht="105">
      <c r="B13">
        <v>16</v>
      </c>
      <c r="C13" t="str">
        <f>INDEX(TblCardDesign[#Data],MATCH($B13,TblCardDesign[ID],0),3)</f>
        <v>Engineer's Assistant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1</v>
      </c>
      <c r="O13" t="str">
        <f>INDEX(TblCardDesign[#Data],MATCH($B13,TblCardDesign[ID],0),15)</f>
        <v>Human</v>
      </c>
      <c r="P13" s="2" t="str">
        <f>INDEX(TblCardDesign[#Data],MATCH($B13,TblCardDesign[ID],0),17)</f>
        <v>Engage: If you have already Engaged an Engineer not called Engineer's Assistant then Engineering + 2 otherwise Engineering + 1</v>
      </c>
      <c r="S13">
        <v>27</v>
      </c>
      <c r="T13" t="str">
        <f>INDEX(TblCardDesign[#Data],MATCH($S13,TblCardDesign[ID],0),3)</f>
        <v>Pew Pew Lazors</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0</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Target Owned Ship: Increase Ships Damage by 200 to one gun slot until end of turn</v>
      </c>
    </row>
    <row r="14" spans="2:33" ht="45">
      <c r="B14">
        <v>14</v>
      </c>
      <c r="C14" t="str">
        <f>INDEX(TblCardDesign[#Data],MATCH($B14,TblCardDesign[ID],0),3)</f>
        <v>Assistant 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2</v>
      </c>
      <c r="O14" t="str">
        <f>INDEX(TblCardDesign[#Data],MATCH($B14,TblCardDesign[ID],0),15)</f>
        <v>Human</v>
      </c>
      <c r="P14" s="2" t="str">
        <f>INDEX(TblCardDesign[#Data],MATCH($B14,TblCardDesign[ID],0),17)</f>
        <v>Sacrifice 1 Engineer Tier 1
Engage: Engineering + 2</v>
      </c>
      <c r="S14">
        <v>27</v>
      </c>
      <c r="T14" t="str">
        <f>INDEX(TblCardDesign[#Data],MATCH($S14,TblCardDesign[ID],0),3)</f>
        <v>Pew Pew Lazors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0</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Target Owned Ship: Increase Ships Damage by 200 to one gun slot until end of turn</v>
      </c>
    </row>
    <row r="15" spans="2:33" ht="45">
      <c r="B15">
        <v>14</v>
      </c>
      <c r="C15" t="str">
        <f>INDEX(TblCardDesign[#Data],MATCH($B15,TblCardDesign[ID],0),3)</f>
        <v>Assistant 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2</v>
      </c>
      <c r="O15" t="str">
        <f>INDEX(TblCardDesign[#Data],MATCH($B15,TblCardDesign[ID],0),15)</f>
        <v>Human</v>
      </c>
      <c r="P15" s="2" t="str">
        <f>INDEX(TblCardDesign[#Data],MATCH($B15,TblCardDesign[ID],0),17)</f>
        <v>Sacrifice 1 Engineer Tier 1
Engage: Engineering + 2</v>
      </c>
      <c r="S15">
        <v>28</v>
      </c>
      <c r="T15" t="str">
        <f>INDEX(TblCardDesign[#Data],MATCH($S15,TblCardDesign[ID],0),3)</f>
        <v>Targeting Computer</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Attached ship gains 1 extra gun slot</v>
      </c>
    </row>
    <row r="16" spans="2:33" ht="45">
      <c r="B16">
        <v>14</v>
      </c>
      <c r="C16" t="str">
        <f>INDEX(TblCardDesign[#Data],MATCH($B16,TblCardDesign[ID],0),3)</f>
        <v>Assistant 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2</v>
      </c>
      <c r="O16" t="str">
        <f>INDEX(TblCardDesign[#Data],MATCH($B16,TblCardDesign[ID],0),15)</f>
        <v>Human</v>
      </c>
      <c r="P16" s="2" t="str">
        <f>INDEX(TblCardDesign[#Data],MATCH($B16,TblCardDesign[ID],0),17)</f>
        <v>Sacrifice 1 Engineer Tier 1
Engage: Engineering + 2</v>
      </c>
      <c r="S16">
        <v>28</v>
      </c>
      <c r="T16" t="str">
        <f>INDEX(TblCardDesign[#Data],MATCH($S16,TblCardDesign[ID],0),3)</f>
        <v>Targeting Computer</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Attached ship gains 1 extra gun slot</v>
      </c>
    </row>
    <row r="17" spans="2:33" ht="59.25" customHeight="1">
      <c r="B17">
        <v>14</v>
      </c>
      <c r="C17" t="str">
        <f>INDEX(TblCardDesign[#Data],MATCH($B17,TblCardDesign[ID],0),3)</f>
        <v>Assistant 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2</v>
      </c>
      <c r="O17" t="str">
        <f>INDEX(TblCardDesign[#Data],MATCH($B17,TblCardDesign[ID],0),15)</f>
        <v>Human</v>
      </c>
      <c r="P17" s="2" t="str">
        <f>INDEX(TblCardDesign[#Data],MATCH($B17,TblCardDesign[ID],0),17)</f>
        <v>Sacrifice 1 Engineer Tier 1
Engage: Engineering + 2</v>
      </c>
      <c r="S17">
        <v>28</v>
      </c>
      <c r="T17" t="str">
        <f>INDEX(TblCardDesign[#Data],MATCH($S17,TblCardDesign[ID],0),3)</f>
        <v>Targeting Computer</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Attached ship gains 1 extra gun slot</v>
      </c>
    </row>
    <row r="18" spans="2:33" ht="42.75" customHeight="1">
      <c r="B18">
        <v>17</v>
      </c>
      <c r="C18" t="str">
        <f>INDEX(TblCardDesign[#Data],MATCH($B18,TblCardDesign[ID],0),3)</f>
        <v>Private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Assault</v>
      </c>
      <c r="N18">
        <f>INDEX(TblCardDesign[#Data],MATCH($B18,TblCardDesign[ID],0),14)</f>
        <v>1</v>
      </c>
      <c r="O18" t="str">
        <f>INDEX(TblCardDesign[#Data],MATCH($B18,TblCardDesign[ID],0),15)</f>
        <v>Human</v>
      </c>
      <c r="P18" s="2" t="str">
        <f>INDEX(TblCardDesign[#Data],MATCH($B18,TblCardDesign[ID],0),17)</f>
        <v>Engage: Assualt + 1</v>
      </c>
      <c r="S18">
        <v>35</v>
      </c>
      <c r="T18" t="str">
        <f>INDEX(TblCardDesign[#Data],MATCH($S18,TblCardDesign[ID],0),3)</f>
        <v>Hacking the System</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Destroy target Ship Upgrade</v>
      </c>
    </row>
    <row r="19" spans="2:33" ht="42.75" customHeight="1">
      <c r="B19">
        <v>17</v>
      </c>
      <c r="C19" t="str">
        <f>INDEX(TblCardDesign[#Data],MATCH($B19,TblCardDesign[ID],0),3)</f>
        <v>Private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Assault</v>
      </c>
      <c r="N19">
        <f>INDEX(TblCardDesign[#Data],MATCH($B19,TblCardDesign[ID],0),14)</f>
        <v>1</v>
      </c>
      <c r="O19" t="str">
        <f>INDEX(TblCardDesign[#Data],MATCH($B19,TblCardDesign[ID],0),15)</f>
        <v>Human</v>
      </c>
      <c r="P19" s="2" t="str">
        <f>INDEX(TblCardDesign[#Data],MATCH($B19,TblCardDesign[ID],0),17)</f>
        <v>Engage: Assualt + 1</v>
      </c>
      <c r="S19">
        <v>35</v>
      </c>
      <c r="T19" t="str">
        <f>INDEX(TblCardDesign[#Data],MATCH($S19,TblCardDesign[ID],0),3)</f>
        <v>Hacking the System</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Destroy target Ship Upgrade</v>
      </c>
    </row>
    <row r="20" spans="2:33" ht="30">
      <c r="B20">
        <v>17</v>
      </c>
      <c r="C20" t="str">
        <f>INDEX(TblCardDesign[#Data],MATCH($B20,TblCardDesign[ID],0),3)</f>
        <v>Private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Assault</v>
      </c>
      <c r="N20">
        <f>INDEX(TblCardDesign[#Data],MATCH($B20,TblCardDesign[ID],0),14)</f>
        <v>1</v>
      </c>
      <c r="O20" t="str">
        <f>INDEX(TblCardDesign[#Data],MATCH($B20,TblCardDesign[ID],0),15)</f>
        <v>Human</v>
      </c>
      <c r="P20" s="2" t="str">
        <f>INDEX(TblCardDesign[#Data],MATCH($B20,TblCardDesign[ID],0),17)</f>
        <v>Engage: Assualt + 1</v>
      </c>
      <c r="S20">
        <v>36</v>
      </c>
      <c r="T20" t="str">
        <f>INDEX(TblCardDesign[#Data],MATCH($S20,TblCardDesign[ID],0),3)</f>
        <v>Old Piece of Junk</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1</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Return 1 Ship Upgrade card from the graveyard to your hand</v>
      </c>
    </row>
    <row r="21" spans="2:33" ht="30">
      <c r="B21">
        <v>17</v>
      </c>
      <c r="C21" t="str">
        <f>INDEX(TblCardDesign[#Data],MATCH($B21,TblCardDesign[ID],0),3)</f>
        <v>Private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Assault</v>
      </c>
      <c r="N21">
        <f>INDEX(TblCardDesign[#Data],MATCH($B21,TblCardDesign[ID],0),14)</f>
        <v>1</v>
      </c>
      <c r="O21" t="str">
        <f>INDEX(TblCardDesign[#Data],MATCH($B21,TblCardDesign[ID],0),15)</f>
        <v>Human</v>
      </c>
      <c r="P21" s="2" t="str">
        <f>INDEX(TblCardDesign[#Data],MATCH($B21,TblCardDesign[ID],0),17)</f>
        <v>Engage: Assualt + 1</v>
      </c>
      <c r="S21">
        <v>36</v>
      </c>
      <c r="T21" t="str">
        <f>INDEX(TblCardDesign[#Data],MATCH($S21,TblCardDesign[ID],0),3)</f>
        <v>Old Piece of Junk</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Return 1 Ship Upgrade card from the graveyard to your hand</v>
      </c>
    </row>
    <row r="22" spans="2:33" ht="60">
      <c r="B22">
        <v>20</v>
      </c>
      <c r="C22" t="str">
        <f>INDEX(TblCardDesign[#Data],MATCH($B22,TblCardDesign[ID],0),3)</f>
        <v>Mischeavous Marine</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Assault</v>
      </c>
      <c r="N22">
        <f>INDEX(TblCardDesign[#Data],MATCH($B22,TblCardDesign[ID],0),14)</f>
        <v>1</v>
      </c>
      <c r="O22" t="str">
        <f>INDEX(TblCardDesign[#Data],MATCH($B22,TblCardDesign[ID],0),15)</f>
        <v>Human</v>
      </c>
      <c r="P22" s="2" t="str">
        <f>INDEX(TblCardDesign[#Data],MATCH($B22,TblCardDesign[ID],0),17)</f>
        <v>Engage: Assault + 1
Engage: Engage target enemy crew member, it does not Disengage until your next Disengage step</v>
      </c>
      <c r="S22">
        <v>36</v>
      </c>
      <c r="T22" t="str">
        <f>INDEX(TblCardDesign[#Data],MATCH($S22,TblCardDesign[ID],0),3)</f>
        <v>Old Piece of Junk</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Ship Upgrade card from the graveyard to your hand</v>
      </c>
    </row>
    <row r="23" spans="2:33" ht="60">
      <c r="B23">
        <v>20</v>
      </c>
      <c r="C23" t="str">
        <f>INDEX(TblCardDesign[#Data],MATCH($B23,TblCardDesign[ID],0),3)</f>
        <v>Mischeavous Marine</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Assault</v>
      </c>
      <c r="N23">
        <f>INDEX(TblCardDesign[#Data],MATCH($B23,TblCardDesign[ID],0),14)</f>
        <v>1</v>
      </c>
      <c r="O23" t="str">
        <f>INDEX(TblCardDesign[#Data],MATCH($B23,TblCardDesign[ID],0),15)</f>
        <v>Human</v>
      </c>
      <c r="P23" s="2" t="str">
        <f>INDEX(TblCardDesign[#Data],MATCH($B23,TblCardDesign[ID],0),17)</f>
        <v>Engage: Assault + 1
Engage: Engage target enemy crew member, it does not Disengage until your next Disengage step</v>
      </c>
      <c r="S23">
        <v>42</v>
      </c>
      <c r="T23" t="str">
        <f>INDEX(TblCardDesign[#Data],MATCH($S23,TblCardDesign[ID],0),3)</f>
        <v>Infiltrated Tactics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1</v>
      </c>
      <c r="AA23">
        <f>INDEX(TblCardDesign[#Data],MATCH($S23,TblCardDesign[ID],0),10)</f>
        <v>1</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Cancel activated Tactic Card</v>
      </c>
    </row>
    <row r="24" spans="2:33" ht="60">
      <c r="B24">
        <v>20</v>
      </c>
      <c r="C24" t="str">
        <f>INDEX(TblCardDesign[#Data],MATCH($B24,TblCardDesign[ID],0),3)</f>
        <v>Mischeavous Marine</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Assault</v>
      </c>
      <c r="N24">
        <f>INDEX(TblCardDesign[#Data],MATCH($B24,TblCardDesign[ID],0),14)</f>
        <v>1</v>
      </c>
      <c r="O24" t="str">
        <f>INDEX(TblCardDesign[#Data],MATCH($B24,TblCardDesign[ID],0),15)</f>
        <v>Human</v>
      </c>
      <c r="P24" s="2" t="str">
        <f>INDEX(TblCardDesign[#Data],MATCH($B24,TblCardDesign[ID],0),17)</f>
        <v>Engage: Assault + 1
Engage: Engage target enemy crew member, it does not Disengage until your next Disengage step</v>
      </c>
      <c r="S24">
        <v>42</v>
      </c>
      <c r="T24" t="str">
        <f>INDEX(TblCardDesign[#Data],MATCH($S24,TblCardDesign[ID],0),3)</f>
        <v>Infiltrated Tactics</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Cancel activated Tactic Card</v>
      </c>
    </row>
    <row r="25" spans="2:33" ht="60">
      <c r="B25">
        <v>20</v>
      </c>
      <c r="C25" t="str">
        <f>INDEX(TblCardDesign[#Data],MATCH($B25,TblCardDesign[ID],0),3)</f>
        <v>Mischeavous Marine</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Assault</v>
      </c>
      <c r="N25">
        <f>INDEX(TblCardDesign[#Data],MATCH($B25,TblCardDesign[ID],0),14)</f>
        <v>1</v>
      </c>
      <c r="O25" t="str">
        <f>INDEX(TblCardDesign[#Data],MATCH($B25,TblCardDesign[ID],0),15)</f>
        <v>Human</v>
      </c>
      <c r="P25" s="2" t="str">
        <f>INDEX(TblCardDesign[#Data],MATCH($B25,TblCardDesign[ID],0),17)</f>
        <v>Engage: Assault + 1
Engage: Engage target enemy crew member, it does not Disengage until your next Disengage step</v>
      </c>
      <c r="S25">
        <v>46</v>
      </c>
      <c r="T25" t="str">
        <f>INDEX(TblCardDesign[#Data],MATCH($S25,TblCardDesign[ID],0),3)</f>
        <v>Hull Breach</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2</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Target Enemy Ship: They Sacrifice 1 crew member and take 100 damage to ship</v>
      </c>
    </row>
    <row r="26" spans="2:33" ht="45">
      <c r="B26">
        <v>18</v>
      </c>
      <c r="C26" t="str">
        <f>INDEX(TblCardDesign[#Data],MATCH($B26,TblCardDesign[ID],0),3)</f>
        <v>Corporal</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2</v>
      </c>
      <c r="O26" t="str">
        <f>INDEX(TblCardDesign[#Data],MATCH($B26,TblCardDesign[ID],0),15)</f>
        <v>Human</v>
      </c>
      <c r="P26" s="2" t="str">
        <f>INDEX(TblCardDesign[#Data],MATCH($B26,TblCardDesign[ID],0),17)</f>
        <v>Sacrifice 1 Assualt Tier 1
Engage: Assualt + 2</v>
      </c>
      <c r="S26">
        <v>46</v>
      </c>
      <c r="T26" t="str">
        <f>INDEX(TblCardDesign[#Data],MATCH($S26,TblCardDesign[ID],0),3)</f>
        <v>Hull Breach</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f>INDEX(TblCardDesign[#Data],MATCH($S26,TblCardDesign[ID],0),10)</f>
        <v>2</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Enemy Ship: They Sacrifice 1 crew member and take 100 damage to ship</v>
      </c>
    </row>
    <row r="27" spans="2:33" ht="60">
      <c r="B27">
        <v>18</v>
      </c>
      <c r="C27" t="str">
        <f>INDEX(TblCardDesign[#Data],MATCH($B27,TblCardDesign[ID],0),3)</f>
        <v>Corporal</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2</v>
      </c>
      <c r="O27" t="str">
        <f>INDEX(TblCardDesign[#Data],MATCH($B27,TblCardDesign[ID],0),15)</f>
        <v>Human</v>
      </c>
      <c r="P27" s="2" t="str">
        <f>INDEX(TblCardDesign[#Data],MATCH($B27,TblCardDesign[ID],0),17)</f>
        <v>Sacrifice 1 Assualt Tier 1
Engage: Assualt + 2</v>
      </c>
      <c r="S27">
        <v>48</v>
      </c>
      <c r="T27" t="str">
        <f>INDEX(TblCardDesign[#Data],MATCH($S27,TblCardDesign[ID],0),3)</f>
        <v>Deflectors</v>
      </c>
      <c r="U27">
        <f>INDEX(TblCardDesign[#Data],MATCH($S27,TblCardDesign[ID],0),4)</f>
        <v>0</v>
      </c>
      <c r="V27">
        <f>INDEX(TblCardDesign[#Data],MATCH($S27,TblCardDesign[ID],0),5)</f>
        <v>0</v>
      </c>
      <c r="W27">
        <f>INDEX(TblCardDesign[#Data],MATCH($S27,TblCardDesign[ID],0),6)</f>
        <v>1</v>
      </c>
      <c r="X27">
        <f>INDEX(TblCardDesign[#Data],MATCH($S27,TblCardDesign[ID],0),7)</f>
        <v>0</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Ship Upgrade</v>
      </c>
      <c r="AD27">
        <f>INDEX(TblCardDesign[#Data],MATCH($S27,TblCardDesign[ID],0),13)</f>
        <v>0</v>
      </c>
      <c r="AE27">
        <f>INDEX(TblCardDesign[#Data],MATCH($S27,TblCardDesign[ID],0),14)</f>
        <v>0</v>
      </c>
      <c r="AF27">
        <f>INDEX(TblCardDesign[#Data],MATCH($S27,TblCardDesign[ID],0),15)</f>
        <v>0</v>
      </c>
      <c r="AG27" s="2" t="str">
        <f>INDEX(TblCardDesign[#Data],MATCH($S27,TblCardDesign[ID],0),17)</f>
        <v>Attach to Ship: When this ship is being targetted by enemy ship gun slots, they must Engage an extra crew member per gun slot</v>
      </c>
    </row>
    <row r="28" spans="2:33" ht="60">
      <c r="B28">
        <v>18</v>
      </c>
      <c r="C28" t="str">
        <f>INDEX(TblCardDesign[#Data],MATCH($B28,TblCardDesign[ID],0),3)</f>
        <v>Corporal</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2</v>
      </c>
      <c r="O28" t="str">
        <f>INDEX(TblCardDesign[#Data],MATCH($B28,TblCardDesign[ID],0),15)</f>
        <v>Human</v>
      </c>
      <c r="P28" s="2" t="str">
        <f>INDEX(TblCardDesign[#Data],MATCH($B28,TblCardDesign[ID],0),17)</f>
        <v>Sacrifice 1 Assualt Tier 1
Engage: Assualt + 2</v>
      </c>
      <c r="S28">
        <v>48</v>
      </c>
      <c r="T28" t="str">
        <f>INDEX(TblCardDesign[#Data],MATCH($S28,TblCardDesign[ID],0),3)</f>
        <v>Deflectors</v>
      </c>
      <c r="U28">
        <f>INDEX(TblCardDesign[#Data],MATCH($S28,TblCardDesign[ID],0),4)</f>
        <v>0</v>
      </c>
      <c r="V28">
        <f>INDEX(TblCardDesign[#Data],MATCH($S28,TblCardDesign[ID],0),5)</f>
        <v>0</v>
      </c>
      <c r="W28">
        <f>INDEX(TblCardDesign[#Data],MATCH($S28,TblCardDesign[ID],0),6)</f>
        <v>1</v>
      </c>
      <c r="X28">
        <f>INDEX(TblCardDesign[#Data],MATCH($S28,TblCardDesign[ID],0),7)</f>
        <v>0</v>
      </c>
      <c r="Y28">
        <f>INDEX(TblCardDesign[#Data],MATCH($S28,TblCardDesign[ID],0),8)</f>
        <v>0</v>
      </c>
      <c r="Z28">
        <f>INDEX(TblCardDesign[#Data],MATCH($S28,TblCardDesign[ID],0),9)</f>
        <v>0</v>
      </c>
      <c r="AA28">
        <f>INDEX(TblCardDesign[#Data],MATCH($S28,TblCardDesign[ID],0),10)</f>
        <v>2</v>
      </c>
      <c r="AB28">
        <f>INDEX(TblCardDesign[#Data],MATCH($S28,TblCardDesign[ID],0),11)</f>
        <v>0</v>
      </c>
      <c r="AC28" t="str">
        <f>INDEX(TblCardDesign[#Data],MATCH($S28,TblCardDesign[ID],0),12)</f>
        <v>Ship Upgrade</v>
      </c>
      <c r="AD28">
        <f>INDEX(TblCardDesign[#Data],MATCH($S28,TblCardDesign[ID],0),13)</f>
        <v>0</v>
      </c>
      <c r="AE28">
        <f>INDEX(TblCardDesign[#Data],MATCH($S28,TblCardDesign[ID],0),14)</f>
        <v>0</v>
      </c>
      <c r="AF28">
        <f>INDEX(TblCardDesign[#Data],MATCH($S28,TblCardDesign[ID],0),15)</f>
        <v>0</v>
      </c>
      <c r="AG28" s="2" t="str">
        <f>INDEX(TblCardDesign[#Data],MATCH($S28,TblCardDesign[ID],0),17)</f>
        <v>Attach to Ship: When this ship is being targetted by enemy ship gun slots, they must Engage an extra crew member per gun slot</v>
      </c>
    </row>
    <row r="29" spans="2:33" ht="60">
      <c r="B29">
        <v>18</v>
      </c>
      <c r="C29" t="str">
        <f>INDEX(TblCardDesign[#Data],MATCH($B29,TblCardDesign[ID],0),3)</f>
        <v>Corporal</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2</v>
      </c>
      <c r="O29" t="str">
        <f>INDEX(TblCardDesign[#Data],MATCH($B29,TblCardDesign[ID],0),15)</f>
        <v>Human</v>
      </c>
      <c r="P29" s="2" t="str">
        <f>INDEX(TblCardDesign[#Data],MATCH($B29,TblCardDesign[ID],0),17)</f>
        <v>Sacrifice 1 Assualt Tier 1
Engage: Assualt + 2</v>
      </c>
      <c r="S29">
        <v>48</v>
      </c>
      <c r="T29" t="str">
        <f>INDEX(TblCardDesign[#Data],MATCH($S29,TblCardDesign[ID],0),3)</f>
        <v>Deflectors</v>
      </c>
      <c r="U29">
        <f>INDEX(TblCardDesign[#Data],MATCH($S29,TblCardDesign[ID],0),4)</f>
        <v>0</v>
      </c>
      <c r="V29">
        <f>INDEX(TblCardDesign[#Data],MATCH($S29,TblCardDesign[ID],0),5)</f>
        <v>0</v>
      </c>
      <c r="W29">
        <f>INDEX(TblCardDesign[#Data],MATCH($S29,TblCardDesign[ID],0),6)</f>
        <v>1</v>
      </c>
      <c r="X29">
        <f>INDEX(TblCardDesign[#Data],MATCH($S29,TblCardDesign[ID],0),7)</f>
        <v>0</v>
      </c>
      <c r="Y29">
        <f>INDEX(TblCardDesign[#Data],MATCH($S29,TblCardDesign[ID],0),8)</f>
        <v>0</v>
      </c>
      <c r="Z29">
        <f>INDEX(TblCardDesign[#Data],MATCH($S29,TblCardDesign[ID],0),9)</f>
        <v>0</v>
      </c>
      <c r="AA29">
        <f>INDEX(TblCardDesign[#Data],MATCH($S29,TblCardDesign[ID],0),10)</f>
        <v>2</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this ship is being targetted by enemy ship gun slots, they must Engage an extra crew member per gun slot</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Engaged
Engage: Target enemy ships Gun slot can't be used until the start of your next turn</v>
      </c>
      <c r="S30">
        <v>73</v>
      </c>
      <c r="T30" t="str">
        <f>INDEX(TblCardDesign[#Data],MATCH($S30,TblCardDesign[ID],0),3)</f>
        <v>Ones and Zeros</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1</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Target Enemy Ship are unable to attack during their next turn</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Engage: Deflect damage targeting assigned ship from a target enemy ship to another enemy ship</v>
      </c>
      <c r="S31">
        <v>73</v>
      </c>
      <c r="T31" t="str">
        <f>INDEX(TblCardDesign[#Data],MATCH($S31,TblCardDesign[ID],0),3)</f>
        <v>Ones and Zeros</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1</v>
      </c>
      <c r="AA31">
        <f>INDEX(TblCardDesign[#Data],MATCH($S31,TblCardDesign[ID],0),10)</f>
        <v>2</v>
      </c>
      <c r="AB31">
        <f>INDEX(TblCardDesign[#Data],MATCH($S31,TblCardDesign[ID],0),11)</f>
        <v>0</v>
      </c>
      <c r="AC31" t="str">
        <f>INDEX(TblCardDesign[#Data],MATCH($S31,TblCardDesign[ID],0),12)</f>
        <v>Tactic</v>
      </c>
      <c r="AD31">
        <f>INDEX(TblCardDesign[#Data],MATCH($S31,TblCardDesign[ID],0),13)</f>
        <v>0</v>
      </c>
      <c r="AE31">
        <f>INDEX(TblCardDesign[#Data],MATCH($S31,TblCardDesign[ID],0),14)</f>
        <v>0</v>
      </c>
      <c r="AF31">
        <f>INDEX(TblCardDesign[#Data],MATCH($S31,TblCardDesign[ID],0),15)</f>
        <v>0</v>
      </c>
      <c r="AG31" s="2" t="str">
        <f>INDEX(TblCardDesign[#Data],MATCH($S31,TblCardDesign[ID],0),17)</f>
        <v>Target Enemy Ship are unable to attack during their next turn</v>
      </c>
    </row>
    <row r="32" spans="2:33" ht="60">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99</v>
      </c>
      <c r="T32" t="str">
        <f>INDEX(TblCardDesign[#Data],MATCH($S32,TblCardDesign[ID],0),3)</f>
        <v>Auto Cannon</v>
      </c>
      <c r="U32">
        <f>INDEX(TblCardDesign[#Data],MATCH($S32,TblCardDesign[ID],0),4)</f>
        <v>0</v>
      </c>
      <c r="V32">
        <f>INDEX(TblCardDesign[#Data],MATCH($S32,TblCardDesign[ID],0),5)</f>
        <v>0</v>
      </c>
      <c r="W32">
        <f>INDEX(TblCardDesign[#Data],MATCH($S32,TblCardDesign[ID],0),6)</f>
        <v>1</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When this ship is targetted by enemy ship gun slots, deal 200 damage to that enemy ship</v>
      </c>
    </row>
    <row r="33" spans="2:33" ht="60">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99</v>
      </c>
      <c r="T33" t="str">
        <f>INDEX(TblCardDesign[#Data],MATCH($S33,TblCardDesign[ID],0),3)</f>
        <v>Auto Cannon</v>
      </c>
      <c r="U33">
        <f>INDEX(TblCardDesign[#Data],MATCH($S33,TblCardDesign[ID],0),4)</f>
        <v>0</v>
      </c>
      <c r="V33">
        <f>INDEX(TblCardDesign[#Data],MATCH($S33,TblCardDesign[ID],0),5)</f>
        <v>0</v>
      </c>
      <c r="W33">
        <f>INDEX(TblCardDesign[#Data],MATCH($S33,TblCardDesign[ID],0),6)</f>
        <v>1</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When this ship is targetted by enemy ship gun slots, deal 200 damage to that enemy ship</v>
      </c>
    </row>
    <row r="34" spans="2:33" ht="60">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99</v>
      </c>
      <c r="T34" t="str">
        <f>INDEX(TblCardDesign[#Data],MATCH($S34,TblCardDesign[ID],0),3)</f>
        <v>Auto Cannon</v>
      </c>
      <c r="U34">
        <f>INDEX(TblCardDesign[#Data],MATCH($S34,TblCardDesign[ID],0),4)</f>
        <v>0</v>
      </c>
      <c r="V34">
        <f>INDEX(TblCardDesign[#Data],MATCH($S34,TblCardDesign[ID],0),5)</f>
        <v>0</v>
      </c>
      <c r="W34">
        <f>INDEX(TblCardDesign[#Data],MATCH($S34,TblCardDesign[ID],0),6)</f>
        <v>1</v>
      </c>
      <c r="X34">
        <f>INDEX(TblCardDesign[#Data],MATCH($S34,TblCardDesign[ID],0),7)</f>
        <v>0</v>
      </c>
      <c r="Y34">
        <f>INDEX(TblCardDesign[#Data],MATCH($S34,TblCardDesign[ID],0),8)</f>
        <v>0</v>
      </c>
      <c r="Z34">
        <f>INDEX(TblCardDesign[#Data],MATCH($S34,TblCardDesign[ID],0),9)</f>
        <v>0</v>
      </c>
      <c r="AA34">
        <f>INDEX(TblCardDesign[#Data],MATCH($S34,TblCardDesign[ID],0),10)</f>
        <v>2</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When this ship is targetted by enemy ship gun slots, deal 200 damage to that enemy ship</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99</v>
      </c>
      <c r="T35" t="str">
        <f>INDEX(TblCardDesign[#Data],MATCH($S35,TblCardDesign[ID],0),3)</f>
        <v>Auto Cannon</v>
      </c>
      <c r="U35">
        <f>INDEX(TblCardDesign[#Data],MATCH($S35,TblCardDesign[ID],0),4)</f>
        <v>0</v>
      </c>
      <c r="V35">
        <f>INDEX(TblCardDesign[#Data],MATCH($S35,TblCardDesign[ID],0),5)</f>
        <v>0</v>
      </c>
      <c r="W35">
        <f>INDEX(TblCardDesign[#Data],MATCH($S35,TblCardDesign[ID],0),6)</f>
        <v>1</v>
      </c>
      <c r="X35">
        <f>INDEX(TblCardDesign[#Data],MATCH($S35,TblCardDesign[ID],0),7)</f>
        <v>0</v>
      </c>
      <c r="Y35">
        <f>INDEX(TblCardDesign[#Data],MATCH($S35,TblCardDesign[ID],0),8)</f>
        <v>0</v>
      </c>
      <c r="Z35">
        <f>INDEX(TblCardDesign[#Data],MATCH($S35,TblCardDesign[ID],0),9)</f>
        <v>0</v>
      </c>
      <c r="AA35">
        <f>INDEX(TblCardDesign[#Data],MATCH($S35,TblCardDesign[ID],0),10)</f>
        <v>2</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When this ship is targetted by enemy ship gun slots, deal 200 damage to that enemy ship</v>
      </c>
    </row>
    <row r="36" spans="2:33" ht="30">
      <c r="S36">
        <v>105</v>
      </c>
      <c r="T36" t="str">
        <f>INDEX(TblCardDesign[#Data],MATCH($S36,TblCardDesign[ID],0),3)</f>
        <v>Shield Booster</v>
      </c>
      <c r="U36">
        <f>INDEX(TblCardDesign[#Data],MATCH($S36,TblCardDesign[ID],0),4)</f>
        <v>0</v>
      </c>
      <c r="V36">
        <f>INDEX(TblCardDesign[#Data],MATCH($S36,TblCardDesign[ID],0),5)</f>
        <v>0</v>
      </c>
      <c r="W36">
        <f>INDEX(TblCardDesign[#Data],MATCH($S36,TblCardDesign[ID],0),6)</f>
        <v>1</v>
      </c>
      <c r="X36">
        <f>INDEX(TblCardDesign[#Data],MATCH($S36,TblCardDesign[ID],0),7)</f>
        <v>0</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Increase shield max by 200 and Restore 200 shield</v>
      </c>
    </row>
    <row r="37" spans="2:33" ht="30">
      <c r="S37">
        <v>105</v>
      </c>
      <c r="T37" t="str">
        <f>INDEX(TblCardDesign[#Data],MATCH($S37,TblCardDesign[ID],0),3)</f>
        <v>Shield Booster</v>
      </c>
      <c r="U37">
        <f>INDEX(TblCardDesign[#Data],MATCH($S37,TblCardDesign[ID],0),4)</f>
        <v>0</v>
      </c>
      <c r="V37">
        <f>INDEX(TblCardDesign[#Data],MATCH($S37,TblCardDesign[ID],0),5)</f>
        <v>0</v>
      </c>
      <c r="W37">
        <f>INDEX(TblCardDesign[#Data],MATCH($S37,TblCardDesign[ID],0),6)</f>
        <v>1</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Increase shield max by 200 and Restore 200 shield</v>
      </c>
    </row>
    <row r="38" spans="2:33" ht="45">
      <c r="S38">
        <v>110</v>
      </c>
      <c r="T38" t="str">
        <f>INDEX(TblCardDesign[#Data],MATCH($S38,TblCardDesign[ID],0),3)</f>
        <v>Tractor Beam</v>
      </c>
      <c r="U38">
        <f>INDEX(TblCardDesign[#Data],MATCH($S38,TblCardDesign[ID],0),4)</f>
        <v>0</v>
      </c>
      <c r="V38">
        <f>INDEX(TblCardDesign[#Data],MATCH($S38,TblCardDesign[ID],0),5)</f>
        <v>0</v>
      </c>
      <c r="W38">
        <f>INDEX(TblCardDesign[#Data],MATCH($S38,TblCardDesign[ID],0),6)</f>
        <v>1</v>
      </c>
      <c r="X38">
        <f>INDEX(TblCardDesign[#Data],MATCH($S38,TblCardDesign[ID],0),7)</f>
        <v>0</v>
      </c>
      <c r="Y38">
        <f>INDEX(TblCardDesign[#Data],MATCH($S38,TblCardDesign[ID],0),8)</f>
        <v>0</v>
      </c>
      <c r="Z38">
        <f>INDEX(TblCardDesign[#Data],MATCH($S38,TblCardDesign[ID],0),9)</f>
        <v>0</v>
      </c>
      <c r="AA38">
        <f>INDEX(TblCardDesign[#Data],MATCH($S38,TblCardDesign[ID],0),10)</f>
        <v>1</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Steal target players ship upgrade from target enemy ship and attach to one of your ships</v>
      </c>
    </row>
    <row r="39" spans="2:33" ht="45">
      <c r="S39">
        <v>110</v>
      </c>
      <c r="T39" t="str">
        <f>INDEX(TblCardDesign[#Data],MATCH($S39,TblCardDesign[ID],0),3)</f>
        <v>Tractor Beam</v>
      </c>
      <c r="U39">
        <f>INDEX(TblCardDesign[#Data],MATCH($S39,TblCardDesign[ID],0),4)</f>
        <v>0</v>
      </c>
      <c r="V39">
        <f>INDEX(TblCardDesign[#Data],MATCH($S39,TblCardDesign[ID],0),5)</f>
        <v>0</v>
      </c>
      <c r="W39">
        <f>INDEX(TblCardDesign[#Data],MATCH($S39,TblCardDesign[ID],0),6)</f>
        <v>1</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Steal target players ship upgrade from target enemy ship and attach to one of your ships</v>
      </c>
    </row>
    <row r="40" spans="2:33" ht="60">
      <c r="S40">
        <v>114</v>
      </c>
      <c r="T40" t="str">
        <f>INDEX(TblCardDesign[#Data],MATCH($S40,TblCardDesign[ID],0),3)</f>
        <v>Prisoners of War</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t="str">
        <f>INDEX(TblCardDesign[#Data],MATCH($S40,TblCardDesign[ID],0),10)</f>
        <v>X</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ship: Attach a prisoners of war token to X  crew members. Crew members with a prisoners of war attached cannot Engage.</v>
      </c>
    </row>
    <row r="41" spans="2:33" ht="60">
      <c r="S41">
        <v>114</v>
      </c>
      <c r="T41" t="str">
        <f>INDEX(TblCardDesign[#Data],MATCH($S41,TblCardDesign[ID],0),3)</f>
        <v>Prisoners of War</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t="str">
        <f>INDEX(TblCardDesign[#Data],MATCH($S41,TblCardDesign[ID],0),10)</f>
        <v>X</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ship: Attach a prisoners of war token to X  crew members. Crew members with a prisoners of war attached cannot Engage.</v>
      </c>
    </row>
    <row r="42" spans="2:33" ht="45">
      <c r="S42">
        <v>115</v>
      </c>
      <c r="T42" t="str">
        <f>INDEX(TblCardDesign[#Data],MATCH($S42,TblCardDesign[ID],0),3)</f>
        <v>Prisoners Escaped!</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2</v>
      </c>
      <c r="AA42">
        <f>INDEX(TblCardDesign[#Data],MATCH($S42,TblCardDesign[ID],0),10)</f>
        <v>3</v>
      </c>
      <c r="AB42">
        <f>INDEX(TblCardDesign[#Data],MATCH($S42,TblCardDesign[ID],0),11)</f>
        <v>0</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All crew members that have a prisoners of war token attached are killed and sent to stasis</v>
      </c>
    </row>
    <row r="43" spans="2:33" ht="45">
      <c r="S43">
        <v>115</v>
      </c>
      <c r="T43" t="str">
        <f>INDEX(TblCardDesign[#Data],MATCH($S43,TblCardDesign[ID],0),3)</f>
        <v>Prisoners Escaped!</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2</v>
      </c>
      <c r="AA43">
        <f>INDEX(TblCardDesign[#Data],MATCH($S43,TblCardDesign[ID],0),10)</f>
        <v>3</v>
      </c>
      <c r="AB43">
        <f>INDEX(TblCardDesign[#Data],MATCH($S43,TblCardDesign[ID],0),11)</f>
        <v>0</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All crew members that have a prisoners of war token attached are killed and sent to stasis</v>
      </c>
    </row>
    <row r="44" spans="2:33" ht="30">
      <c r="S44">
        <v>130</v>
      </c>
      <c r="T44" t="str">
        <f>INDEX(TblCardDesign[#Data],MATCH($S44,TblCardDesign[ID],0),3)</f>
        <v>Tier 3 Blue Lazor</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1</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Increase Ships Damage per gun by 200</v>
      </c>
    </row>
    <row r="45" spans="2:33" ht="30">
      <c r="S45">
        <v>130</v>
      </c>
      <c r="T45" t="str">
        <f>INDEX(TblCardDesign[#Data],MATCH($S45,TblCardDesign[ID],0),3)</f>
        <v>Tier 3 Blue Lazor</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1</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Increase Ships Damage per gun by 200</v>
      </c>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6D0D-A0AB-48A4-908C-45210B221BF9}">
  <dimension ref="B2:AG45"/>
  <sheetViews>
    <sheetView topLeftCell="P24" workbookViewId="0">
      <selection activeCell="Q5" sqref="Q5"/>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640</v>
      </c>
      <c r="E2" t="s">
        <v>659</v>
      </c>
    </row>
    <row r="3" spans="2:33">
      <c r="B3" t="s">
        <v>655</v>
      </c>
      <c r="E3" t="s">
        <v>653</v>
      </c>
    </row>
    <row r="4" spans="2:33">
      <c r="B4" s="1" t="s">
        <v>644</v>
      </c>
      <c r="S4" s="1" t="s">
        <v>635</v>
      </c>
    </row>
    <row r="5" spans="2:33">
      <c r="B5" s="53" t="s">
        <v>38</v>
      </c>
      <c r="C5" s="54" t="s">
        <v>40</v>
      </c>
      <c r="D5" s="54" t="s">
        <v>41</v>
      </c>
      <c r="E5" s="54" t="s">
        <v>20</v>
      </c>
      <c r="F5" s="54" t="s">
        <v>42</v>
      </c>
      <c r="G5" s="54" t="s">
        <v>19</v>
      </c>
      <c r="H5" s="54" t="s">
        <v>21</v>
      </c>
      <c r="I5" s="54" t="s">
        <v>23</v>
      </c>
      <c r="J5" s="54" t="s">
        <v>645</v>
      </c>
      <c r="K5" s="54" t="s">
        <v>43</v>
      </c>
      <c r="L5" s="54" t="s">
        <v>0</v>
      </c>
      <c r="M5" s="54" t="s">
        <v>13</v>
      </c>
      <c r="N5" s="54" t="s">
        <v>44</v>
      </c>
      <c r="O5" s="54" t="s">
        <v>12</v>
      </c>
      <c r="P5" s="54" t="s">
        <v>46</v>
      </c>
      <c r="S5" s="53" t="s">
        <v>38</v>
      </c>
      <c r="T5" s="54" t="s">
        <v>40</v>
      </c>
      <c r="U5" s="54" t="s">
        <v>41</v>
      </c>
      <c r="V5" s="54" t="s">
        <v>20</v>
      </c>
      <c r="W5" s="54" t="s">
        <v>42</v>
      </c>
      <c r="X5" s="54" t="s">
        <v>19</v>
      </c>
      <c r="Y5" s="54" t="s">
        <v>21</v>
      </c>
      <c r="Z5" s="54" t="s">
        <v>23</v>
      </c>
      <c r="AA5" s="54" t="s">
        <v>645</v>
      </c>
      <c r="AB5" s="54" t="s">
        <v>43</v>
      </c>
      <c r="AC5" s="54" t="s">
        <v>0</v>
      </c>
      <c r="AD5" s="54" t="s">
        <v>13</v>
      </c>
      <c r="AE5" s="54" t="s">
        <v>44</v>
      </c>
      <c r="AF5" s="54" t="s">
        <v>12</v>
      </c>
      <c r="AG5" s="54" t="s">
        <v>46</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Engage: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Engage: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Engage: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Engage: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c r="B10">
        <v>12</v>
      </c>
      <c r="C10" t="str">
        <f>INDEX(TblCardDesign[#Data],MATCH($B10,TblCardDesign[ID],0),3)</f>
        <v>Experimental Doctor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1</v>
      </c>
      <c r="O10" t="str">
        <f>INDEX(TblCardDesign[#Data],MATCH($B10,TblCardDesign[ID],0),15)</f>
        <v>Human</v>
      </c>
      <c r="P10" s="2" t="str">
        <f>INDEX(TblCardDesign[#Data],MATCH($B10,TblCardDesign[ID],0),17)</f>
        <v>Engage: Medical + 1
Engage: Discard 1 crew card from your hand and gain Medical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12</v>
      </c>
      <c r="C11" t="str">
        <f>INDEX(TblCardDesign[#Data],MATCH($B11,TblCardDesign[ID],0),3)</f>
        <v>Experimental Doctor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1</v>
      </c>
      <c r="O11" t="str">
        <f>INDEX(TblCardDesign[#Data],MATCH($B11,TblCardDesign[ID],0),15)</f>
        <v>Human</v>
      </c>
      <c r="P11" s="2" t="str">
        <f>INDEX(TblCardDesign[#Data],MATCH($B11,TblCardDesign[ID],0),17)</f>
        <v>Engage: Medical + 1
Engage: Discard 1 crew card from your hand and gain Medical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12</v>
      </c>
      <c r="C12" t="str">
        <f>INDEX(TblCardDesign[#Data],MATCH($B12,TblCardDesign[ID],0),3)</f>
        <v>Experimental Doctor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1</v>
      </c>
      <c r="O12" t="str">
        <f>INDEX(TblCardDesign[#Data],MATCH($B12,TblCardDesign[ID],0),15)</f>
        <v>Human</v>
      </c>
      <c r="P12" s="2" t="str">
        <f>INDEX(TblCardDesign[#Data],MATCH($B12,TblCardDesign[ID],0),17)</f>
        <v>Engage: Medical + 1
Engage: Discard 1 crew card from your hand and gain Medical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
      <c r="B13">
        <v>12</v>
      </c>
      <c r="C13" t="str">
        <f>INDEX(TblCardDesign[#Data],MATCH($B13,TblCardDesign[ID],0),3)</f>
        <v>Experimental Doctor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1</v>
      </c>
      <c r="O13" t="str">
        <f>INDEX(TblCardDesign[#Data],MATCH($B13,TblCardDesign[ID],0),15)</f>
        <v>Human</v>
      </c>
      <c r="P13" s="2" t="str">
        <f>INDEX(TblCardDesign[#Data],MATCH($B13,TblCardDesign[ID],0),17)</f>
        <v>Engage: Medical + 1
Engage: Discard 1 crew card from your hand and gain Medical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2</v>
      </c>
      <c r="C14" t="str">
        <f>INDEX(TblCardDesign[#Data],MATCH($B14,TblCardDesign[ID],0),3)</f>
        <v>Research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2</v>
      </c>
      <c r="O14" t="str">
        <f>INDEX(TblCardDesign[#Data],MATCH($B14,TblCardDesign[ID],0),15)</f>
        <v>Human</v>
      </c>
      <c r="P14" s="2" t="str">
        <f>INDEX(TblCardDesign[#Data],MATCH($B14,TblCardDesign[ID],0),17)</f>
        <v>Sacrifice 1 Research Tier 1
Engage: Research + 2</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2</v>
      </c>
      <c r="C15" t="str">
        <f>INDEX(TblCardDesign[#Data],MATCH($B15,TblCardDesign[ID],0),3)</f>
        <v>Research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2</v>
      </c>
      <c r="O15" t="str">
        <f>INDEX(TblCardDesign[#Data],MATCH($B15,TblCardDesign[ID],0),15)</f>
        <v>Human</v>
      </c>
      <c r="P15" s="2" t="str">
        <f>INDEX(TblCardDesign[#Data],MATCH($B15,TblCardDesign[ID],0),17)</f>
        <v>Sacrifice 1 Research Tier 1
Engage: Research + 2</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target On Going Event card</v>
      </c>
    </row>
    <row r="16" spans="2:33" ht="45">
      <c r="B16">
        <v>2</v>
      </c>
      <c r="C16" t="str">
        <f>INDEX(TblCardDesign[#Data],MATCH($B16,TblCardDesign[ID],0),3)</f>
        <v>Research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2</v>
      </c>
      <c r="O16" t="str">
        <f>INDEX(TblCardDesign[#Data],MATCH($B16,TblCardDesign[ID],0),15)</f>
        <v>Human</v>
      </c>
      <c r="P16" s="2" t="str">
        <f>INDEX(TblCardDesign[#Data],MATCH($B16,TblCardDesign[ID],0),17)</f>
        <v>Sacrifice 1 Research Tier 1
Engage: Research + 2</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target On Going Event card</v>
      </c>
    </row>
    <row r="17" spans="2:33" ht="59.25" customHeight="1">
      <c r="B17">
        <v>2</v>
      </c>
      <c r="C17" t="str">
        <f>INDEX(TblCardDesign[#Data],MATCH($B17,TblCardDesign[ID],0),3)</f>
        <v>Research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2</v>
      </c>
      <c r="O17" t="str">
        <f>INDEX(TblCardDesign[#Data],MATCH($B17,TblCardDesign[ID],0),15)</f>
        <v>Human</v>
      </c>
      <c r="P17" s="2" t="str">
        <f>INDEX(TblCardDesign[#Data],MATCH($B17,TblCardDesign[ID],0),17)</f>
        <v>Sacrifice 1 Research Tier 1
Engage: Research + 2</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9</v>
      </c>
      <c r="C18" t="str">
        <f>INDEX(TblCardDesign[#Data],MATCH($B18,TblCardDesign[ID],0),3)</f>
        <v>Ship Nurse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Medic</v>
      </c>
      <c r="N18">
        <f>INDEX(TblCardDesign[#Data],MATCH($B18,TblCardDesign[ID],0),14)</f>
        <v>1</v>
      </c>
      <c r="O18" t="str">
        <f>INDEX(TblCardDesign[#Data],MATCH($B18,TblCardDesign[ID],0),15)</f>
        <v>Human</v>
      </c>
      <c r="P18" s="2" t="str">
        <f>INDEX(TblCardDesign[#Data],MATCH($B18,TblCardDesign[ID],0),17)</f>
        <v>Engage: Medical + 1</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9</v>
      </c>
      <c r="C19" t="str">
        <f>INDEX(TblCardDesign[#Data],MATCH($B19,TblCardDesign[ID],0),3)</f>
        <v>Ship Nurse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Medic</v>
      </c>
      <c r="N19">
        <f>INDEX(TblCardDesign[#Data],MATCH($B19,TblCardDesign[ID],0),14)</f>
        <v>1</v>
      </c>
      <c r="O19" t="str">
        <f>INDEX(TblCardDesign[#Data],MATCH($B19,TblCardDesign[ID],0),15)</f>
        <v>Human</v>
      </c>
      <c r="P19" s="2" t="str">
        <f>INDEX(TblCardDesign[#Data],MATCH($B19,TblCardDesign[ID],0),17)</f>
        <v>Engage: Medical + 1</v>
      </c>
      <c r="S19">
        <v>107</v>
      </c>
      <c r="T19" t="str">
        <f>INDEX(TblCardDesign[#Data],MATCH($S19,TblCardDesign[ID],0),3)</f>
        <v>Unidentified Lifeform</v>
      </c>
      <c r="U19">
        <f>INDEX(TblCardDesign[#Data],MATCH($S19,TblCardDesign[ID],0),4)</f>
        <v>0</v>
      </c>
      <c r="V19">
        <f>INDEX(TblCardDesign[#Data],MATCH($S19,TblCardDesign[ID],0),5)</f>
        <v>1</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On Going Event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At the start of ship owners turn add a unidentified lifeform token to a empty crew slot. The token cannot be used on gun slots and has: Engage: remove unidentified lifeform and assigned ship takes 100 damage.</v>
      </c>
    </row>
    <row r="20" spans="2:33" ht="105">
      <c r="B20">
        <v>9</v>
      </c>
      <c r="C20" t="str">
        <f>INDEX(TblCardDesign[#Data],MATCH($B20,TblCardDesign[ID],0),3)</f>
        <v>Ship Nurse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Medic</v>
      </c>
      <c r="N20">
        <f>INDEX(TblCardDesign[#Data],MATCH($B20,TblCardDesign[ID],0),14)</f>
        <v>1</v>
      </c>
      <c r="O20" t="str">
        <f>INDEX(TblCardDesign[#Data],MATCH($B20,TblCardDesign[ID],0),15)</f>
        <v>Human</v>
      </c>
      <c r="P20" s="2" t="str">
        <f>INDEX(TblCardDesign[#Data],MATCH($B20,TblCardDesign[ID],0),17)</f>
        <v>Engage: Medical + 1</v>
      </c>
      <c r="S20">
        <v>107</v>
      </c>
      <c r="T20" t="str">
        <f>INDEX(TblCardDesign[#Data],MATCH($S20,TblCardDesign[ID],0),3)</f>
        <v>Unidentified Lifeform</v>
      </c>
      <c r="U20">
        <f>INDEX(TblCardDesign[#Data],MATCH($S20,TblCardDesign[ID],0),4)</f>
        <v>0</v>
      </c>
      <c r="V20">
        <f>INDEX(TblCardDesign[#Data],MATCH($S20,TblCardDesign[ID],0),5)</f>
        <v>1</v>
      </c>
      <c r="W20">
        <f>INDEX(TblCardDesign[#Data],MATCH($S20,TblCardDesign[ID],0),6)</f>
        <v>0</v>
      </c>
      <c r="X20">
        <f>INDEX(TblCardDesign[#Data],MATCH($S20,TblCardDesign[ID],0),7)</f>
        <v>1</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On Going Event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At the start of ship owners turn add a unidentified lifeform token to a empty crew slot. The token cannot be used on gun slots and has: Engage: remove unidentified lifeform and assigned ship takes 100 damage.</v>
      </c>
    </row>
    <row r="21" spans="2:33" ht="105">
      <c r="B21">
        <v>9</v>
      </c>
      <c r="C21" t="str">
        <f>INDEX(TblCardDesign[#Data],MATCH($B21,TblCardDesign[ID],0),3)</f>
        <v>Ship Nurse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Medic</v>
      </c>
      <c r="N21">
        <f>INDEX(TblCardDesign[#Data],MATCH($B21,TblCardDesign[ID],0),14)</f>
        <v>1</v>
      </c>
      <c r="O21" t="str">
        <f>INDEX(TblCardDesign[#Data],MATCH($B21,TblCardDesign[ID],0),15)</f>
        <v>Human</v>
      </c>
      <c r="P21" s="2" t="str">
        <f>INDEX(TblCardDesign[#Data],MATCH($B21,TblCardDesign[ID],0),17)</f>
        <v>Engage: Medical + 1</v>
      </c>
      <c r="S21">
        <v>107</v>
      </c>
      <c r="T21" t="str">
        <f>INDEX(TblCardDesign[#Data],MATCH($S21,TblCardDesign[ID],0),3)</f>
        <v>Unidentified Lifeform</v>
      </c>
      <c r="U21">
        <f>INDEX(TblCardDesign[#Data],MATCH($S21,TblCardDesign[ID],0),4)</f>
        <v>0</v>
      </c>
      <c r="V21">
        <f>INDEX(TblCardDesign[#Data],MATCH($S21,TblCardDesign[ID],0),5)</f>
        <v>1</v>
      </c>
      <c r="W21">
        <f>INDEX(TblCardDesign[#Data],MATCH($S21,TblCardDesign[ID],0),6)</f>
        <v>0</v>
      </c>
      <c r="X21">
        <f>INDEX(TblCardDesign[#Data],MATCH($S21,TblCardDesign[ID],0),7)</f>
        <v>1</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On Going Event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At the start of ship owners turn add a unidentified lifeform token to a empty crew slot. The token cannot be used on gun slots and has: Engage: remove unidentified lifeform and assigned ship takes 100 damage.</v>
      </c>
    </row>
    <row r="22" spans="2:33" ht="60">
      <c r="B22">
        <v>10</v>
      </c>
      <c r="C22" t="str">
        <f>INDEX(TblCardDesign[#Data],MATCH($B22,TblCardDesign[ID],0),3)</f>
        <v>Medical Officer</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Medic</v>
      </c>
      <c r="N22">
        <f>INDEX(TblCardDesign[#Data],MATCH($B22,TblCardDesign[ID],0),14)</f>
        <v>2</v>
      </c>
      <c r="O22" t="str">
        <f>INDEX(TblCardDesign[#Data],MATCH($B22,TblCardDesign[ID],0),15)</f>
        <v>Human</v>
      </c>
      <c r="P22" s="2" t="str">
        <f>INDEX(TblCardDesign[#Data],MATCH($B22,TblCardDesign[ID],0),17)</f>
        <v>Sacrifice 1 Medic Tier 1
Engage: Medical + 2</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60">
      <c r="B23">
        <v>10</v>
      </c>
      <c r="C23" t="str">
        <f>INDEX(TblCardDesign[#Data],MATCH($B23,TblCardDesign[ID],0),3)</f>
        <v>Medical Officer</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Medic</v>
      </c>
      <c r="N23">
        <f>INDEX(TblCardDesign[#Data],MATCH($B23,TblCardDesign[ID],0),14)</f>
        <v>2</v>
      </c>
      <c r="O23" t="str">
        <f>INDEX(TblCardDesign[#Data],MATCH($B23,TblCardDesign[ID],0),15)</f>
        <v>Human</v>
      </c>
      <c r="P23" s="2" t="str">
        <f>INDEX(TblCardDesign[#Data],MATCH($B23,TblCardDesign[ID],0),17)</f>
        <v>Sacrifice 1 Medic Tier 1
Engage: Medical + 2</v>
      </c>
      <c r="S23">
        <v>109</v>
      </c>
      <c r="T23" t="str">
        <f>INDEX(TblCardDesign[#Data],MATCH($S23,TblCardDesign[ID],0),3)</f>
        <v>Promotion!</v>
      </c>
      <c r="U23">
        <f>INDEX(TblCardDesign[#Data],MATCH($S23,TblCardDesign[ID],0),4)</f>
        <v>0</v>
      </c>
      <c r="V23">
        <f>INDEX(TblCardDesign[#Data],MATCH($S23,TblCardDesign[ID],0),5)</f>
        <v>1</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1 crew card with a rank higher than 1 and place into your hand. Then shuffle your crew deck.</v>
      </c>
    </row>
    <row r="24" spans="2:33" ht="30">
      <c r="B24">
        <v>10</v>
      </c>
      <c r="C24" t="str">
        <f>INDEX(TblCardDesign[#Data],MATCH($B24,TblCardDesign[ID],0),3)</f>
        <v>Medical Officer</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Medic</v>
      </c>
      <c r="N24">
        <f>INDEX(TblCardDesign[#Data],MATCH($B24,TblCardDesign[ID],0),14)</f>
        <v>2</v>
      </c>
      <c r="O24" t="str">
        <f>INDEX(TblCardDesign[#Data],MATCH($B24,TblCardDesign[ID],0),15)</f>
        <v>Human</v>
      </c>
      <c r="P24" s="2" t="str">
        <f>INDEX(TblCardDesign[#Data],MATCH($B24,TblCardDesign[ID],0),17)</f>
        <v>Sacrifice 1 Medic Tier 1
Engage: Medical + 2</v>
      </c>
      <c r="S24">
        <v>29</v>
      </c>
      <c r="T24" t="str">
        <f>INDEX(TblCardDesign[#Data],MATCH($S24,TblCardDesign[ID],0),3)</f>
        <v>Ship Infection</v>
      </c>
      <c r="U24">
        <f>INDEX(TblCardDesign[#Data],MATCH($S24,TblCardDesign[ID],0),4)</f>
        <v>0</v>
      </c>
      <c r="V24">
        <f>INDEX(TblCardDesign[#Data],MATCH($S24,TblCardDesign[ID],0),5)</f>
        <v>0</v>
      </c>
      <c r="W24">
        <f>INDEX(TblCardDesign[#Data],MATCH($S24,TblCardDesign[ID],0),6)</f>
        <v>0</v>
      </c>
      <c r="X24">
        <f>INDEX(TblCardDesign[#Data],MATCH($S24,TblCardDesign[ID],0),7)</f>
        <v>1</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Target Ship: Sacrifice 1 crew member</v>
      </c>
    </row>
    <row r="25" spans="2:33" ht="30">
      <c r="B25">
        <v>10</v>
      </c>
      <c r="C25" t="str">
        <f>INDEX(TblCardDesign[#Data],MATCH($B25,TblCardDesign[ID],0),3)</f>
        <v>Medical Officer</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Medic</v>
      </c>
      <c r="N25">
        <f>INDEX(TblCardDesign[#Data],MATCH($B25,TblCardDesign[ID],0),14)</f>
        <v>2</v>
      </c>
      <c r="O25" t="str">
        <f>INDEX(TblCardDesign[#Data],MATCH($B25,TblCardDesign[ID],0),15)</f>
        <v>Human</v>
      </c>
      <c r="P25" s="2" t="str">
        <f>INDEX(TblCardDesign[#Data],MATCH($B25,TblCardDesign[ID],0),17)</f>
        <v>Sacrifice 1 Medic Tier 1
Engage: Medical + 2</v>
      </c>
      <c r="S25">
        <v>29</v>
      </c>
      <c r="T25" t="str">
        <f>INDEX(TblCardDesign[#Data],MATCH($S25,TblCardDesign[ID],0),3)</f>
        <v>Ship Infection</v>
      </c>
      <c r="U25">
        <f>INDEX(TblCardDesign[#Data],MATCH($S25,TblCardDesign[ID],0),4)</f>
        <v>0</v>
      </c>
      <c r="V25">
        <f>INDEX(TblCardDesign[#Data],MATCH($S25,TblCardDesign[ID],0),5)</f>
        <v>0</v>
      </c>
      <c r="W25">
        <f>INDEX(TblCardDesign[#Data],MATCH($S25,TblCardDesign[ID],0),6)</f>
        <v>0</v>
      </c>
      <c r="X25">
        <f>INDEX(TblCardDesign[#Data],MATCH($S25,TblCardDesign[ID],0),7)</f>
        <v>1</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Target Ship: Sacrifice 1 crew member</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Engage: Discard 1 strategy card from your hand, if you do then Research + 2</v>
      </c>
      <c r="S26">
        <v>44</v>
      </c>
      <c r="T26" t="str">
        <f>INDEX(TblCardDesign[#Data],MATCH($S26,TblCardDesign[ID],0),3)</f>
        <v>Alien Disease</v>
      </c>
      <c r="U26">
        <f>INDEX(TblCardDesign[#Data],MATCH($S26,TblCardDesign[ID],0),4)</f>
        <v>0</v>
      </c>
      <c r="V26">
        <f>INDEX(TblCardDesign[#Data],MATCH($S26,TblCardDesign[ID],0),5)</f>
        <v>0</v>
      </c>
      <c r="W26">
        <f>INDEX(TblCardDesign[#Data],MATCH($S26,TblCardDesign[ID],0),6)</f>
        <v>0</v>
      </c>
      <c r="X26">
        <f>INDEX(TblCardDesign[#Data],MATCH($S26,TblCardDesign[ID],0),7)</f>
        <v>2</v>
      </c>
      <c r="Y26">
        <f>INDEX(TblCardDesign[#Data],MATCH($S26,TblCardDesign[ID],0),8)</f>
        <v>0</v>
      </c>
      <c r="Z26">
        <f>INDEX(TblCardDesign[#Data],MATCH($S26,TblCardDesign[ID],0),9)</f>
        <v>0</v>
      </c>
      <c r="AA26">
        <f>INDEX(TblCardDesign[#Data],MATCH($S26,TblCardDesign[ID],0),10)</f>
        <v>2</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Sacrifices 1 crew during that players start phase</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Engage: Discard 1 strategy card from your hand, if you do then Research + 2</v>
      </c>
      <c r="S27">
        <v>44</v>
      </c>
      <c r="T27" t="str">
        <f>INDEX(TblCardDesign[#Data],MATCH($S27,TblCardDesign[ID],0),3)</f>
        <v>Alien Disease</v>
      </c>
      <c r="U27">
        <f>INDEX(TblCardDesign[#Data],MATCH($S27,TblCardDesign[ID],0),4)</f>
        <v>0</v>
      </c>
      <c r="V27">
        <f>INDEX(TblCardDesign[#Data],MATCH($S27,TblCardDesign[ID],0),5)</f>
        <v>0</v>
      </c>
      <c r="W27">
        <f>INDEX(TblCardDesign[#Data],MATCH($S27,TblCardDesign[ID],0),6)</f>
        <v>0</v>
      </c>
      <c r="X27">
        <f>INDEX(TblCardDesign[#Data],MATCH($S27,TblCardDesign[ID],0),7)</f>
        <v>2</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Sacrifices 1 crew during that players start phase</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Engage: Discard 1 strategy card from your hand, if you do then Research + 2</v>
      </c>
      <c r="S28">
        <v>45</v>
      </c>
      <c r="T28" t="str">
        <f>INDEX(TblCardDesign[#Data],MATCH($S28,TblCardDesign[ID],0),3)</f>
        <v>Antidote</v>
      </c>
      <c r="U28">
        <f>INDEX(TblCardDesign[#Data],MATCH($S28,TblCardDesign[ID],0),4)</f>
        <v>0</v>
      </c>
      <c r="V28">
        <f>INDEX(TblCardDesign[#Data],MATCH($S28,TblCardDesign[ID],0),5)</f>
        <v>0</v>
      </c>
      <c r="W28">
        <f>INDEX(TblCardDesign[#Data],MATCH($S28,TblCardDesign[ID],0),6)</f>
        <v>0</v>
      </c>
      <c r="X28">
        <f>INDEX(TblCardDesign[#Data],MATCH($S28,TblCardDesign[ID],0),7)</f>
        <v>1</v>
      </c>
      <c r="Y28">
        <f>INDEX(TblCardDesign[#Data],MATCH($S28,TblCardDesign[ID],0),8)</f>
        <v>0</v>
      </c>
      <c r="Z28">
        <f>INDEX(TblCardDesign[#Data],MATCH($S28,TblCardDesign[ID],0),9)</f>
        <v>0</v>
      </c>
      <c r="AA28">
        <f>INDEX(TblCardDesign[#Data],MATCH($S28,TblCardDesign[ID],0),10)</f>
        <v>1</v>
      </c>
      <c r="AB28">
        <f>INDEX(TblCardDesign[#Data],MATCH($S28,TblCardDesign[ID],0),11)</f>
        <v>0</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Remove target On Going event card attached to you</v>
      </c>
    </row>
    <row r="29" spans="2:33" ht="4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Engage: Discard 1 strategy card from your hand, if you do then Research + 2</v>
      </c>
      <c r="S29">
        <v>45</v>
      </c>
      <c r="T29" t="str">
        <f>INDEX(TblCardDesign[#Data],MATCH($S29,TblCardDesign[ID],0),3)</f>
        <v>Antidote</v>
      </c>
      <c r="U29">
        <f>INDEX(TblCardDesign[#Data],MATCH($S29,TblCardDesign[ID],0),4)</f>
        <v>0</v>
      </c>
      <c r="V29">
        <f>INDEX(TblCardDesign[#Data],MATCH($S29,TblCardDesign[ID],0),5)</f>
        <v>0</v>
      </c>
      <c r="W29">
        <f>INDEX(TblCardDesign[#Data],MATCH($S29,TblCardDesign[ID],0),6)</f>
        <v>0</v>
      </c>
      <c r="X29">
        <f>INDEX(TblCardDesign[#Data],MATCH($S29,TblCardDesign[ID],0),7)</f>
        <v>1</v>
      </c>
      <c r="Y29">
        <f>INDEX(TblCardDesign[#Data],MATCH($S29,TblCardDesign[ID],0),8)</f>
        <v>0</v>
      </c>
      <c r="Z29">
        <f>INDEX(TblCardDesign[#Data],MATCH($S29,TblCardDesign[ID],0),9)</f>
        <v>0</v>
      </c>
      <c r="AA29">
        <f>INDEX(TblCardDesign[#Data],MATCH($S29,TblCardDesign[ID],0),10)</f>
        <v>1</v>
      </c>
      <c r="AB29">
        <f>INDEX(TblCardDesign[#Data],MATCH($S29,TblCardDesign[ID],0),11)</f>
        <v>0</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Remove target On Going event card attached to you</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Engaged
Engage: Draw 2 cards from your strategy deck, then discard 2</v>
      </c>
      <c r="S30">
        <v>52</v>
      </c>
      <c r="T30" t="str">
        <f>INDEX(TblCardDesign[#Data],MATCH($S30,TblCardDesign[ID],0),3)</f>
        <v>Back in Action</v>
      </c>
      <c r="U30">
        <f>INDEX(TblCardDesign[#Data],MATCH($S30,TblCardDesign[ID],0),4)</f>
        <v>0</v>
      </c>
      <c r="V30">
        <f>INDEX(TblCardDesign[#Data],MATCH($S30,TblCardDesign[ID],0),5)</f>
        <v>0</v>
      </c>
      <c r="W30">
        <f>INDEX(TblCardDesign[#Data],MATCH($S30,TblCardDesign[ID],0),6)</f>
        <v>0</v>
      </c>
      <c r="X30">
        <f>INDEX(TblCardDesign[#Data],MATCH($S30,TblCardDesign[ID],0),7)</f>
        <v>1</v>
      </c>
      <c r="Y30">
        <f>INDEX(TblCardDesign[#Data],MATCH($S30,TblCardDesign[ID],0),8)</f>
        <v>0</v>
      </c>
      <c r="Z30">
        <f>INDEX(TblCardDesign[#Data],MATCH($S30,TblCardDesign[ID],0),9)</f>
        <v>0</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Return a crew card from stasis and place in an available crew slot</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Engage: Disengage 2 crew members on assigned ship
Engage: Return 1 crew member from your stasis pile to your hand</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2</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2</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2</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547"/>
  <sheetViews>
    <sheetView zoomScale="85" zoomScaleNormal="85" workbookViewId="0">
      <pane xSplit="1" ySplit="5" topLeftCell="B248" activePane="bottomRight" state="frozen"/>
      <selection pane="bottomRight" activeCell="Q251" sqref="Q251"/>
      <selection pane="bottomLeft" activeCell="A6" sqref="A6"/>
      <selection pane="topRight" activeCell="B1" sqref="B1"/>
    </sheetView>
  </sheetViews>
  <sheetFormatPr defaultRowHeight="15"/>
  <cols>
    <col min="2" max="2" width="9.7109375" bestFit="1" customWidth="1"/>
    <col min="3" max="3" width="22.140625" customWidth="1"/>
    <col min="4" max="4" width="10.42578125" customWidth="1"/>
    <col min="5" max="5" width="10.7109375" customWidth="1"/>
    <col min="6" max="6" width="13" customWidth="1"/>
    <col min="7" max="7" width="8.28515625" customWidth="1"/>
    <col min="8" max="8" width="10.5703125" customWidth="1"/>
    <col min="9" max="9" width="9.28515625" customWidth="1"/>
    <col min="10" max="10" width="10.42578125" bestFit="1" customWidth="1"/>
    <col min="11" max="11" width="7" customWidth="1"/>
    <col min="12" max="12" width="16" customWidth="1"/>
    <col min="13" max="13" width="20.28515625" bestFit="1" customWidth="1"/>
    <col min="14" max="14" width="14.5703125" customWidth="1"/>
    <col min="15" max="16" width="15.42578125" customWidth="1"/>
    <col min="17" max="17" width="32.42578125" customWidth="1"/>
    <col min="18" max="18" width="27.42578125" customWidth="1"/>
    <col min="19" max="19" width="19.7109375" customWidth="1"/>
  </cols>
  <sheetData>
    <row r="2" spans="1:19" ht="18.75">
      <c r="C2" s="59" t="s">
        <v>36</v>
      </c>
      <c r="D2" s="59"/>
      <c r="E2" s="59"/>
      <c r="F2" s="59"/>
      <c r="G2" s="59"/>
      <c r="H2" s="59"/>
      <c r="I2" s="59"/>
      <c r="J2" s="59"/>
      <c r="K2" s="59"/>
      <c r="L2" s="59"/>
    </row>
    <row r="3" spans="1:19">
      <c r="A3">
        <v>1</v>
      </c>
      <c r="B3">
        <v>2</v>
      </c>
      <c r="C3">
        <v>3</v>
      </c>
      <c r="D3">
        <v>4</v>
      </c>
      <c r="E3">
        <v>5</v>
      </c>
      <c r="F3">
        <v>6</v>
      </c>
      <c r="G3">
        <v>7</v>
      </c>
      <c r="H3">
        <v>8</v>
      </c>
      <c r="I3">
        <v>9</v>
      </c>
      <c r="J3">
        <v>10</v>
      </c>
      <c r="K3">
        <v>11</v>
      </c>
      <c r="L3">
        <v>12</v>
      </c>
      <c r="M3">
        <v>13</v>
      </c>
      <c r="N3">
        <v>14</v>
      </c>
      <c r="O3">
        <v>15</v>
      </c>
      <c r="P3">
        <v>16</v>
      </c>
      <c r="Q3">
        <v>17</v>
      </c>
      <c r="R3">
        <v>18</v>
      </c>
      <c r="S3">
        <v>19</v>
      </c>
    </row>
    <row r="4" spans="1:19">
      <c r="B4" t="e">
        <f>INDEX('Card Designs'!A6:A19,MATCH(C3,TblCardDesign[ID],0),3)</f>
        <v>#REF!</v>
      </c>
      <c r="D4" s="1" t="s">
        <v>37</v>
      </c>
    </row>
    <row r="5" spans="1:19">
      <c r="A5" s="1" t="s">
        <v>38</v>
      </c>
      <c r="B5" s="1" t="s">
        <v>39</v>
      </c>
      <c r="C5" s="1" t="s">
        <v>40</v>
      </c>
      <c r="D5" s="1" t="s">
        <v>41</v>
      </c>
      <c r="E5" s="1" t="s">
        <v>20</v>
      </c>
      <c r="F5" s="1" t="s">
        <v>42</v>
      </c>
      <c r="G5" s="1" t="s">
        <v>19</v>
      </c>
      <c r="H5" s="1" t="s">
        <v>21</v>
      </c>
      <c r="I5" s="1" t="s">
        <v>23</v>
      </c>
      <c r="J5" s="1" t="s">
        <v>25</v>
      </c>
      <c r="K5" s="1" t="s">
        <v>43</v>
      </c>
      <c r="L5" s="1" t="s">
        <v>0</v>
      </c>
      <c r="M5" s="1" t="s">
        <v>13</v>
      </c>
      <c r="N5" s="1" t="s">
        <v>44</v>
      </c>
      <c r="O5" s="1" t="s">
        <v>12</v>
      </c>
      <c r="P5" s="1" t="s">
        <v>45</v>
      </c>
      <c r="Q5" s="1" t="s">
        <v>46</v>
      </c>
      <c r="R5" s="1" t="s">
        <v>47</v>
      </c>
      <c r="S5" s="1" t="s">
        <v>48</v>
      </c>
    </row>
    <row r="6" spans="1:19">
      <c r="A6">
        <f>ROW() - 5</f>
        <v>1</v>
      </c>
      <c r="B6" t="s">
        <v>49</v>
      </c>
      <c r="C6" s="2" t="s">
        <v>50</v>
      </c>
      <c r="D6">
        <v>1</v>
      </c>
      <c r="L6" s="58" t="s">
        <v>4</v>
      </c>
      <c r="M6" s="58" t="s">
        <v>20</v>
      </c>
      <c r="N6">
        <v>1</v>
      </c>
      <c r="O6" s="58" t="s">
        <v>14</v>
      </c>
      <c r="P6" t="s">
        <v>51</v>
      </c>
      <c r="Q6" s="3" t="s">
        <v>52</v>
      </c>
      <c r="R6" s="3"/>
    </row>
    <row r="7" spans="1:19" ht="30.75">
      <c r="A7">
        <f t="shared" ref="A6:A69" si="0">ROW() - 5</f>
        <v>2</v>
      </c>
      <c r="B7" t="s">
        <v>49</v>
      </c>
      <c r="C7" s="2" t="s">
        <v>53</v>
      </c>
      <c r="D7">
        <v>1</v>
      </c>
      <c r="L7" t="s">
        <v>4</v>
      </c>
      <c r="M7" t="s">
        <v>20</v>
      </c>
      <c r="N7">
        <v>2</v>
      </c>
      <c r="O7" t="s">
        <v>14</v>
      </c>
      <c r="P7" t="s">
        <v>51</v>
      </c>
      <c r="Q7" s="3" t="s">
        <v>54</v>
      </c>
      <c r="R7" s="3"/>
    </row>
    <row r="8" spans="1:19" ht="30.75">
      <c r="A8">
        <f t="shared" si="0"/>
        <v>3</v>
      </c>
      <c r="B8" t="s">
        <v>49</v>
      </c>
      <c r="C8" s="2" t="s">
        <v>55</v>
      </c>
      <c r="D8">
        <v>1</v>
      </c>
      <c r="L8" t="s">
        <v>4</v>
      </c>
      <c r="M8" t="s">
        <v>20</v>
      </c>
      <c r="N8">
        <v>3</v>
      </c>
      <c r="O8" t="s">
        <v>14</v>
      </c>
      <c r="P8" t="s">
        <v>51</v>
      </c>
      <c r="Q8" s="3" t="s">
        <v>56</v>
      </c>
      <c r="R8" s="3"/>
    </row>
    <row r="9" spans="1:19" ht="45.75">
      <c r="A9">
        <f t="shared" si="0"/>
        <v>4</v>
      </c>
      <c r="B9" t="s">
        <v>49</v>
      </c>
      <c r="C9" s="2" t="s">
        <v>57</v>
      </c>
      <c r="D9">
        <v>1</v>
      </c>
      <c r="L9" t="s">
        <v>4</v>
      </c>
      <c r="M9" t="s">
        <v>20</v>
      </c>
      <c r="N9">
        <v>1</v>
      </c>
      <c r="O9" t="s">
        <v>14</v>
      </c>
      <c r="P9" t="s">
        <v>58</v>
      </c>
      <c r="Q9" s="3" t="s">
        <v>59</v>
      </c>
      <c r="R9" s="3"/>
    </row>
    <row r="10" spans="1:19" ht="45.75">
      <c r="A10">
        <f t="shared" si="0"/>
        <v>5</v>
      </c>
      <c r="B10" t="s">
        <v>49</v>
      </c>
      <c r="C10" s="2" t="s">
        <v>60</v>
      </c>
      <c r="D10">
        <v>1</v>
      </c>
      <c r="L10" t="s">
        <v>4</v>
      </c>
      <c r="M10" s="58" t="s">
        <v>21</v>
      </c>
      <c r="N10">
        <v>1</v>
      </c>
      <c r="O10" t="s">
        <v>14</v>
      </c>
      <c r="P10" t="s">
        <v>51</v>
      </c>
      <c r="Q10" s="3" t="s">
        <v>61</v>
      </c>
      <c r="R10" s="3"/>
    </row>
    <row r="11" spans="1:19" ht="60.75">
      <c r="A11">
        <f t="shared" si="0"/>
        <v>6</v>
      </c>
      <c r="B11" t="s">
        <v>49</v>
      </c>
      <c r="C11" s="2" t="s">
        <v>62</v>
      </c>
      <c r="D11">
        <v>1</v>
      </c>
      <c r="L11" t="s">
        <v>4</v>
      </c>
      <c r="M11" t="s">
        <v>21</v>
      </c>
      <c r="N11">
        <v>2</v>
      </c>
      <c r="O11" t="s">
        <v>14</v>
      </c>
      <c r="P11" t="s">
        <v>51</v>
      </c>
      <c r="Q11" s="3" t="s">
        <v>63</v>
      </c>
      <c r="R11" s="3"/>
    </row>
    <row r="12" spans="1:19" ht="60.75">
      <c r="A12">
        <f t="shared" si="0"/>
        <v>7</v>
      </c>
      <c r="B12" t="s">
        <v>49</v>
      </c>
      <c r="C12" s="2" t="s">
        <v>64</v>
      </c>
      <c r="D12">
        <v>1</v>
      </c>
      <c r="L12" t="s">
        <v>4</v>
      </c>
      <c r="M12" t="s">
        <v>21</v>
      </c>
      <c r="N12">
        <v>3</v>
      </c>
      <c r="O12" t="s">
        <v>14</v>
      </c>
      <c r="P12" t="s">
        <v>51</v>
      </c>
      <c r="Q12" s="3" t="s">
        <v>65</v>
      </c>
      <c r="R12" s="3"/>
    </row>
    <row r="13" spans="1:19" ht="76.5">
      <c r="A13">
        <f t="shared" si="0"/>
        <v>8</v>
      </c>
      <c r="B13" t="s">
        <v>49</v>
      </c>
      <c r="C13" s="2" t="s">
        <v>66</v>
      </c>
      <c r="D13">
        <v>1</v>
      </c>
      <c r="L13" t="s">
        <v>4</v>
      </c>
      <c r="M13" t="s">
        <v>21</v>
      </c>
      <c r="N13">
        <v>1</v>
      </c>
      <c r="O13" t="s">
        <v>14</v>
      </c>
      <c r="P13" t="s">
        <v>58</v>
      </c>
      <c r="Q13" s="3" t="s">
        <v>67</v>
      </c>
      <c r="R13" s="3"/>
    </row>
    <row r="14" spans="1:19">
      <c r="A14">
        <f t="shared" si="0"/>
        <v>9</v>
      </c>
      <c r="B14" t="s">
        <v>49</v>
      </c>
      <c r="C14" s="2" t="s">
        <v>68</v>
      </c>
      <c r="D14">
        <v>1</v>
      </c>
      <c r="L14" t="s">
        <v>4</v>
      </c>
      <c r="M14" s="58" t="s">
        <v>19</v>
      </c>
      <c r="N14">
        <v>1</v>
      </c>
      <c r="O14" t="s">
        <v>14</v>
      </c>
      <c r="P14" t="s">
        <v>51</v>
      </c>
      <c r="Q14" s="3" t="s">
        <v>69</v>
      </c>
      <c r="R14" s="3"/>
    </row>
    <row r="15" spans="1:19" ht="30.75">
      <c r="A15">
        <f t="shared" si="0"/>
        <v>10</v>
      </c>
      <c r="B15" t="s">
        <v>49</v>
      </c>
      <c r="C15" s="2" t="s">
        <v>70</v>
      </c>
      <c r="D15">
        <v>1</v>
      </c>
      <c r="L15" t="s">
        <v>4</v>
      </c>
      <c r="M15" t="s">
        <v>19</v>
      </c>
      <c r="N15">
        <v>2</v>
      </c>
      <c r="O15" t="s">
        <v>14</v>
      </c>
      <c r="P15" t="s">
        <v>51</v>
      </c>
      <c r="Q15" s="3" t="s">
        <v>71</v>
      </c>
      <c r="R15" s="3"/>
    </row>
    <row r="16" spans="1:19" ht="30.75">
      <c r="A16">
        <f t="shared" si="0"/>
        <v>11</v>
      </c>
      <c r="B16" t="s">
        <v>49</v>
      </c>
      <c r="C16" s="2" t="s">
        <v>72</v>
      </c>
      <c r="D16">
        <v>1</v>
      </c>
      <c r="L16" t="s">
        <v>4</v>
      </c>
      <c r="M16" t="s">
        <v>19</v>
      </c>
      <c r="N16">
        <v>3</v>
      </c>
      <c r="O16" t="s">
        <v>14</v>
      </c>
      <c r="P16" t="s">
        <v>51</v>
      </c>
      <c r="Q16" s="3" t="s">
        <v>73</v>
      </c>
      <c r="R16" s="3"/>
    </row>
    <row r="17" spans="1:18" ht="45.75">
      <c r="A17">
        <f t="shared" si="0"/>
        <v>12</v>
      </c>
      <c r="B17" t="s">
        <v>49</v>
      </c>
      <c r="C17" s="2" t="s">
        <v>74</v>
      </c>
      <c r="D17">
        <v>1</v>
      </c>
      <c r="L17" t="s">
        <v>4</v>
      </c>
      <c r="M17" t="s">
        <v>19</v>
      </c>
      <c r="N17">
        <v>1</v>
      </c>
      <c r="O17" t="s">
        <v>14</v>
      </c>
      <c r="P17" t="s">
        <v>58</v>
      </c>
      <c r="Q17" s="3" t="s">
        <v>75</v>
      </c>
      <c r="R17" s="3"/>
    </row>
    <row r="18" spans="1:18">
      <c r="A18">
        <f t="shared" si="0"/>
        <v>13</v>
      </c>
      <c r="B18" t="s">
        <v>49</v>
      </c>
      <c r="C18" s="2" t="s">
        <v>18</v>
      </c>
      <c r="D18">
        <v>1</v>
      </c>
      <c r="L18" t="s">
        <v>4</v>
      </c>
      <c r="M18" s="58" t="s">
        <v>18</v>
      </c>
      <c r="N18">
        <v>1</v>
      </c>
      <c r="O18" t="s">
        <v>14</v>
      </c>
      <c r="P18" t="s">
        <v>51</v>
      </c>
      <c r="Q18" s="3" t="s">
        <v>76</v>
      </c>
      <c r="R18" s="3"/>
    </row>
    <row r="19" spans="1:18" ht="30.75">
      <c r="A19">
        <f t="shared" si="0"/>
        <v>14</v>
      </c>
      <c r="B19" t="s">
        <v>49</v>
      </c>
      <c r="C19" s="2" t="s">
        <v>77</v>
      </c>
      <c r="D19">
        <v>1</v>
      </c>
      <c r="L19" t="s">
        <v>4</v>
      </c>
      <c r="M19" t="s">
        <v>18</v>
      </c>
      <c r="N19">
        <v>2</v>
      </c>
      <c r="O19" t="s">
        <v>14</v>
      </c>
      <c r="P19" t="s">
        <v>51</v>
      </c>
      <c r="Q19" s="3" t="s">
        <v>78</v>
      </c>
      <c r="R19" s="3"/>
    </row>
    <row r="20" spans="1:18" ht="30.75">
      <c r="A20">
        <f t="shared" si="0"/>
        <v>15</v>
      </c>
      <c r="B20" t="s">
        <v>49</v>
      </c>
      <c r="C20" s="2" t="s">
        <v>79</v>
      </c>
      <c r="D20">
        <v>1</v>
      </c>
      <c r="L20" t="s">
        <v>4</v>
      </c>
      <c r="M20" t="s">
        <v>18</v>
      </c>
      <c r="N20">
        <v>3</v>
      </c>
      <c r="O20" t="s">
        <v>14</v>
      </c>
      <c r="P20" t="s">
        <v>51</v>
      </c>
      <c r="Q20" s="3" t="s">
        <v>80</v>
      </c>
      <c r="R20" s="3"/>
    </row>
    <row r="21" spans="1:18" ht="60.75">
      <c r="A21">
        <f t="shared" si="0"/>
        <v>16</v>
      </c>
      <c r="B21" t="s">
        <v>49</v>
      </c>
      <c r="C21" s="2" t="s">
        <v>81</v>
      </c>
      <c r="D21">
        <v>1</v>
      </c>
      <c r="L21" t="s">
        <v>4</v>
      </c>
      <c r="M21" t="s">
        <v>18</v>
      </c>
      <c r="N21">
        <v>1</v>
      </c>
      <c r="O21" t="s">
        <v>14</v>
      </c>
      <c r="P21" t="s">
        <v>58</v>
      </c>
      <c r="Q21" s="3" t="s">
        <v>82</v>
      </c>
      <c r="R21" s="3"/>
    </row>
    <row r="22" spans="1:18">
      <c r="A22">
        <f t="shared" si="0"/>
        <v>17</v>
      </c>
      <c r="B22" t="s">
        <v>49</v>
      </c>
      <c r="C22" s="2" t="s">
        <v>83</v>
      </c>
      <c r="D22">
        <v>1</v>
      </c>
      <c r="L22" t="s">
        <v>4</v>
      </c>
      <c r="M22" s="58" t="s">
        <v>23</v>
      </c>
      <c r="N22">
        <v>1</v>
      </c>
      <c r="O22" t="s">
        <v>14</v>
      </c>
      <c r="P22" t="s">
        <v>51</v>
      </c>
      <c r="Q22" s="3" t="s">
        <v>84</v>
      </c>
      <c r="R22" s="3"/>
    </row>
    <row r="23" spans="1:18" ht="30.75">
      <c r="A23">
        <f t="shared" si="0"/>
        <v>18</v>
      </c>
      <c r="B23" t="s">
        <v>49</v>
      </c>
      <c r="C23" s="2" t="s">
        <v>85</v>
      </c>
      <c r="D23">
        <v>1</v>
      </c>
      <c r="L23" t="s">
        <v>4</v>
      </c>
      <c r="M23" t="s">
        <v>23</v>
      </c>
      <c r="N23">
        <v>2</v>
      </c>
      <c r="O23" t="s">
        <v>14</v>
      </c>
      <c r="P23" t="s">
        <v>51</v>
      </c>
      <c r="Q23" s="3" t="s">
        <v>86</v>
      </c>
      <c r="R23" s="3"/>
    </row>
    <row r="24" spans="1:18" ht="30.75">
      <c r="A24">
        <f t="shared" si="0"/>
        <v>19</v>
      </c>
      <c r="B24" t="s">
        <v>49</v>
      </c>
      <c r="C24" s="2" t="s">
        <v>87</v>
      </c>
      <c r="D24">
        <v>1</v>
      </c>
      <c r="L24" t="s">
        <v>4</v>
      </c>
      <c r="M24" t="s">
        <v>23</v>
      </c>
      <c r="N24">
        <v>3</v>
      </c>
      <c r="O24" t="s">
        <v>14</v>
      </c>
      <c r="P24" t="s">
        <v>51</v>
      </c>
      <c r="Q24" s="3" t="s">
        <v>88</v>
      </c>
      <c r="R24" s="3"/>
    </row>
    <row r="25" spans="1:18" ht="60.75">
      <c r="A25">
        <f t="shared" si="0"/>
        <v>20</v>
      </c>
      <c r="B25" t="s">
        <v>49</v>
      </c>
      <c r="C25" s="2" t="s">
        <v>89</v>
      </c>
      <c r="D25">
        <v>1</v>
      </c>
      <c r="L25" t="s">
        <v>4</v>
      </c>
      <c r="M25" t="s">
        <v>23</v>
      </c>
      <c r="N25">
        <v>1</v>
      </c>
      <c r="O25" t="s">
        <v>14</v>
      </c>
      <c r="P25" t="s">
        <v>58</v>
      </c>
      <c r="Q25" s="3" t="s">
        <v>90</v>
      </c>
      <c r="R25" s="3"/>
    </row>
    <row r="26" spans="1:18" ht="60">
      <c r="A26">
        <f t="shared" si="0"/>
        <v>21</v>
      </c>
      <c r="B26" t="s">
        <v>91</v>
      </c>
      <c r="C26" s="2" t="s">
        <v>92</v>
      </c>
      <c r="E26">
        <v>1</v>
      </c>
      <c r="J26">
        <v>2</v>
      </c>
      <c r="L26" t="s">
        <v>6</v>
      </c>
      <c r="P26" t="s">
        <v>58</v>
      </c>
      <c r="Q26" s="3" t="s">
        <v>93</v>
      </c>
      <c r="R26" s="3"/>
    </row>
    <row r="27" spans="1:18" ht="30">
      <c r="A27">
        <f t="shared" si="0"/>
        <v>22</v>
      </c>
      <c r="B27" t="s">
        <v>91</v>
      </c>
      <c r="C27" t="s">
        <v>94</v>
      </c>
      <c r="F27">
        <v>1</v>
      </c>
      <c r="J27">
        <v>2</v>
      </c>
      <c r="L27" t="s">
        <v>9</v>
      </c>
      <c r="P27" t="s">
        <v>58</v>
      </c>
      <c r="Q27" s="3" t="s">
        <v>95</v>
      </c>
      <c r="R27" s="3"/>
    </row>
    <row r="28" spans="1:18" ht="30">
      <c r="A28">
        <f t="shared" si="0"/>
        <v>23</v>
      </c>
      <c r="B28" t="s">
        <v>91</v>
      </c>
      <c r="C28" s="2" t="s">
        <v>96</v>
      </c>
      <c r="G28">
        <v>1</v>
      </c>
      <c r="J28">
        <v>1</v>
      </c>
      <c r="L28" t="s">
        <v>10</v>
      </c>
      <c r="P28" t="s">
        <v>58</v>
      </c>
      <c r="Q28" s="3" t="s">
        <v>97</v>
      </c>
      <c r="R28" s="3"/>
    </row>
    <row r="29" spans="1:18" ht="30">
      <c r="A29">
        <f t="shared" si="0"/>
        <v>24</v>
      </c>
      <c r="B29" t="s">
        <v>91</v>
      </c>
      <c r="C29" s="2" t="s">
        <v>98</v>
      </c>
      <c r="H29">
        <v>1</v>
      </c>
      <c r="J29">
        <v>2</v>
      </c>
      <c r="L29" t="s">
        <v>10</v>
      </c>
      <c r="P29" t="s">
        <v>58</v>
      </c>
      <c r="Q29" s="3" t="s">
        <v>99</v>
      </c>
      <c r="R29" s="3"/>
    </row>
    <row r="30" spans="1:18" ht="45.75">
      <c r="A30">
        <f t="shared" si="0"/>
        <v>25</v>
      </c>
      <c r="B30" t="s">
        <v>91</v>
      </c>
      <c r="C30" s="2" t="s">
        <v>100</v>
      </c>
      <c r="I30">
        <v>1</v>
      </c>
      <c r="J30" t="s">
        <v>43</v>
      </c>
      <c r="K30" t="b">
        <v>1</v>
      </c>
      <c r="L30" t="s">
        <v>10</v>
      </c>
      <c r="P30" t="s">
        <v>58</v>
      </c>
      <c r="Q30" s="3" t="s">
        <v>101</v>
      </c>
      <c r="R30" s="3"/>
    </row>
    <row r="31" spans="1:18" ht="30">
      <c r="A31">
        <f t="shared" si="0"/>
        <v>26</v>
      </c>
      <c r="B31" t="s">
        <v>91</v>
      </c>
      <c r="C31" s="2" t="s">
        <v>102</v>
      </c>
      <c r="E31">
        <v>1</v>
      </c>
      <c r="L31" t="s">
        <v>6</v>
      </c>
      <c r="P31" t="s">
        <v>51</v>
      </c>
      <c r="Q31" s="3" t="s">
        <v>103</v>
      </c>
      <c r="R31" s="3"/>
    </row>
    <row r="32" spans="1:18" ht="45">
      <c r="A32">
        <f t="shared" si="0"/>
        <v>27</v>
      </c>
      <c r="B32" t="s">
        <v>91</v>
      </c>
      <c r="C32" s="2" t="s">
        <v>104</v>
      </c>
      <c r="F32">
        <v>1</v>
      </c>
      <c r="L32" t="s">
        <v>6</v>
      </c>
      <c r="P32" t="s">
        <v>51</v>
      </c>
      <c r="Q32" s="3" t="s">
        <v>105</v>
      </c>
      <c r="R32" s="3"/>
    </row>
    <row r="33" spans="1:18" ht="30">
      <c r="A33">
        <f t="shared" si="0"/>
        <v>28</v>
      </c>
      <c r="B33" t="s">
        <v>91</v>
      </c>
      <c r="C33" s="2" t="s">
        <v>106</v>
      </c>
      <c r="F33">
        <v>1</v>
      </c>
      <c r="J33">
        <v>1</v>
      </c>
      <c r="L33" t="s">
        <v>9</v>
      </c>
      <c r="P33" t="s">
        <v>51</v>
      </c>
      <c r="Q33" s="3" t="s">
        <v>107</v>
      </c>
      <c r="R33" s="3"/>
    </row>
    <row r="34" spans="1:18" ht="30">
      <c r="A34">
        <f t="shared" si="0"/>
        <v>29</v>
      </c>
      <c r="B34" t="s">
        <v>91</v>
      </c>
      <c r="C34" s="2" t="s">
        <v>108</v>
      </c>
      <c r="G34">
        <v>1</v>
      </c>
      <c r="J34">
        <v>1</v>
      </c>
      <c r="L34" t="s">
        <v>10</v>
      </c>
      <c r="P34" t="s">
        <v>51</v>
      </c>
      <c r="Q34" s="3" t="s">
        <v>109</v>
      </c>
      <c r="R34" s="3"/>
    </row>
    <row r="35" spans="1:18" ht="45">
      <c r="A35">
        <f t="shared" si="0"/>
        <v>30</v>
      </c>
      <c r="B35" t="s">
        <v>91</v>
      </c>
      <c r="C35" s="2" t="s">
        <v>110</v>
      </c>
      <c r="E35">
        <v>1</v>
      </c>
      <c r="F35">
        <v>1</v>
      </c>
      <c r="J35">
        <v>1</v>
      </c>
      <c r="L35" t="s">
        <v>9</v>
      </c>
      <c r="P35" t="s">
        <v>111</v>
      </c>
      <c r="Q35" s="3" t="s">
        <v>112</v>
      </c>
      <c r="R35" s="3"/>
    </row>
    <row r="36" spans="1:18" ht="45.75">
      <c r="A36">
        <f t="shared" si="0"/>
        <v>31</v>
      </c>
      <c r="B36" t="s">
        <v>91</v>
      </c>
      <c r="C36" s="2" t="s">
        <v>113</v>
      </c>
      <c r="I36">
        <v>1</v>
      </c>
      <c r="J36">
        <v>3</v>
      </c>
      <c r="L36" t="s">
        <v>8</v>
      </c>
      <c r="P36" t="s">
        <v>111</v>
      </c>
      <c r="Q36" s="3" t="s">
        <v>114</v>
      </c>
      <c r="R36" s="3"/>
    </row>
    <row r="37" spans="1:18" ht="30">
      <c r="A37">
        <f t="shared" si="0"/>
        <v>32</v>
      </c>
      <c r="B37" t="s">
        <v>91</v>
      </c>
      <c r="C37" s="2" t="s">
        <v>115</v>
      </c>
      <c r="H37">
        <v>1</v>
      </c>
      <c r="L37" t="s">
        <v>10</v>
      </c>
      <c r="P37" t="s">
        <v>58</v>
      </c>
      <c r="Q37" s="3" t="s">
        <v>116</v>
      </c>
      <c r="R37" s="3"/>
    </row>
    <row r="38" spans="1:18" ht="30">
      <c r="A38">
        <f t="shared" si="0"/>
        <v>33</v>
      </c>
      <c r="B38" t="s">
        <v>91</v>
      </c>
      <c r="C38" s="2" t="s">
        <v>117</v>
      </c>
      <c r="H38">
        <v>2</v>
      </c>
      <c r="L38" t="s">
        <v>10</v>
      </c>
      <c r="P38" t="s">
        <v>58</v>
      </c>
      <c r="Q38" s="3" t="s">
        <v>118</v>
      </c>
      <c r="R38" s="56" t="s">
        <v>119</v>
      </c>
    </row>
    <row r="39" spans="1:18" ht="30">
      <c r="A39">
        <f t="shared" si="0"/>
        <v>34</v>
      </c>
      <c r="B39" t="s">
        <v>91</v>
      </c>
      <c r="C39" s="2" t="s">
        <v>120</v>
      </c>
      <c r="H39">
        <v>2</v>
      </c>
      <c r="J39">
        <v>2</v>
      </c>
      <c r="L39" t="s">
        <v>10</v>
      </c>
      <c r="P39" t="s">
        <v>111</v>
      </c>
      <c r="Q39" s="3" t="s">
        <v>121</v>
      </c>
    </row>
    <row r="40" spans="1:18">
      <c r="A40">
        <f t="shared" si="0"/>
        <v>35</v>
      </c>
      <c r="B40" t="s">
        <v>91</v>
      </c>
      <c r="C40" s="2" t="s">
        <v>122</v>
      </c>
      <c r="I40">
        <v>1</v>
      </c>
      <c r="J40">
        <v>1</v>
      </c>
      <c r="L40" t="s">
        <v>10</v>
      </c>
      <c r="P40" t="s">
        <v>58</v>
      </c>
      <c r="Q40" s="3" t="s">
        <v>123</v>
      </c>
    </row>
    <row r="41" spans="1:18" ht="30">
      <c r="A41">
        <f t="shared" si="0"/>
        <v>36</v>
      </c>
      <c r="B41" t="s">
        <v>91</v>
      </c>
      <c r="C41" s="2" t="s">
        <v>124</v>
      </c>
      <c r="F41">
        <v>1</v>
      </c>
      <c r="J41">
        <v>1</v>
      </c>
      <c r="L41" t="s">
        <v>6</v>
      </c>
      <c r="P41" t="s">
        <v>51</v>
      </c>
      <c r="Q41" s="3" t="s">
        <v>125</v>
      </c>
    </row>
    <row r="42" spans="1:18" ht="45">
      <c r="A42">
        <f t="shared" si="0"/>
        <v>37</v>
      </c>
      <c r="B42" t="s">
        <v>91</v>
      </c>
      <c r="C42" t="s">
        <v>126</v>
      </c>
      <c r="E42">
        <v>3</v>
      </c>
      <c r="J42">
        <v>3</v>
      </c>
      <c r="L42" t="s">
        <v>6</v>
      </c>
      <c r="P42" t="s">
        <v>111</v>
      </c>
      <c r="Q42" s="2" t="s">
        <v>127</v>
      </c>
    </row>
    <row r="43" spans="1:18" ht="76.5">
      <c r="A43">
        <f t="shared" si="0"/>
        <v>38</v>
      </c>
      <c r="B43" t="s">
        <v>49</v>
      </c>
      <c r="C43" t="s">
        <v>128</v>
      </c>
      <c r="D43">
        <v>1</v>
      </c>
      <c r="I43">
        <v>2</v>
      </c>
      <c r="J43">
        <v>2</v>
      </c>
      <c r="L43" t="s">
        <v>3</v>
      </c>
      <c r="M43" t="s">
        <v>23</v>
      </c>
      <c r="O43" t="s">
        <v>14</v>
      </c>
      <c r="P43" t="s">
        <v>111</v>
      </c>
      <c r="Q43" s="2" t="s">
        <v>129</v>
      </c>
    </row>
    <row r="44" spans="1:18" ht="60.75">
      <c r="A44">
        <f t="shared" si="0"/>
        <v>39</v>
      </c>
      <c r="B44" t="s">
        <v>49</v>
      </c>
      <c r="C44" t="s">
        <v>130</v>
      </c>
      <c r="D44">
        <v>1</v>
      </c>
      <c r="E44">
        <v>2</v>
      </c>
      <c r="J44">
        <v>2</v>
      </c>
      <c r="L44" t="s">
        <v>3</v>
      </c>
      <c r="M44" t="s">
        <v>20</v>
      </c>
      <c r="O44" t="s">
        <v>14</v>
      </c>
      <c r="P44" t="s">
        <v>111</v>
      </c>
      <c r="Q44" s="2" t="s">
        <v>131</v>
      </c>
    </row>
    <row r="45" spans="1:18" ht="30.75">
      <c r="A45">
        <f t="shared" si="0"/>
        <v>40</v>
      </c>
      <c r="B45" t="s">
        <v>49</v>
      </c>
      <c r="C45" t="s">
        <v>132</v>
      </c>
      <c r="D45">
        <v>1</v>
      </c>
      <c r="H45">
        <v>1</v>
      </c>
      <c r="J45">
        <v>1</v>
      </c>
      <c r="L45" t="s">
        <v>7</v>
      </c>
      <c r="M45" t="s">
        <v>21</v>
      </c>
      <c r="O45" t="s">
        <v>14</v>
      </c>
      <c r="P45" t="s">
        <v>111</v>
      </c>
      <c r="Q45" s="2" t="s">
        <v>133</v>
      </c>
    </row>
    <row r="46" spans="1:18">
      <c r="A46">
        <f t="shared" si="0"/>
        <v>41</v>
      </c>
      <c r="B46" t="s">
        <v>91</v>
      </c>
      <c r="C46" t="s">
        <v>134</v>
      </c>
      <c r="E46">
        <v>1</v>
      </c>
      <c r="J46">
        <v>1</v>
      </c>
      <c r="L46" t="s">
        <v>10</v>
      </c>
      <c r="P46" t="s">
        <v>58</v>
      </c>
      <c r="Q46" s="2" t="s">
        <v>135</v>
      </c>
    </row>
    <row r="47" spans="1:18">
      <c r="A47">
        <f t="shared" si="0"/>
        <v>42</v>
      </c>
      <c r="B47" t="s">
        <v>91</v>
      </c>
      <c r="C47" t="s">
        <v>136</v>
      </c>
      <c r="I47">
        <v>1</v>
      </c>
      <c r="J47">
        <v>1</v>
      </c>
      <c r="L47" t="s">
        <v>10</v>
      </c>
      <c r="P47" t="s">
        <v>58</v>
      </c>
      <c r="Q47" s="2" t="s">
        <v>137</v>
      </c>
    </row>
    <row r="48" spans="1:18" ht="30">
      <c r="A48">
        <f t="shared" si="0"/>
        <v>43</v>
      </c>
      <c r="B48" t="s">
        <v>91</v>
      </c>
      <c r="C48" t="s">
        <v>138</v>
      </c>
      <c r="G48">
        <v>1</v>
      </c>
      <c r="J48">
        <v>2</v>
      </c>
      <c r="L48" t="s">
        <v>8</v>
      </c>
      <c r="P48" t="s">
        <v>111</v>
      </c>
      <c r="Q48" s="2" t="s">
        <v>139</v>
      </c>
    </row>
    <row r="49" spans="1:17" ht="30.75">
      <c r="A49">
        <f t="shared" si="0"/>
        <v>44</v>
      </c>
      <c r="B49" t="s">
        <v>91</v>
      </c>
      <c r="C49" t="s">
        <v>140</v>
      </c>
      <c r="G49">
        <v>2</v>
      </c>
      <c r="J49">
        <v>2</v>
      </c>
      <c r="L49" t="s">
        <v>8</v>
      </c>
      <c r="P49" t="s">
        <v>58</v>
      </c>
      <c r="Q49" s="2" t="s">
        <v>141</v>
      </c>
    </row>
    <row r="50" spans="1:17" ht="30.75">
      <c r="A50">
        <f t="shared" si="0"/>
        <v>45</v>
      </c>
      <c r="B50" t="s">
        <v>91</v>
      </c>
      <c r="C50" t="s">
        <v>142</v>
      </c>
      <c r="G50">
        <v>1</v>
      </c>
      <c r="J50">
        <v>1</v>
      </c>
      <c r="L50" t="s">
        <v>6</v>
      </c>
      <c r="P50" t="s">
        <v>58</v>
      </c>
      <c r="Q50" s="2" t="s">
        <v>143</v>
      </c>
    </row>
    <row r="51" spans="1:17" ht="45.75">
      <c r="A51">
        <f t="shared" si="0"/>
        <v>46</v>
      </c>
      <c r="B51" t="s">
        <v>91</v>
      </c>
      <c r="C51" t="s">
        <v>144</v>
      </c>
      <c r="I51">
        <v>1</v>
      </c>
      <c r="J51">
        <v>2</v>
      </c>
      <c r="L51" t="s">
        <v>6</v>
      </c>
      <c r="P51" t="s">
        <v>58</v>
      </c>
      <c r="Q51" s="2" t="s">
        <v>145</v>
      </c>
    </row>
    <row r="52" spans="1:17" ht="30">
      <c r="A52">
        <f t="shared" si="0"/>
        <v>47</v>
      </c>
      <c r="B52" t="s">
        <v>91</v>
      </c>
      <c r="C52" t="s">
        <v>146</v>
      </c>
      <c r="E52">
        <v>1</v>
      </c>
      <c r="I52">
        <v>1</v>
      </c>
      <c r="J52" t="s">
        <v>43</v>
      </c>
      <c r="K52" t="b">
        <v>1</v>
      </c>
      <c r="L52" t="s">
        <v>10</v>
      </c>
      <c r="P52" t="s">
        <v>51</v>
      </c>
      <c r="Q52" s="2" t="s">
        <v>147</v>
      </c>
    </row>
    <row r="53" spans="1:17" ht="60.75">
      <c r="A53">
        <f t="shared" si="0"/>
        <v>48</v>
      </c>
      <c r="B53" t="s">
        <v>91</v>
      </c>
      <c r="C53" t="s">
        <v>148</v>
      </c>
      <c r="F53">
        <v>1</v>
      </c>
      <c r="J53">
        <v>2</v>
      </c>
      <c r="L53" t="s">
        <v>9</v>
      </c>
      <c r="P53" t="s">
        <v>58</v>
      </c>
      <c r="Q53" s="2" t="s">
        <v>149</v>
      </c>
    </row>
    <row r="54" spans="1:17" ht="76.5">
      <c r="A54">
        <f t="shared" si="0"/>
        <v>49</v>
      </c>
      <c r="B54" t="s">
        <v>49</v>
      </c>
      <c r="C54" t="s">
        <v>150</v>
      </c>
      <c r="D54">
        <v>1</v>
      </c>
      <c r="L54" t="s">
        <v>4</v>
      </c>
      <c r="M54" t="s">
        <v>23</v>
      </c>
      <c r="N54">
        <v>2</v>
      </c>
      <c r="O54" t="s">
        <v>14</v>
      </c>
      <c r="P54" t="s">
        <v>111</v>
      </c>
      <c r="Q54" s="2" t="s">
        <v>151</v>
      </c>
    </row>
    <row r="55" spans="1:17" ht="72" customHeight="1">
      <c r="A55">
        <f t="shared" si="0"/>
        <v>50</v>
      </c>
      <c r="B55" t="s">
        <v>91</v>
      </c>
      <c r="C55" t="s">
        <v>152</v>
      </c>
      <c r="I55">
        <v>2</v>
      </c>
      <c r="L55" t="s">
        <v>6</v>
      </c>
      <c r="P55" t="s">
        <v>58</v>
      </c>
      <c r="Q55" s="2" t="s">
        <v>153</v>
      </c>
    </row>
    <row r="56" spans="1:17" ht="75">
      <c r="A56">
        <f t="shared" si="0"/>
        <v>51</v>
      </c>
      <c r="B56" t="s">
        <v>91</v>
      </c>
      <c r="C56" t="s">
        <v>154</v>
      </c>
      <c r="I56">
        <v>1</v>
      </c>
      <c r="J56">
        <v>3</v>
      </c>
      <c r="L56" t="s">
        <v>6</v>
      </c>
      <c r="P56" t="s">
        <v>58</v>
      </c>
      <c r="Q56" s="2" t="s">
        <v>155</v>
      </c>
    </row>
    <row r="57" spans="1:17" ht="30">
      <c r="A57">
        <f t="shared" si="0"/>
        <v>52</v>
      </c>
      <c r="B57" t="s">
        <v>91</v>
      </c>
      <c r="C57" t="s">
        <v>156</v>
      </c>
      <c r="G57">
        <v>1</v>
      </c>
      <c r="J57">
        <v>2</v>
      </c>
      <c r="L57" t="s">
        <v>10</v>
      </c>
      <c r="P57" t="s">
        <v>58</v>
      </c>
      <c r="Q57" s="2" t="s">
        <v>157</v>
      </c>
    </row>
    <row r="58" spans="1:17">
      <c r="A58">
        <f t="shared" si="0"/>
        <v>53</v>
      </c>
      <c r="B58" t="s">
        <v>91</v>
      </c>
      <c r="C58" t="s">
        <v>158</v>
      </c>
      <c r="G58">
        <v>1</v>
      </c>
      <c r="J58">
        <v>2</v>
      </c>
      <c r="L58" t="s">
        <v>6</v>
      </c>
      <c r="P58" t="s">
        <v>111</v>
      </c>
      <c r="Q58" s="2" t="s">
        <v>159</v>
      </c>
    </row>
    <row r="59" spans="1:17" ht="45.75">
      <c r="A59">
        <f t="shared" si="0"/>
        <v>54</v>
      </c>
      <c r="B59" t="s">
        <v>91</v>
      </c>
      <c r="C59" t="s">
        <v>160</v>
      </c>
      <c r="F59">
        <v>1</v>
      </c>
      <c r="G59">
        <v>1</v>
      </c>
      <c r="L59" t="s">
        <v>9</v>
      </c>
      <c r="P59" t="s">
        <v>58</v>
      </c>
      <c r="Q59" s="2" t="s">
        <v>161</v>
      </c>
    </row>
    <row r="60" spans="1:17" ht="45.75">
      <c r="A60">
        <f t="shared" si="0"/>
        <v>55</v>
      </c>
      <c r="B60" t="s">
        <v>49</v>
      </c>
      <c r="C60" t="s">
        <v>162</v>
      </c>
      <c r="D60">
        <v>1</v>
      </c>
      <c r="L60" t="s">
        <v>4</v>
      </c>
      <c r="M60" t="s">
        <v>18</v>
      </c>
      <c r="N60">
        <v>1</v>
      </c>
      <c r="O60" s="58" t="s">
        <v>15</v>
      </c>
      <c r="P60" t="s">
        <v>51</v>
      </c>
      <c r="Q60" s="2" t="s">
        <v>163</v>
      </c>
    </row>
    <row r="61" spans="1:17" ht="45.75">
      <c r="A61">
        <f t="shared" si="0"/>
        <v>56</v>
      </c>
      <c r="B61" t="s">
        <v>49</v>
      </c>
      <c r="C61" t="s">
        <v>164</v>
      </c>
      <c r="D61">
        <v>1</v>
      </c>
      <c r="L61" t="s">
        <v>4</v>
      </c>
      <c r="M61" t="s">
        <v>19</v>
      </c>
      <c r="N61">
        <v>1</v>
      </c>
      <c r="O61" t="s">
        <v>15</v>
      </c>
      <c r="P61" t="s">
        <v>51</v>
      </c>
      <c r="Q61" s="2" t="s">
        <v>165</v>
      </c>
    </row>
    <row r="62" spans="1:17" ht="45.75">
      <c r="A62">
        <f t="shared" si="0"/>
        <v>57</v>
      </c>
      <c r="B62" t="s">
        <v>49</v>
      </c>
      <c r="C62" t="s">
        <v>166</v>
      </c>
      <c r="D62">
        <v>1</v>
      </c>
      <c r="L62" t="s">
        <v>4</v>
      </c>
      <c r="M62" t="s">
        <v>21</v>
      </c>
      <c r="N62">
        <v>1</v>
      </c>
      <c r="O62" t="s">
        <v>15</v>
      </c>
      <c r="P62" t="s">
        <v>51</v>
      </c>
      <c r="Q62" s="2" t="s">
        <v>167</v>
      </c>
    </row>
    <row r="63" spans="1:17" ht="45.75">
      <c r="A63">
        <f t="shared" si="0"/>
        <v>58</v>
      </c>
      <c r="B63" t="s">
        <v>49</v>
      </c>
      <c r="C63" t="s">
        <v>168</v>
      </c>
      <c r="D63">
        <v>1</v>
      </c>
      <c r="L63" t="s">
        <v>4</v>
      </c>
      <c r="M63" t="s">
        <v>23</v>
      </c>
      <c r="N63">
        <v>1</v>
      </c>
      <c r="O63" t="s">
        <v>15</v>
      </c>
      <c r="P63" t="s">
        <v>51</v>
      </c>
      <c r="Q63" s="2" t="s">
        <v>169</v>
      </c>
    </row>
    <row r="64" spans="1:17" ht="45.75">
      <c r="A64">
        <f t="shared" si="0"/>
        <v>59</v>
      </c>
      <c r="B64" t="s">
        <v>49</v>
      </c>
      <c r="C64" t="s">
        <v>170</v>
      </c>
      <c r="D64">
        <v>1</v>
      </c>
      <c r="L64" t="s">
        <v>4</v>
      </c>
      <c r="M64" t="s">
        <v>20</v>
      </c>
      <c r="N64">
        <v>1</v>
      </c>
      <c r="O64" t="s">
        <v>15</v>
      </c>
      <c r="P64" t="s">
        <v>51</v>
      </c>
      <c r="Q64" s="2" t="s">
        <v>171</v>
      </c>
    </row>
    <row r="65" spans="1:17" ht="60.75">
      <c r="A65">
        <f t="shared" si="0"/>
        <v>60</v>
      </c>
      <c r="B65" t="s">
        <v>49</v>
      </c>
      <c r="C65" t="s">
        <v>172</v>
      </c>
      <c r="D65">
        <v>1</v>
      </c>
      <c r="L65" t="s">
        <v>4</v>
      </c>
      <c r="M65" t="s">
        <v>18</v>
      </c>
      <c r="N65">
        <v>2</v>
      </c>
      <c r="O65" t="s">
        <v>15</v>
      </c>
      <c r="P65" t="s">
        <v>51</v>
      </c>
      <c r="Q65" s="2" t="s">
        <v>173</v>
      </c>
    </row>
    <row r="66" spans="1:17" ht="60.75">
      <c r="A66">
        <f t="shared" si="0"/>
        <v>61</v>
      </c>
      <c r="B66" t="s">
        <v>49</v>
      </c>
      <c r="C66" t="s">
        <v>174</v>
      </c>
      <c r="D66">
        <v>1</v>
      </c>
      <c r="L66" t="s">
        <v>4</v>
      </c>
      <c r="M66" t="s">
        <v>19</v>
      </c>
      <c r="N66">
        <v>2</v>
      </c>
      <c r="O66" t="s">
        <v>15</v>
      </c>
      <c r="P66" t="s">
        <v>51</v>
      </c>
      <c r="Q66" s="2" t="s">
        <v>175</v>
      </c>
    </row>
    <row r="67" spans="1:17" ht="60.75">
      <c r="A67">
        <f t="shared" si="0"/>
        <v>62</v>
      </c>
      <c r="B67" t="s">
        <v>49</v>
      </c>
      <c r="C67" t="s">
        <v>176</v>
      </c>
      <c r="D67">
        <v>1</v>
      </c>
      <c r="L67" t="s">
        <v>4</v>
      </c>
      <c r="M67" t="s">
        <v>21</v>
      </c>
      <c r="N67">
        <v>2</v>
      </c>
      <c r="O67" t="s">
        <v>15</v>
      </c>
      <c r="P67" t="s">
        <v>51</v>
      </c>
      <c r="Q67" s="2" t="s">
        <v>177</v>
      </c>
    </row>
    <row r="68" spans="1:17" ht="60.75">
      <c r="A68">
        <f t="shared" si="0"/>
        <v>63</v>
      </c>
      <c r="B68" t="s">
        <v>49</v>
      </c>
      <c r="C68" t="s">
        <v>178</v>
      </c>
      <c r="D68">
        <v>1</v>
      </c>
      <c r="L68" t="s">
        <v>4</v>
      </c>
      <c r="M68" t="s">
        <v>23</v>
      </c>
      <c r="N68">
        <v>2</v>
      </c>
      <c r="O68" t="s">
        <v>15</v>
      </c>
      <c r="P68" t="s">
        <v>51</v>
      </c>
      <c r="Q68" s="2" t="s">
        <v>179</v>
      </c>
    </row>
    <row r="69" spans="1:17" ht="60.75">
      <c r="A69">
        <f t="shared" si="0"/>
        <v>64</v>
      </c>
      <c r="B69" t="s">
        <v>49</v>
      </c>
      <c r="C69" t="s">
        <v>180</v>
      </c>
      <c r="D69">
        <v>1</v>
      </c>
      <c r="L69" t="s">
        <v>4</v>
      </c>
      <c r="M69" t="s">
        <v>20</v>
      </c>
      <c r="N69">
        <v>2</v>
      </c>
      <c r="O69" t="s">
        <v>15</v>
      </c>
      <c r="P69" t="s">
        <v>51</v>
      </c>
      <c r="Q69" s="2" t="s">
        <v>181</v>
      </c>
    </row>
    <row r="70" spans="1:17" ht="60.75">
      <c r="A70">
        <f t="shared" ref="A70:A133" si="1">ROW() - 5</f>
        <v>65</v>
      </c>
      <c r="B70" t="s">
        <v>49</v>
      </c>
      <c r="C70" t="s">
        <v>182</v>
      </c>
      <c r="D70">
        <v>1</v>
      </c>
      <c r="L70" t="s">
        <v>4</v>
      </c>
      <c r="M70" t="s">
        <v>18</v>
      </c>
      <c r="N70">
        <v>3</v>
      </c>
      <c r="O70" t="s">
        <v>15</v>
      </c>
      <c r="P70" t="s">
        <v>51</v>
      </c>
      <c r="Q70" s="2" t="s">
        <v>183</v>
      </c>
    </row>
    <row r="71" spans="1:17" ht="60.75">
      <c r="A71">
        <f t="shared" si="1"/>
        <v>66</v>
      </c>
      <c r="B71" t="s">
        <v>49</v>
      </c>
      <c r="C71" t="s">
        <v>184</v>
      </c>
      <c r="D71">
        <v>1</v>
      </c>
      <c r="L71" t="s">
        <v>4</v>
      </c>
      <c r="M71" t="s">
        <v>19</v>
      </c>
      <c r="N71">
        <v>3</v>
      </c>
      <c r="O71" t="s">
        <v>15</v>
      </c>
      <c r="P71" t="s">
        <v>51</v>
      </c>
      <c r="Q71" s="2" t="s">
        <v>185</v>
      </c>
    </row>
    <row r="72" spans="1:17" ht="60.75">
      <c r="A72">
        <f t="shared" si="1"/>
        <v>67</v>
      </c>
      <c r="B72" t="s">
        <v>49</v>
      </c>
      <c r="C72" t="s">
        <v>186</v>
      </c>
      <c r="D72">
        <v>1</v>
      </c>
      <c r="L72" t="s">
        <v>4</v>
      </c>
      <c r="M72" t="s">
        <v>21</v>
      </c>
      <c r="N72">
        <v>3</v>
      </c>
      <c r="O72" t="s">
        <v>15</v>
      </c>
      <c r="P72" t="s">
        <v>51</v>
      </c>
      <c r="Q72" s="2" t="s">
        <v>187</v>
      </c>
    </row>
    <row r="73" spans="1:17" ht="60.75">
      <c r="A73">
        <f t="shared" si="1"/>
        <v>68</v>
      </c>
      <c r="B73" t="s">
        <v>49</v>
      </c>
      <c r="C73" t="s">
        <v>188</v>
      </c>
      <c r="D73">
        <v>1</v>
      </c>
      <c r="L73" t="s">
        <v>4</v>
      </c>
      <c r="M73" t="s">
        <v>23</v>
      </c>
      <c r="N73">
        <v>3</v>
      </c>
      <c r="O73" t="s">
        <v>15</v>
      </c>
      <c r="P73" t="s">
        <v>51</v>
      </c>
      <c r="Q73" s="2" t="s">
        <v>189</v>
      </c>
    </row>
    <row r="74" spans="1:17" ht="60.75">
      <c r="A74">
        <f t="shared" si="1"/>
        <v>69</v>
      </c>
      <c r="B74" t="s">
        <v>49</v>
      </c>
      <c r="C74" t="s">
        <v>190</v>
      </c>
      <c r="D74">
        <v>1</v>
      </c>
      <c r="L74" t="s">
        <v>4</v>
      </c>
      <c r="M74" t="s">
        <v>20</v>
      </c>
      <c r="N74">
        <v>3</v>
      </c>
      <c r="O74" t="s">
        <v>15</v>
      </c>
      <c r="P74" t="s">
        <v>51</v>
      </c>
      <c r="Q74" s="2" t="s">
        <v>191</v>
      </c>
    </row>
    <row r="75" spans="1:17" ht="30.75">
      <c r="A75">
        <f t="shared" si="1"/>
        <v>70</v>
      </c>
      <c r="B75" t="s">
        <v>49</v>
      </c>
      <c r="C75" t="s">
        <v>192</v>
      </c>
      <c r="D75">
        <v>1</v>
      </c>
      <c r="E75">
        <v>1</v>
      </c>
      <c r="F75">
        <v>1</v>
      </c>
      <c r="G75">
        <v>1</v>
      </c>
      <c r="H75">
        <v>1</v>
      </c>
      <c r="I75">
        <v>1</v>
      </c>
      <c r="L75" t="s">
        <v>7</v>
      </c>
      <c r="M75" t="s">
        <v>22</v>
      </c>
      <c r="O75" t="s">
        <v>15</v>
      </c>
      <c r="P75" t="s">
        <v>193</v>
      </c>
      <c r="Q75" s="2" t="s">
        <v>194</v>
      </c>
    </row>
    <row r="76" spans="1:17" ht="60.75">
      <c r="A76">
        <f t="shared" si="1"/>
        <v>71</v>
      </c>
      <c r="B76" t="s">
        <v>49</v>
      </c>
      <c r="C76" t="s">
        <v>195</v>
      </c>
      <c r="D76">
        <v>1</v>
      </c>
      <c r="E76">
        <v>1</v>
      </c>
      <c r="F76">
        <v>1</v>
      </c>
      <c r="G76">
        <v>1</v>
      </c>
      <c r="H76">
        <v>1</v>
      </c>
      <c r="I76">
        <v>1</v>
      </c>
      <c r="J76">
        <v>2</v>
      </c>
      <c r="L76" t="s">
        <v>3</v>
      </c>
      <c r="M76" t="s">
        <v>22</v>
      </c>
      <c r="O76" t="s">
        <v>15</v>
      </c>
      <c r="P76" t="s">
        <v>193</v>
      </c>
      <c r="Q76" s="2" t="s">
        <v>196</v>
      </c>
    </row>
    <row r="77" spans="1:17" ht="60">
      <c r="A77">
        <f t="shared" si="1"/>
        <v>72</v>
      </c>
      <c r="B77" t="s">
        <v>91</v>
      </c>
      <c r="C77" t="s">
        <v>197</v>
      </c>
      <c r="F77">
        <v>1</v>
      </c>
      <c r="J77">
        <v>2</v>
      </c>
      <c r="L77" t="s">
        <v>9</v>
      </c>
      <c r="P77" t="s">
        <v>58</v>
      </c>
      <c r="Q77" s="2" t="s">
        <v>198</v>
      </c>
    </row>
    <row r="78" spans="1:17" ht="30">
      <c r="A78">
        <f t="shared" si="1"/>
        <v>73</v>
      </c>
      <c r="B78" t="s">
        <v>91</v>
      </c>
      <c r="C78" t="s">
        <v>199</v>
      </c>
      <c r="I78">
        <v>1</v>
      </c>
      <c r="J78">
        <v>2</v>
      </c>
      <c r="L78" t="s">
        <v>10</v>
      </c>
      <c r="P78" t="s">
        <v>58</v>
      </c>
      <c r="Q78" s="2" t="s">
        <v>200</v>
      </c>
    </row>
    <row r="79" spans="1:17" ht="76.5">
      <c r="A79">
        <f t="shared" si="1"/>
        <v>74</v>
      </c>
      <c r="B79" t="s">
        <v>91</v>
      </c>
      <c r="C79" t="s">
        <v>201</v>
      </c>
      <c r="E79">
        <v>1</v>
      </c>
      <c r="F79">
        <v>1</v>
      </c>
      <c r="L79" t="s">
        <v>5</v>
      </c>
      <c r="P79" t="s">
        <v>58</v>
      </c>
      <c r="Q79" s="2" t="s">
        <v>202</v>
      </c>
    </row>
    <row r="80" spans="1:17" ht="45">
      <c r="A80">
        <f t="shared" si="1"/>
        <v>75</v>
      </c>
      <c r="B80" t="s">
        <v>91</v>
      </c>
      <c r="C80" t="s">
        <v>203</v>
      </c>
      <c r="I80">
        <v>2</v>
      </c>
      <c r="K80" t="b">
        <v>1</v>
      </c>
      <c r="L80" t="s">
        <v>6</v>
      </c>
      <c r="P80" t="s">
        <v>58</v>
      </c>
      <c r="Q80" s="2" t="s">
        <v>204</v>
      </c>
    </row>
    <row r="81" spans="1:18" ht="75">
      <c r="A81">
        <f t="shared" si="1"/>
        <v>76</v>
      </c>
      <c r="B81" t="s">
        <v>91</v>
      </c>
      <c r="C81" t="s">
        <v>205</v>
      </c>
      <c r="H81">
        <v>2</v>
      </c>
      <c r="L81" t="s">
        <v>10</v>
      </c>
      <c r="P81" t="s">
        <v>58</v>
      </c>
      <c r="Q81" s="2" t="s">
        <v>206</v>
      </c>
    </row>
    <row r="82" spans="1:18" ht="75">
      <c r="A82">
        <f t="shared" si="1"/>
        <v>77</v>
      </c>
      <c r="B82" t="s">
        <v>91</v>
      </c>
      <c r="C82" t="s">
        <v>207</v>
      </c>
      <c r="H82">
        <v>2</v>
      </c>
      <c r="J82">
        <v>3</v>
      </c>
      <c r="L82" t="s">
        <v>10</v>
      </c>
      <c r="P82" t="s">
        <v>58</v>
      </c>
      <c r="Q82" s="2" t="s">
        <v>208</v>
      </c>
    </row>
    <row r="83" spans="1:18" ht="76.5">
      <c r="A83">
        <f t="shared" si="1"/>
        <v>78</v>
      </c>
      <c r="B83" t="s">
        <v>49</v>
      </c>
      <c r="C83" t="s">
        <v>209</v>
      </c>
      <c r="D83">
        <v>1</v>
      </c>
      <c r="F83">
        <v>2</v>
      </c>
      <c r="J83">
        <v>2</v>
      </c>
      <c r="L83" t="s">
        <v>3</v>
      </c>
      <c r="M83" t="s">
        <v>18</v>
      </c>
      <c r="O83" t="s">
        <v>14</v>
      </c>
      <c r="P83" t="s">
        <v>111</v>
      </c>
      <c r="Q83" s="2" t="s">
        <v>210</v>
      </c>
    </row>
    <row r="84" spans="1:18" ht="76.5">
      <c r="A84">
        <f t="shared" si="1"/>
        <v>79</v>
      </c>
      <c r="B84" t="s">
        <v>49</v>
      </c>
      <c r="C84" t="s">
        <v>211</v>
      </c>
      <c r="D84">
        <v>1</v>
      </c>
      <c r="F84">
        <v>2</v>
      </c>
      <c r="J84">
        <v>1</v>
      </c>
      <c r="L84" t="s">
        <v>3</v>
      </c>
      <c r="M84" t="s">
        <v>18</v>
      </c>
      <c r="O84" t="s">
        <v>14</v>
      </c>
      <c r="P84" t="s">
        <v>111</v>
      </c>
      <c r="Q84" s="2" t="s">
        <v>212</v>
      </c>
    </row>
    <row r="85" spans="1:18" ht="60.75">
      <c r="A85">
        <f t="shared" si="1"/>
        <v>80</v>
      </c>
      <c r="B85" t="s">
        <v>49</v>
      </c>
      <c r="C85" t="s">
        <v>213</v>
      </c>
      <c r="D85">
        <v>1</v>
      </c>
      <c r="G85">
        <v>1</v>
      </c>
      <c r="J85">
        <v>3</v>
      </c>
      <c r="L85" t="s">
        <v>3</v>
      </c>
      <c r="M85" t="s">
        <v>19</v>
      </c>
      <c r="O85" t="s">
        <v>14</v>
      </c>
      <c r="P85" t="s">
        <v>111</v>
      </c>
      <c r="Q85" s="2" t="s">
        <v>214</v>
      </c>
    </row>
    <row r="86" spans="1:18" ht="60.75">
      <c r="A86">
        <f t="shared" si="1"/>
        <v>81</v>
      </c>
      <c r="B86" t="s">
        <v>49</v>
      </c>
      <c r="C86" t="s">
        <v>215</v>
      </c>
      <c r="D86">
        <v>1</v>
      </c>
      <c r="H86">
        <v>1</v>
      </c>
      <c r="J86">
        <v>3</v>
      </c>
      <c r="L86" t="s">
        <v>3</v>
      </c>
      <c r="M86" t="s">
        <v>21</v>
      </c>
      <c r="O86" t="s">
        <v>14</v>
      </c>
      <c r="P86" t="s">
        <v>111</v>
      </c>
      <c r="Q86" s="2" t="s">
        <v>216</v>
      </c>
    </row>
    <row r="87" spans="1:18" ht="75">
      <c r="A87">
        <f t="shared" si="1"/>
        <v>82</v>
      </c>
      <c r="B87" t="s">
        <v>49</v>
      </c>
      <c r="C87" t="s">
        <v>217</v>
      </c>
      <c r="I87">
        <v>2</v>
      </c>
      <c r="J87">
        <v>3</v>
      </c>
      <c r="L87" t="s">
        <v>2</v>
      </c>
      <c r="M87" t="s">
        <v>18</v>
      </c>
      <c r="O87" t="s">
        <v>14</v>
      </c>
      <c r="P87" t="s">
        <v>193</v>
      </c>
      <c r="Q87" s="2" t="s">
        <v>218</v>
      </c>
      <c r="R87" s="5" t="s">
        <v>219</v>
      </c>
    </row>
    <row r="88" spans="1:18" ht="105">
      <c r="A88">
        <f t="shared" si="1"/>
        <v>83</v>
      </c>
      <c r="B88" t="s">
        <v>49</v>
      </c>
      <c r="C88" t="s">
        <v>220</v>
      </c>
      <c r="H88">
        <v>2</v>
      </c>
      <c r="J88">
        <v>3</v>
      </c>
      <c r="L88" t="s">
        <v>2</v>
      </c>
      <c r="M88" t="s">
        <v>21</v>
      </c>
      <c r="O88" t="s">
        <v>14</v>
      </c>
      <c r="P88" t="s">
        <v>193</v>
      </c>
      <c r="Q88" s="2" t="s">
        <v>221</v>
      </c>
      <c r="R88" s="5" t="s">
        <v>222</v>
      </c>
    </row>
    <row r="89" spans="1:18" ht="30">
      <c r="A89">
        <f t="shared" si="1"/>
        <v>84</v>
      </c>
      <c r="B89" t="s">
        <v>91</v>
      </c>
      <c r="C89" t="s">
        <v>223</v>
      </c>
      <c r="E89">
        <v>1</v>
      </c>
      <c r="L89" t="s">
        <v>6</v>
      </c>
      <c r="P89" t="s">
        <v>51</v>
      </c>
      <c r="Q89" s="2" t="s">
        <v>224</v>
      </c>
    </row>
    <row r="90" spans="1:18">
      <c r="A90">
        <f t="shared" si="1"/>
        <v>85</v>
      </c>
      <c r="B90" t="s">
        <v>91</v>
      </c>
      <c r="C90" t="s">
        <v>225</v>
      </c>
      <c r="I90">
        <v>1</v>
      </c>
      <c r="L90" t="s">
        <v>6</v>
      </c>
      <c r="P90" t="s">
        <v>51</v>
      </c>
      <c r="Q90" t="s">
        <v>226</v>
      </c>
    </row>
    <row r="91" spans="1:18" ht="30">
      <c r="A91">
        <f t="shared" si="1"/>
        <v>86</v>
      </c>
      <c r="B91" t="s">
        <v>91</v>
      </c>
      <c r="C91" t="s">
        <v>227</v>
      </c>
      <c r="E91">
        <v>1</v>
      </c>
      <c r="J91">
        <v>1</v>
      </c>
      <c r="L91" t="s">
        <v>6</v>
      </c>
      <c r="P91" t="s">
        <v>51</v>
      </c>
      <c r="Q91" s="2" t="s">
        <v>228</v>
      </c>
    </row>
    <row r="92" spans="1:18" ht="45.75">
      <c r="A92">
        <f t="shared" si="1"/>
        <v>87</v>
      </c>
      <c r="B92" t="s">
        <v>91</v>
      </c>
      <c r="C92" s="2" t="s">
        <v>229</v>
      </c>
      <c r="E92">
        <v>1</v>
      </c>
      <c r="F92">
        <v>1</v>
      </c>
      <c r="G92">
        <v>1</v>
      </c>
      <c r="H92">
        <v>1</v>
      </c>
      <c r="I92">
        <v>1</v>
      </c>
      <c r="L92" t="s">
        <v>8</v>
      </c>
      <c r="P92" t="s">
        <v>58</v>
      </c>
      <c r="Q92" s="2" t="s">
        <v>230</v>
      </c>
    </row>
    <row r="93" spans="1:18" ht="60.75">
      <c r="A93">
        <f t="shared" si="1"/>
        <v>88</v>
      </c>
      <c r="B93" t="s">
        <v>91</v>
      </c>
      <c r="C93" t="s">
        <v>231</v>
      </c>
      <c r="E93">
        <v>1</v>
      </c>
      <c r="F93">
        <v>1</v>
      </c>
      <c r="J93">
        <v>3</v>
      </c>
      <c r="L93" t="s">
        <v>6</v>
      </c>
      <c r="P93" t="s">
        <v>111</v>
      </c>
      <c r="Q93" s="2" t="s">
        <v>232</v>
      </c>
      <c r="R93" s="2"/>
    </row>
    <row r="94" spans="1:18" ht="76.5">
      <c r="A94">
        <f t="shared" si="1"/>
        <v>89</v>
      </c>
      <c r="B94" t="s">
        <v>49</v>
      </c>
      <c r="C94" t="s">
        <v>233</v>
      </c>
      <c r="E94">
        <v>1</v>
      </c>
      <c r="F94">
        <v>1</v>
      </c>
      <c r="G94">
        <v>1</v>
      </c>
      <c r="J94">
        <v>1</v>
      </c>
      <c r="L94" t="s">
        <v>2</v>
      </c>
      <c r="M94" t="s">
        <v>22</v>
      </c>
      <c r="O94" t="s">
        <v>15</v>
      </c>
      <c r="P94" t="s">
        <v>193</v>
      </c>
      <c r="Q94" s="2" t="s">
        <v>234</v>
      </c>
      <c r="R94" s="5" t="s">
        <v>235</v>
      </c>
    </row>
    <row r="95" spans="1:18" ht="30">
      <c r="A95">
        <f t="shared" si="1"/>
        <v>90</v>
      </c>
      <c r="B95" t="s">
        <v>49</v>
      </c>
      <c r="C95" t="s">
        <v>236</v>
      </c>
      <c r="D95">
        <v>1</v>
      </c>
      <c r="E95">
        <v>2</v>
      </c>
      <c r="J95">
        <v>2</v>
      </c>
      <c r="L95" t="s">
        <v>7</v>
      </c>
      <c r="M95" t="s">
        <v>20</v>
      </c>
      <c r="O95" t="s">
        <v>14</v>
      </c>
      <c r="P95" t="s">
        <v>111</v>
      </c>
      <c r="Q95" s="2" t="s">
        <v>237</v>
      </c>
    </row>
    <row r="96" spans="1:18" ht="45">
      <c r="A96">
        <f t="shared" si="1"/>
        <v>91</v>
      </c>
      <c r="B96" t="s">
        <v>49</v>
      </c>
      <c r="C96" t="s">
        <v>238</v>
      </c>
      <c r="D96">
        <v>1</v>
      </c>
      <c r="F96">
        <v>2</v>
      </c>
      <c r="L96" t="s">
        <v>7</v>
      </c>
      <c r="M96" t="s">
        <v>18</v>
      </c>
      <c r="O96" t="s">
        <v>14</v>
      </c>
      <c r="P96" t="s">
        <v>111</v>
      </c>
      <c r="Q96" s="2" t="s">
        <v>239</v>
      </c>
    </row>
    <row r="97" spans="1:18" ht="45">
      <c r="A97">
        <f t="shared" si="1"/>
        <v>92</v>
      </c>
      <c r="B97" t="s">
        <v>49</v>
      </c>
      <c r="C97" t="s">
        <v>240</v>
      </c>
      <c r="D97">
        <v>1</v>
      </c>
      <c r="G97">
        <v>2</v>
      </c>
      <c r="L97" t="s">
        <v>7</v>
      </c>
      <c r="M97" t="s">
        <v>19</v>
      </c>
      <c r="O97" t="s">
        <v>14</v>
      </c>
      <c r="P97" t="s">
        <v>111</v>
      </c>
      <c r="Q97" s="2" t="s">
        <v>241</v>
      </c>
    </row>
    <row r="98" spans="1:18" ht="30">
      <c r="A98">
        <f t="shared" si="1"/>
        <v>93</v>
      </c>
      <c r="B98" t="s">
        <v>49</v>
      </c>
      <c r="C98" t="s">
        <v>242</v>
      </c>
      <c r="D98">
        <v>1</v>
      </c>
      <c r="I98">
        <v>2</v>
      </c>
      <c r="L98" t="s">
        <v>7</v>
      </c>
      <c r="M98" t="s">
        <v>23</v>
      </c>
      <c r="O98" t="s">
        <v>14</v>
      </c>
      <c r="P98" t="s">
        <v>111</v>
      </c>
      <c r="Q98" s="2" t="s">
        <v>243</v>
      </c>
    </row>
    <row r="99" spans="1:18" ht="76.5">
      <c r="A99">
        <f t="shared" si="1"/>
        <v>94</v>
      </c>
      <c r="B99" t="s">
        <v>91</v>
      </c>
      <c r="C99" s="2" t="s">
        <v>244</v>
      </c>
      <c r="I99">
        <v>1</v>
      </c>
      <c r="L99" t="s">
        <v>5</v>
      </c>
      <c r="P99" t="s">
        <v>51</v>
      </c>
      <c r="Q99" s="2" t="s">
        <v>245</v>
      </c>
    </row>
    <row r="100" spans="1:18" ht="76.5">
      <c r="A100">
        <f t="shared" si="1"/>
        <v>95</v>
      </c>
      <c r="B100" t="s">
        <v>91</v>
      </c>
      <c r="C100" t="s">
        <v>246</v>
      </c>
      <c r="E100">
        <v>1</v>
      </c>
      <c r="L100" t="s">
        <v>5</v>
      </c>
      <c r="P100" t="s">
        <v>51</v>
      </c>
      <c r="Q100" s="2" t="s">
        <v>247</v>
      </c>
    </row>
    <row r="101" spans="1:18" ht="76.5">
      <c r="A101">
        <f t="shared" si="1"/>
        <v>96</v>
      </c>
      <c r="B101" t="s">
        <v>91</v>
      </c>
      <c r="C101" t="s">
        <v>248</v>
      </c>
      <c r="F101">
        <v>1</v>
      </c>
      <c r="L101" t="s">
        <v>5</v>
      </c>
      <c r="P101" t="s">
        <v>51</v>
      </c>
      <c r="Q101" s="2" t="s">
        <v>249</v>
      </c>
    </row>
    <row r="102" spans="1:18" ht="76.5">
      <c r="A102">
        <f t="shared" si="1"/>
        <v>97</v>
      </c>
      <c r="B102" t="s">
        <v>91</v>
      </c>
      <c r="C102" t="s">
        <v>250</v>
      </c>
      <c r="H102">
        <v>1</v>
      </c>
      <c r="L102" t="s">
        <v>5</v>
      </c>
      <c r="P102" t="s">
        <v>51</v>
      </c>
      <c r="Q102" s="2" t="s">
        <v>251</v>
      </c>
    </row>
    <row r="103" spans="1:18" ht="60.75">
      <c r="A103">
        <f t="shared" si="1"/>
        <v>98</v>
      </c>
      <c r="B103" t="s">
        <v>91</v>
      </c>
      <c r="C103" t="s">
        <v>252</v>
      </c>
      <c r="G103">
        <v>1</v>
      </c>
      <c r="L103" t="s">
        <v>5</v>
      </c>
      <c r="P103" t="s">
        <v>51</v>
      </c>
      <c r="Q103" s="2" t="s">
        <v>253</v>
      </c>
    </row>
    <row r="104" spans="1:18" ht="60">
      <c r="A104">
        <f t="shared" si="1"/>
        <v>99</v>
      </c>
      <c r="B104" t="s">
        <v>91</v>
      </c>
      <c r="C104" t="s">
        <v>254</v>
      </c>
      <c r="F104">
        <v>1</v>
      </c>
      <c r="J104">
        <v>2</v>
      </c>
      <c r="L104" t="s">
        <v>9</v>
      </c>
      <c r="P104" t="s">
        <v>58</v>
      </c>
      <c r="Q104" s="2" t="s">
        <v>255</v>
      </c>
    </row>
    <row r="105" spans="1:18" ht="30.75">
      <c r="A105">
        <f t="shared" si="1"/>
        <v>100</v>
      </c>
      <c r="B105" t="s">
        <v>91</v>
      </c>
      <c r="C105" t="s">
        <v>256</v>
      </c>
      <c r="E105">
        <v>1</v>
      </c>
      <c r="F105">
        <v>1</v>
      </c>
      <c r="J105">
        <v>3</v>
      </c>
      <c r="L105" t="s">
        <v>8</v>
      </c>
      <c r="P105" t="s">
        <v>111</v>
      </c>
      <c r="Q105" s="2" t="s">
        <v>257</v>
      </c>
    </row>
    <row r="106" spans="1:18" ht="60.75">
      <c r="A106">
        <f t="shared" si="1"/>
        <v>101</v>
      </c>
      <c r="B106" t="s">
        <v>49</v>
      </c>
      <c r="C106" t="s">
        <v>258</v>
      </c>
      <c r="D106">
        <v>1</v>
      </c>
      <c r="L106" t="s">
        <v>4</v>
      </c>
      <c r="M106" t="s">
        <v>21</v>
      </c>
      <c r="N106">
        <v>1</v>
      </c>
      <c r="O106" t="s">
        <v>15</v>
      </c>
      <c r="P106" t="s">
        <v>58</v>
      </c>
      <c r="Q106" s="2" t="s">
        <v>259</v>
      </c>
    </row>
    <row r="107" spans="1:18" ht="60">
      <c r="A107">
        <f t="shared" si="1"/>
        <v>102</v>
      </c>
      <c r="B107" t="s">
        <v>91</v>
      </c>
      <c r="C107" t="s">
        <v>260</v>
      </c>
      <c r="G107">
        <v>1</v>
      </c>
      <c r="J107">
        <v>1</v>
      </c>
      <c r="L107" t="s">
        <v>5</v>
      </c>
      <c r="P107" t="s">
        <v>58</v>
      </c>
      <c r="Q107" s="2" t="s">
        <v>261</v>
      </c>
    </row>
    <row r="108" spans="1:18" ht="45">
      <c r="A108">
        <f t="shared" si="1"/>
        <v>103</v>
      </c>
      <c r="B108" t="s">
        <v>91</v>
      </c>
      <c r="C108" t="s">
        <v>262</v>
      </c>
      <c r="G108">
        <v>1</v>
      </c>
      <c r="J108">
        <v>2</v>
      </c>
      <c r="L108" t="s">
        <v>5</v>
      </c>
      <c r="P108" t="s">
        <v>58</v>
      </c>
      <c r="Q108" s="2" t="s">
        <v>263</v>
      </c>
    </row>
    <row r="109" spans="1:18" ht="30">
      <c r="A109">
        <f t="shared" si="1"/>
        <v>104</v>
      </c>
      <c r="B109" t="s">
        <v>91</v>
      </c>
      <c r="C109" t="s">
        <v>264</v>
      </c>
      <c r="E109">
        <v>1</v>
      </c>
      <c r="F109">
        <v>1</v>
      </c>
      <c r="J109">
        <v>3</v>
      </c>
      <c r="L109" t="s">
        <v>6</v>
      </c>
      <c r="P109" t="s">
        <v>111</v>
      </c>
      <c r="Q109" s="2" t="s">
        <v>265</v>
      </c>
    </row>
    <row r="110" spans="1:18" ht="30.75">
      <c r="A110">
        <f t="shared" si="1"/>
        <v>105</v>
      </c>
      <c r="B110" t="s">
        <v>91</v>
      </c>
      <c r="C110" t="s">
        <v>266</v>
      </c>
      <c r="F110">
        <v>1</v>
      </c>
      <c r="J110">
        <v>2</v>
      </c>
      <c r="L110" t="s">
        <v>9</v>
      </c>
      <c r="P110" t="s">
        <v>58</v>
      </c>
      <c r="Q110" s="2" t="s">
        <v>267</v>
      </c>
    </row>
    <row r="111" spans="1:18" ht="30">
      <c r="A111">
        <f t="shared" si="1"/>
        <v>106</v>
      </c>
      <c r="B111" t="s">
        <v>91</v>
      </c>
      <c r="C111" t="s">
        <v>268</v>
      </c>
      <c r="F111">
        <v>1</v>
      </c>
      <c r="L111" t="s">
        <v>6</v>
      </c>
      <c r="P111" t="s">
        <v>51</v>
      </c>
      <c r="Q111" s="2" t="s">
        <v>269</v>
      </c>
      <c r="R111" s="5" t="s">
        <v>270</v>
      </c>
    </row>
    <row r="112" spans="1:18" ht="106.5">
      <c r="A112">
        <f t="shared" si="1"/>
        <v>107</v>
      </c>
      <c r="B112" t="s">
        <v>91</v>
      </c>
      <c r="C112" s="2" t="s">
        <v>271</v>
      </c>
      <c r="E112">
        <v>1</v>
      </c>
      <c r="G112">
        <v>1</v>
      </c>
      <c r="J112">
        <v>2</v>
      </c>
      <c r="L112" t="s">
        <v>8</v>
      </c>
      <c r="P112" t="s">
        <v>111</v>
      </c>
      <c r="Q112" s="2" t="s">
        <v>272</v>
      </c>
      <c r="R112" s="5" t="s">
        <v>273</v>
      </c>
    </row>
    <row r="113" spans="1:18" ht="90">
      <c r="A113">
        <f t="shared" si="1"/>
        <v>108</v>
      </c>
      <c r="B113" t="s">
        <v>91</v>
      </c>
      <c r="C113" t="s">
        <v>274</v>
      </c>
      <c r="E113">
        <v>1</v>
      </c>
      <c r="F113">
        <v>1</v>
      </c>
      <c r="J113">
        <v>2</v>
      </c>
      <c r="L113" t="s">
        <v>9</v>
      </c>
      <c r="P113" t="s">
        <v>111</v>
      </c>
      <c r="Q113" s="2" t="s">
        <v>275</v>
      </c>
    </row>
    <row r="114" spans="1:18" ht="60">
      <c r="A114">
        <f t="shared" si="1"/>
        <v>109</v>
      </c>
      <c r="B114" t="s">
        <v>91</v>
      </c>
      <c r="C114" t="s">
        <v>276</v>
      </c>
      <c r="E114">
        <v>1</v>
      </c>
      <c r="J114">
        <v>1</v>
      </c>
      <c r="L114" t="s">
        <v>6</v>
      </c>
      <c r="P114" t="s">
        <v>58</v>
      </c>
      <c r="Q114" s="2" t="s">
        <v>277</v>
      </c>
    </row>
    <row r="115" spans="1:18" ht="45">
      <c r="A115">
        <f t="shared" si="1"/>
        <v>110</v>
      </c>
      <c r="B115" t="s">
        <v>91</v>
      </c>
      <c r="C115" t="s">
        <v>278</v>
      </c>
      <c r="F115">
        <v>1</v>
      </c>
      <c r="J115">
        <v>1</v>
      </c>
      <c r="L115" t="s">
        <v>6</v>
      </c>
      <c r="P115" t="s">
        <v>58</v>
      </c>
      <c r="Q115" s="2" t="s">
        <v>279</v>
      </c>
    </row>
    <row r="116" spans="1:18" ht="60">
      <c r="A116">
        <f t="shared" si="1"/>
        <v>111</v>
      </c>
      <c r="B116" t="s">
        <v>91</v>
      </c>
      <c r="C116" t="s">
        <v>280</v>
      </c>
      <c r="E116">
        <v>2</v>
      </c>
      <c r="L116" t="s">
        <v>6</v>
      </c>
      <c r="P116" t="s">
        <v>51</v>
      </c>
      <c r="Q116" s="2" t="s">
        <v>281</v>
      </c>
    </row>
    <row r="117" spans="1:18" ht="75">
      <c r="A117">
        <f t="shared" si="1"/>
        <v>112</v>
      </c>
      <c r="B117" t="s">
        <v>91</v>
      </c>
      <c r="C117" t="s">
        <v>282</v>
      </c>
      <c r="E117">
        <v>2</v>
      </c>
      <c r="J117">
        <v>2</v>
      </c>
      <c r="L117" t="s">
        <v>6</v>
      </c>
      <c r="P117" t="s">
        <v>58</v>
      </c>
      <c r="Q117" s="2" t="s">
        <v>283</v>
      </c>
    </row>
    <row r="118" spans="1:18" ht="75">
      <c r="A118">
        <f t="shared" si="1"/>
        <v>113</v>
      </c>
      <c r="B118" t="s">
        <v>91</v>
      </c>
      <c r="C118" t="s">
        <v>284</v>
      </c>
      <c r="E118">
        <v>1</v>
      </c>
      <c r="F118">
        <v>1</v>
      </c>
      <c r="J118">
        <v>2</v>
      </c>
      <c r="L118" t="s">
        <v>9</v>
      </c>
      <c r="P118" t="s">
        <v>58</v>
      </c>
      <c r="Q118" s="2" t="s">
        <v>285</v>
      </c>
    </row>
    <row r="119" spans="1:18" ht="60.75">
      <c r="A119">
        <f t="shared" si="1"/>
        <v>114</v>
      </c>
      <c r="B119" t="s">
        <v>91</v>
      </c>
      <c r="C119" t="s">
        <v>286</v>
      </c>
      <c r="I119">
        <v>1</v>
      </c>
      <c r="J119" t="s">
        <v>43</v>
      </c>
      <c r="K119" t="b">
        <v>1</v>
      </c>
      <c r="L119" t="s">
        <v>6</v>
      </c>
      <c r="P119" t="s">
        <v>58</v>
      </c>
      <c r="Q119" s="2" t="s">
        <v>287</v>
      </c>
    </row>
    <row r="120" spans="1:18" ht="45">
      <c r="A120">
        <f t="shared" si="1"/>
        <v>115</v>
      </c>
      <c r="B120" t="s">
        <v>91</v>
      </c>
      <c r="C120" t="s">
        <v>288</v>
      </c>
      <c r="I120">
        <v>2</v>
      </c>
      <c r="J120">
        <v>3</v>
      </c>
      <c r="L120" t="s">
        <v>6</v>
      </c>
      <c r="P120" t="s">
        <v>58</v>
      </c>
      <c r="Q120" s="2" t="s">
        <v>289</v>
      </c>
    </row>
    <row r="121" spans="1:18" ht="30">
      <c r="A121">
        <f t="shared" si="1"/>
        <v>116</v>
      </c>
      <c r="B121" t="s">
        <v>91</v>
      </c>
      <c r="C121" t="s">
        <v>290</v>
      </c>
      <c r="G121">
        <v>1</v>
      </c>
      <c r="I121">
        <v>1</v>
      </c>
      <c r="J121">
        <v>2</v>
      </c>
      <c r="L121" t="s">
        <v>10</v>
      </c>
      <c r="P121" t="s">
        <v>58</v>
      </c>
      <c r="Q121" s="2" t="s">
        <v>291</v>
      </c>
    </row>
    <row r="122" spans="1:18" ht="30">
      <c r="A122">
        <f t="shared" si="1"/>
        <v>117</v>
      </c>
      <c r="B122" t="s">
        <v>91</v>
      </c>
      <c r="C122" t="s">
        <v>292</v>
      </c>
      <c r="I122">
        <v>1</v>
      </c>
      <c r="L122" t="s">
        <v>10</v>
      </c>
      <c r="P122" t="s">
        <v>58</v>
      </c>
      <c r="Q122" s="2" t="s">
        <v>293</v>
      </c>
    </row>
    <row r="123" spans="1:18" ht="76.5">
      <c r="A123">
        <f t="shared" si="1"/>
        <v>118</v>
      </c>
      <c r="B123" t="s">
        <v>91</v>
      </c>
      <c r="C123" t="s">
        <v>294</v>
      </c>
      <c r="F123">
        <v>1</v>
      </c>
      <c r="G123">
        <v>1</v>
      </c>
      <c r="L123" t="s">
        <v>9</v>
      </c>
      <c r="P123" t="s">
        <v>51</v>
      </c>
      <c r="Q123" s="2" t="s">
        <v>295</v>
      </c>
      <c r="R123" s="5" t="s">
        <v>296</v>
      </c>
    </row>
    <row r="124" spans="1:18" ht="45.75">
      <c r="A124">
        <f t="shared" si="1"/>
        <v>119</v>
      </c>
      <c r="B124" t="s">
        <v>91</v>
      </c>
      <c r="C124" t="s">
        <v>297</v>
      </c>
      <c r="G124">
        <v>1</v>
      </c>
      <c r="I124">
        <v>1</v>
      </c>
      <c r="J124">
        <v>3</v>
      </c>
      <c r="L124" t="s">
        <v>6</v>
      </c>
      <c r="P124" t="s">
        <v>193</v>
      </c>
      <c r="Q124" s="2" t="s">
        <v>298</v>
      </c>
      <c r="R124" s="5" t="s">
        <v>299</v>
      </c>
    </row>
    <row r="125" spans="1:18" ht="75">
      <c r="A125">
        <f t="shared" si="1"/>
        <v>120</v>
      </c>
      <c r="B125" t="s">
        <v>91</v>
      </c>
      <c r="C125" t="s">
        <v>300</v>
      </c>
      <c r="E125">
        <v>2</v>
      </c>
      <c r="J125">
        <v>1</v>
      </c>
      <c r="L125" t="s">
        <v>8</v>
      </c>
      <c r="P125" t="s">
        <v>111</v>
      </c>
      <c r="Q125" s="2" t="s">
        <v>301</v>
      </c>
      <c r="R125" s="5" t="s">
        <v>302</v>
      </c>
    </row>
    <row r="126" spans="1:18">
      <c r="A126">
        <f t="shared" si="1"/>
        <v>121</v>
      </c>
      <c r="B126" t="s">
        <v>91</v>
      </c>
      <c r="C126" t="s">
        <v>303</v>
      </c>
      <c r="E126">
        <v>2</v>
      </c>
      <c r="I126">
        <v>2</v>
      </c>
      <c r="J126">
        <v>2</v>
      </c>
      <c r="L126" t="s">
        <v>6</v>
      </c>
      <c r="P126" t="s">
        <v>111</v>
      </c>
      <c r="Q126" s="2" t="s">
        <v>304</v>
      </c>
    </row>
    <row r="127" spans="1:18" ht="45">
      <c r="A127">
        <f t="shared" si="1"/>
        <v>122</v>
      </c>
      <c r="B127" t="s">
        <v>91</v>
      </c>
      <c r="C127" t="s">
        <v>305</v>
      </c>
      <c r="E127">
        <v>2</v>
      </c>
      <c r="J127">
        <v>2</v>
      </c>
      <c r="L127" t="s">
        <v>8</v>
      </c>
      <c r="P127" t="s">
        <v>111</v>
      </c>
      <c r="Q127" s="2" t="s">
        <v>306</v>
      </c>
    </row>
    <row r="128" spans="1:18" ht="45">
      <c r="A128">
        <f t="shared" si="1"/>
        <v>123</v>
      </c>
      <c r="B128" t="s">
        <v>49</v>
      </c>
      <c r="C128" t="s">
        <v>307</v>
      </c>
      <c r="E128">
        <v>1</v>
      </c>
      <c r="J128">
        <v>3</v>
      </c>
      <c r="L128" t="s">
        <v>2</v>
      </c>
      <c r="M128" t="s">
        <v>20</v>
      </c>
      <c r="O128" t="s">
        <v>14</v>
      </c>
      <c r="P128" t="s">
        <v>111</v>
      </c>
      <c r="Q128" s="2" t="s">
        <v>308</v>
      </c>
      <c r="R128" s="5" t="s">
        <v>309</v>
      </c>
    </row>
    <row r="129" spans="1:18" ht="45">
      <c r="A129">
        <f t="shared" si="1"/>
        <v>124</v>
      </c>
      <c r="B129" t="s">
        <v>91</v>
      </c>
      <c r="C129" t="s">
        <v>310</v>
      </c>
      <c r="E129">
        <v>1</v>
      </c>
      <c r="J129">
        <v>1</v>
      </c>
      <c r="L129" t="s">
        <v>6</v>
      </c>
      <c r="P129" t="s">
        <v>58</v>
      </c>
      <c r="Q129" s="2" t="s">
        <v>311</v>
      </c>
      <c r="R129" s="2"/>
    </row>
    <row r="130" spans="1:18" ht="30">
      <c r="A130">
        <f t="shared" si="1"/>
        <v>125</v>
      </c>
      <c r="B130" t="s">
        <v>91</v>
      </c>
      <c r="C130" t="s">
        <v>312</v>
      </c>
      <c r="E130">
        <v>2</v>
      </c>
      <c r="J130">
        <v>3</v>
      </c>
      <c r="L130" t="s">
        <v>6</v>
      </c>
      <c r="P130" t="s">
        <v>58</v>
      </c>
      <c r="Q130" s="2" t="s">
        <v>313</v>
      </c>
      <c r="R130" s="2"/>
    </row>
    <row r="131" spans="1:18" ht="60">
      <c r="A131">
        <f t="shared" si="1"/>
        <v>126</v>
      </c>
      <c r="B131" t="s">
        <v>91</v>
      </c>
      <c r="C131" t="s">
        <v>314</v>
      </c>
      <c r="E131">
        <v>1</v>
      </c>
      <c r="J131">
        <v>1</v>
      </c>
      <c r="L131" t="s">
        <v>6</v>
      </c>
      <c r="P131" t="s">
        <v>58</v>
      </c>
      <c r="Q131" s="2" t="s">
        <v>315</v>
      </c>
      <c r="R131" s="5" t="s">
        <v>316</v>
      </c>
    </row>
    <row r="132" spans="1:18" ht="60">
      <c r="A132">
        <f t="shared" si="1"/>
        <v>127</v>
      </c>
      <c r="B132" t="s">
        <v>91</v>
      </c>
      <c r="C132" t="s">
        <v>317</v>
      </c>
      <c r="E132">
        <v>2</v>
      </c>
      <c r="J132" t="s">
        <v>43</v>
      </c>
      <c r="K132" t="b">
        <v>1</v>
      </c>
      <c r="L132" t="s">
        <v>6</v>
      </c>
      <c r="P132" t="s">
        <v>58</v>
      </c>
      <c r="Q132" s="2" t="s">
        <v>318</v>
      </c>
      <c r="R132" s="5" t="s">
        <v>319</v>
      </c>
    </row>
    <row r="133" spans="1:18" ht="60">
      <c r="A133">
        <f t="shared" si="1"/>
        <v>128</v>
      </c>
      <c r="B133" t="s">
        <v>91</v>
      </c>
      <c r="C133" t="s">
        <v>320</v>
      </c>
      <c r="E133">
        <v>3</v>
      </c>
      <c r="J133">
        <v>2</v>
      </c>
      <c r="K133" t="b">
        <v>1</v>
      </c>
      <c r="L133" t="s">
        <v>6</v>
      </c>
      <c r="P133" t="s">
        <v>111</v>
      </c>
      <c r="Q133" s="2" t="s">
        <v>321</v>
      </c>
      <c r="R133" s="5" t="s">
        <v>322</v>
      </c>
    </row>
    <row r="134" spans="1:18" ht="45">
      <c r="A134">
        <f t="shared" ref="A134:A197" si="2">ROW() - 5</f>
        <v>129</v>
      </c>
      <c r="B134" t="s">
        <v>91</v>
      </c>
      <c r="C134" t="s">
        <v>323</v>
      </c>
      <c r="E134">
        <v>3</v>
      </c>
      <c r="J134" t="s">
        <v>43</v>
      </c>
      <c r="K134" t="b">
        <v>1</v>
      </c>
      <c r="L134" t="s">
        <v>6</v>
      </c>
      <c r="P134" t="s">
        <v>193</v>
      </c>
      <c r="Q134" s="2" t="s">
        <v>324</v>
      </c>
      <c r="R134" s="5" t="s">
        <v>325</v>
      </c>
    </row>
    <row r="135" spans="1:18" ht="30">
      <c r="A135">
        <f t="shared" si="2"/>
        <v>130</v>
      </c>
      <c r="B135" t="s">
        <v>91</v>
      </c>
      <c r="C135" t="s">
        <v>326</v>
      </c>
      <c r="F135">
        <v>2</v>
      </c>
      <c r="J135">
        <v>1</v>
      </c>
      <c r="L135" t="s">
        <v>9</v>
      </c>
      <c r="P135" t="s">
        <v>111</v>
      </c>
      <c r="Q135" s="3" t="s">
        <v>327</v>
      </c>
      <c r="R135" s="2"/>
    </row>
    <row r="136" spans="1:18" ht="30.75">
      <c r="A136">
        <f t="shared" si="2"/>
        <v>131</v>
      </c>
      <c r="B136" t="s">
        <v>49</v>
      </c>
      <c r="C136" t="s">
        <v>328</v>
      </c>
      <c r="D136">
        <v>1</v>
      </c>
      <c r="L136" t="s">
        <v>4</v>
      </c>
      <c r="M136" s="58" t="s">
        <v>25</v>
      </c>
      <c r="N136">
        <v>1</v>
      </c>
      <c r="O136" t="s">
        <v>15</v>
      </c>
      <c r="P136" t="s">
        <v>51</v>
      </c>
      <c r="Q136" s="2" t="s">
        <v>329</v>
      </c>
      <c r="R136" s="55" t="s">
        <v>330</v>
      </c>
    </row>
    <row r="137" spans="1:18" ht="45.75">
      <c r="A137">
        <f t="shared" si="2"/>
        <v>132</v>
      </c>
      <c r="B137" t="s">
        <v>49</v>
      </c>
      <c r="C137" t="s">
        <v>331</v>
      </c>
      <c r="D137">
        <v>1</v>
      </c>
      <c r="L137" t="s">
        <v>4</v>
      </c>
      <c r="M137" t="s">
        <v>25</v>
      </c>
      <c r="N137">
        <v>1</v>
      </c>
      <c r="O137" t="s">
        <v>15</v>
      </c>
      <c r="P137" t="s">
        <v>51</v>
      </c>
      <c r="Q137" s="2" t="s">
        <v>332</v>
      </c>
      <c r="R137" s="5" t="s">
        <v>333</v>
      </c>
    </row>
    <row r="138" spans="1:18" ht="45.75">
      <c r="A138">
        <f t="shared" si="2"/>
        <v>133</v>
      </c>
      <c r="B138" t="s">
        <v>49</v>
      </c>
      <c r="C138" t="s">
        <v>334</v>
      </c>
      <c r="D138">
        <v>1</v>
      </c>
      <c r="L138" t="s">
        <v>4</v>
      </c>
      <c r="M138" t="s">
        <v>25</v>
      </c>
      <c r="N138">
        <v>2</v>
      </c>
      <c r="O138" t="s">
        <v>15</v>
      </c>
      <c r="P138" t="s">
        <v>51</v>
      </c>
      <c r="Q138" s="2" t="s">
        <v>335</v>
      </c>
      <c r="R138" s="2"/>
    </row>
    <row r="139" spans="1:18" ht="60.75">
      <c r="A139">
        <f t="shared" si="2"/>
        <v>134</v>
      </c>
      <c r="B139" t="s">
        <v>49</v>
      </c>
      <c r="C139" t="s">
        <v>336</v>
      </c>
      <c r="D139">
        <v>1</v>
      </c>
      <c r="L139" t="s">
        <v>4</v>
      </c>
      <c r="M139" t="s">
        <v>25</v>
      </c>
      <c r="N139">
        <v>2</v>
      </c>
      <c r="O139" t="s">
        <v>15</v>
      </c>
      <c r="P139" t="s">
        <v>51</v>
      </c>
      <c r="Q139" s="2" t="s">
        <v>337</v>
      </c>
      <c r="R139" s="5" t="s">
        <v>338</v>
      </c>
    </row>
    <row r="140" spans="1:18" ht="45.75">
      <c r="A140">
        <f t="shared" si="2"/>
        <v>135</v>
      </c>
      <c r="B140" t="s">
        <v>49</v>
      </c>
      <c r="C140" t="s">
        <v>339</v>
      </c>
      <c r="D140">
        <v>1</v>
      </c>
      <c r="L140" t="s">
        <v>4</v>
      </c>
      <c r="M140" t="s">
        <v>25</v>
      </c>
      <c r="N140">
        <v>3</v>
      </c>
      <c r="O140" t="s">
        <v>15</v>
      </c>
      <c r="P140" t="s">
        <v>51</v>
      </c>
      <c r="Q140" s="2" t="s">
        <v>340</v>
      </c>
      <c r="R140" s="2"/>
    </row>
    <row r="141" spans="1:18" ht="60.75">
      <c r="A141">
        <f t="shared" si="2"/>
        <v>136</v>
      </c>
      <c r="B141" t="s">
        <v>49</v>
      </c>
      <c r="C141" t="s">
        <v>341</v>
      </c>
      <c r="D141">
        <v>1</v>
      </c>
      <c r="L141" t="s">
        <v>4</v>
      </c>
      <c r="M141" t="s">
        <v>25</v>
      </c>
      <c r="N141">
        <v>3</v>
      </c>
      <c r="O141" t="s">
        <v>15</v>
      </c>
      <c r="P141" t="s">
        <v>51</v>
      </c>
      <c r="Q141" s="2" t="s">
        <v>342</v>
      </c>
      <c r="R141" s="5" t="s">
        <v>343</v>
      </c>
    </row>
    <row r="142" spans="1:18" ht="60.75">
      <c r="A142">
        <f t="shared" si="2"/>
        <v>137</v>
      </c>
      <c r="B142" t="s">
        <v>91</v>
      </c>
      <c r="C142" t="s">
        <v>344</v>
      </c>
      <c r="J142">
        <v>2</v>
      </c>
      <c r="L142" t="s">
        <v>9</v>
      </c>
      <c r="P142" t="s">
        <v>58</v>
      </c>
      <c r="Q142" s="2" t="s">
        <v>345</v>
      </c>
      <c r="R142" s="5" t="s">
        <v>346</v>
      </c>
    </row>
    <row r="143" spans="1:18" ht="60.75">
      <c r="A143">
        <f t="shared" si="2"/>
        <v>138</v>
      </c>
      <c r="B143" t="s">
        <v>91</v>
      </c>
      <c r="C143" t="s">
        <v>347</v>
      </c>
      <c r="J143">
        <v>2</v>
      </c>
      <c r="L143" t="s">
        <v>5</v>
      </c>
      <c r="P143" t="s">
        <v>58</v>
      </c>
      <c r="Q143" s="2" t="s">
        <v>348</v>
      </c>
      <c r="R143" s="5" t="s">
        <v>349</v>
      </c>
    </row>
    <row r="144" spans="1:18" ht="45.75">
      <c r="A144">
        <f t="shared" si="2"/>
        <v>139</v>
      </c>
      <c r="B144" t="s">
        <v>91</v>
      </c>
      <c r="C144" t="s">
        <v>350</v>
      </c>
      <c r="J144">
        <v>3</v>
      </c>
      <c r="L144" t="s">
        <v>9</v>
      </c>
      <c r="P144" t="s">
        <v>58</v>
      </c>
      <c r="Q144" s="2" t="s">
        <v>351</v>
      </c>
      <c r="R144" s="2"/>
    </row>
    <row r="145" spans="1:18" ht="60.75">
      <c r="A145">
        <f t="shared" si="2"/>
        <v>140</v>
      </c>
      <c r="B145" t="s">
        <v>91</v>
      </c>
      <c r="C145" t="s">
        <v>352</v>
      </c>
      <c r="I145">
        <v>1</v>
      </c>
      <c r="J145">
        <v>2</v>
      </c>
      <c r="L145" t="s">
        <v>5</v>
      </c>
      <c r="P145" t="s">
        <v>58</v>
      </c>
      <c r="Q145" s="2" t="s">
        <v>353</v>
      </c>
      <c r="R145" s="5" t="s">
        <v>354</v>
      </c>
    </row>
    <row r="146" spans="1:18" ht="60">
      <c r="A146">
        <f t="shared" si="2"/>
        <v>141</v>
      </c>
      <c r="B146" t="s">
        <v>91</v>
      </c>
      <c r="C146" t="s">
        <v>355</v>
      </c>
      <c r="J146">
        <v>3</v>
      </c>
      <c r="L146" t="s">
        <v>9</v>
      </c>
      <c r="P146" t="s">
        <v>58</v>
      </c>
      <c r="Q146" s="2" t="s">
        <v>356</v>
      </c>
      <c r="R146" s="2"/>
    </row>
    <row r="147" spans="1:18" ht="30">
      <c r="A147">
        <f t="shared" si="2"/>
        <v>142</v>
      </c>
      <c r="B147" t="s">
        <v>91</v>
      </c>
      <c r="C147" t="s">
        <v>357</v>
      </c>
      <c r="J147">
        <v>3</v>
      </c>
      <c r="L147" t="s">
        <v>8</v>
      </c>
      <c r="P147" t="s">
        <v>58</v>
      </c>
      <c r="Q147" s="2" t="s">
        <v>358</v>
      </c>
      <c r="R147" s="2"/>
    </row>
    <row r="148" spans="1:18" ht="30">
      <c r="A148">
        <f t="shared" si="2"/>
        <v>143</v>
      </c>
      <c r="B148" t="s">
        <v>91</v>
      </c>
      <c r="C148" t="s">
        <v>359</v>
      </c>
      <c r="J148">
        <v>3</v>
      </c>
      <c r="L148" t="s">
        <v>8</v>
      </c>
      <c r="P148" t="s">
        <v>58</v>
      </c>
      <c r="Q148" s="2" t="s">
        <v>360</v>
      </c>
      <c r="R148" s="2"/>
    </row>
    <row r="149" spans="1:18" ht="45">
      <c r="A149">
        <f t="shared" si="2"/>
        <v>144</v>
      </c>
      <c r="B149" t="s">
        <v>91</v>
      </c>
      <c r="C149" t="s">
        <v>361</v>
      </c>
      <c r="J149">
        <v>3</v>
      </c>
      <c r="L149" t="s">
        <v>8</v>
      </c>
      <c r="P149" t="s">
        <v>58</v>
      </c>
      <c r="Q149" s="2" t="s">
        <v>362</v>
      </c>
      <c r="R149" s="2"/>
    </row>
    <row r="150" spans="1:18" ht="30">
      <c r="A150">
        <f t="shared" si="2"/>
        <v>145</v>
      </c>
      <c r="B150" t="s">
        <v>91</v>
      </c>
      <c r="C150" t="s">
        <v>363</v>
      </c>
      <c r="J150">
        <v>3</v>
      </c>
      <c r="L150" t="s">
        <v>8</v>
      </c>
      <c r="P150" t="s">
        <v>58</v>
      </c>
      <c r="Q150" s="2" t="s">
        <v>364</v>
      </c>
      <c r="R150" s="2"/>
    </row>
    <row r="151" spans="1:18" ht="30">
      <c r="A151">
        <f t="shared" si="2"/>
        <v>146</v>
      </c>
      <c r="B151" t="s">
        <v>91</v>
      </c>
      <c r="C151" t="s">
        <v>365</v>
      </c>
      <c r="J151">
        <v>3</v>
      </c>
      <c r="L151" t="s">
        <v>8</v>
      </c>
      <c r="P151" t="s">
        <v>58</v>
      </c>
      <c r="Q151" s="2" t="s">
        <v>366</v>
      </c>
      <c r="R151" s="2"/>
    </row>
    <row r="152" spans="1:18" ht="45">
      <c r="A152">
        <f t="shared" si="2"/>
        <v>147</v>
      </c>
      <c r="B152" t="s">
        <v>91</v>
      </c>
      <c r="C152" t="s">
        <v>367</v>
      </c>
      <c r="J152">
        <v>5</v>
      </c>
      <c r="L152" t="s">
        <v>9</v>
      </c>
      <c r="P152" t="s">
        <v>111</v>
      </c>
      <c r="Q152" s="2" t="s">
        <v>368</v>
      </c>
      <c r="R152" s="2"/>
    </row>
    <row r="153" spans="1:18" ht="75">
      <c r="A153">
        <f t="shared" si="2"/>
        <v>148</v>
      </c>
      <c r="B153" t="s">
        <v>91</v>
      </c>
      <c r="C153" t="s">
        <v>369</v>
      </c>
      <c r="J153">
        <v>10</v>
      </c>
      <c r="L153" t="s">
        <v>6</v>
      </c>
      <c r="P153" t="s">
        <v>111</v>
      </c>
      <c r="Q153" s="2" t="s">
        <v>370</v>
      </c>
      <c r="R153" s="5" t="s">
        <v>371</v>
      </c>
    </row>
    <row r="154" spans="1:18" ht="30">
      <c r="A154">
        <f t="shared" si="2"/>
        <v>149</v>
      </c>
      <c r="B154" t="s">
        <v>91</v>
      </c>
      <c r="C154" t="s">
        <v>372</v>
      </c>
      <c r="J154">
        <v>4</v>
      </c>
      <c r="L154" t="s">
        <v>6</v>
      </c>
      <c r="P154" t="s">
        <v>111</v>
      </c>
      <c r="Q154" s="2" t="s">
        <v>373</v>
      </c>
      <c r="R154" s="2"/>
    </row>
    <row r="155" spans="1:18" ht="60.75">
      <c r="A155">
        <f t="shared" si="2"/>
        <v>150</v>
      </c>
      <c r="B155" t="s">
        <v>49</v>
      </c>
      <c r="C155" t="s">
        <v>374</v>
      </c>
      <c r="D155">
        <v>1</v>
      </c>
      <c r="L155" t="s">
        <v>4</v>
      </c>
      <c r="M155" t="s">
        <v>25</v>
      </c>
      <c r="N155">
        <v>1</v>
      </c>
      <c r="O155" t="s">
        <v>15</v>
      </c>
      <c r="P155" t="s">
        <v>58</v>
      </c>
      <c r="Q155" s="2" t="s">
        <v>375</v>
      </c>
      <c r="R155" s="2" t="s">
        <v>376</v>
      </c>
    </row>
    <row r="156" spans="1:18" ht="45.75">
      <c r="A156">
        <f t="shared" si="2"/>
        <v>151</v>
      </c>
      <c r="B156" t="s">
        <v>49</v>
      </c>
      <c r="C156" t="s">
        <v>377</v>
      </c>
      <c r="D156">
        <v>1</v>
      </c>
      <c r="L156" t="s">
        <v>4</v>
      </c>
      <c r="M156" t="s">
        <v>25</v>
      </c>
      <c r="N156">
        <v>2</v>
      </c>
      <c r="O156" t="s">
        <v>15</v>
      </c>
      <c r="P156" t="s">
        <v>58</v>
      </c>
      <c r="Q156" s="2" t="s">
        <v>378</v>
      </c>
      <c r="R156" s="2"/>
    </row>
    <row r="157" spans="1:18" ht="45.75">
      <c r="A157">
        <f t="shared" si="2"/>
        <v>152</v>
      </c>
      <c r="B157" t="s">
        <v>49</v>
      </c>
      <c r="C157" t="s">
        <v>379</v>
      </c>
      <c r="D157">
        <v>1</v>
      </c>
      <c r="L157" t="s">
        <v>4</v>
      </c>
      <c r="M157" t="s">
        <v>25</v>
      </c>
      <c r="N157">
        <v>3</v>
      </c>
      <c r="O157" t="s">
        <v>15</v>
      </c>
      <c r="P157" t="s">
        <v>58</v>
      </c>
      <c r="Q157" s="2" t="s">
        <v>380</v>
      </c>
      <c r="R157" s="2"/>
    </row>
    <row r="158" spans="1:18" ht="45">
      <c r="A158">
        <f t="shared" si="2"/>
        <v>153</v>
      </c>
      <c r="B158" t="s">
        <v>91</v>
      </c>
      <c r="C158" t="s">
        <v>381</v>
      </c>
      <c r="J158">
        <v>2</v>
      </c>
      <c r="L158" t="s">
        <v>6</v>
      </c>
      <c r="P158" t="s">
        <v>58</v>
      </c>
      <c r="Q158" s="2" t="s">
        <v>382</v>
      </c>
      <c r="R158" s="2"/>
    </row>
    <row r="159" spans="1:18" ht="60">
      <c r="A159">
        <f t="shared" si="2"/>
        <v>154</v>
      </c>
      <c r="B159" t="s">
        <v>91</v>
      </c>
      <c r="C159" t="s">
        <v>383</v>
      </c>
      <c r="J159">
        <v>3</v>
      </c>
      <c r="L159" t="s">
        <v>6</v>
      </c>
      <c r="P159" t="s">
        <v>58</v>
      </c>
      <c r="Q159" s="2" t="s">
        <v>384</v>
      </c>
      <c r="R159" s="2"/>
    </row>
    <row r="160" spans="1:18" ht="60">
      <c r="A160">
        <f t="shared" si="2"/>
        <v>155</v>
      </c>
      <c r="B160" t="s">
        <v>91</v>
      </c>
      <c r="C160" t="s">
        <v>385</v>
      </c>
      <c r="J160">
        <v>2</v>
      </c>
      <c r="L160" t="s">
        <v>5</v>
      </c>
      <c r="P160" t="s">
        <v>51</v>
      </c>
      <c r="Q160" s="2" t="s">
        <v>386</v>
      </c>
      <c r="R160" s="2"/>
    </row>
    <row r="161" spans="1:18" ht="183">
      <c r="A161">
        <f t="shared" si="2"/>
        <v>156</v>
      </c>
      <c r="B161" t="s">
        <v>91</v>
      </c>
      <c r="C161" t="s">
        <v>387</v>
      </c>
      <c r="J161">
        <v>2</v>
      </c>
      <c r="L161" t="s">
        <v>5</v>
      </c>
      <c r="P161" t="s">
        <v>111</v>
      </c>
      <c r="Q161" s="2" t="s">
        <v>388</v>
      </c>
      <c r="R161" s="2"/>
    </row>
    <row r="162" spans="1:18" ht="76.5">
      <c r="A162">
        <f t="shared" si="2"/>
        <v>157</v>
      </c>
      <c r="B162" t="s">
        <v>91</v>
      </c>
      <c r="C162" t="s">
        <v>389</v>
      </c>
      <c r="J162">
        <v>2</v>
      </c>
      <c r="L162" t="s">
        <v>9</v>
      </c>
      <c r="P162" t="s">
        <v>51</v>
      </c>
      <c r="Q162" s="2" t="s">
        <v>390</v>
      </c>
      <c r="R162" s="2"/>
    </row>
    <row r="163" spans="1:18" ht="76.5">
      <c r="A163">
        <f t="shared" si="2"/>
        <v>158</v>
      </c>
      <c r="B163" t="s">
        <v>91</v>
      </c>
      <c r="C163" t="s">
        <v>391</v>
      </c>
      <c r="J163">
        <v>2</v>
      </c>
      <c r="L163" t="s">
        <v>9</v>
      </c>
      <c r="P163" t="s">
        <v>51</v>
      </c>
      <c r="Q163" s="2" t="s">
        <v>392</v>
      </c>
      <c r="R163" s="2"/>
    </row>
    <row r="164" spans="1:18" ht="180">
      <c r="A164">
        <f t="shared" si="2"/>
        <v>159</v>
      </c>
      <c r="B164" t="s">
        <v>49</v>
      </c>
      <c r="C164" t="s">
        <v>393</v>
      </c>
      <c r="D164">
        <v>1</v>
      </c>
      <c r="L164" t="s">
        <v>4</v>
      </c>
      <c r="M164" t="s">
        <v>25</v>
      </c>
      <c r="N164">
        <v>1</v>
      </c>
      <c r="O164" t="s">
        <v>15</v>
      </c>
      <c r="P164" t="s">
        <v>111</v>
      </c>
      <c r="Q164" s="2" t="s">
        <v>394</v>
      </c>
      <c r="R164" s="2"/>
    </row>
    <row r="165" spans="1:18" ht="45.75">
      <c r="A165">
        <f t="shared" si="2"/>
        <v>160</v>
      </c>
      <c r="B165" t="s">
        <v>91</v>
      </c>
      <c r="C165" t="s">
        <v>395</v>
      </c>
      <c r="J165">
        <v>4</v>
      </c>
      <c r="L165" t="s">
        <v>9</v>
      </c>
      <c r="P165" t="s">
        <v>58</v>
      </c>
      <c r="Q165" s="2" t="s">
        <v>396</v>
      </c>
      <c r="R165" s="2"/>
    </row>
    <row r="166" spans="1:18" ht="45.75">
      <c r="A166">
        <f t="shared" si="2"/>
        <v>161</v>
      </c>
      <c r="B166" t="s">
        <v>91</v>
      </c>
      <c r="C166" t="s">
        <v>397</v>
      </c>
      <c r="F166">
        <v>1</v>
      </c>
      <c r="J166">
        <v>1</v>
      </c>
      <c r="L166" t="s">
        <v>9</v>
      </c>
      <c r="P166" t="s">
        <v>58</v>
      </c>
      <c r="Q166" s="2" t="s">
        <v>398</v>
      </c>
      <c r="R166" s="2"/>
    </row>
    <row r="167" spans="1:18" ht="45.75">
      <c r="A167">
        <f t="shared" si="2"/>
        <v>162</v>
      </c>
      <c r="B167" t="s">
        <v>49</v>
      </c>
      <c r="C167" t="s">
        <v>399</v>
      </c>
      <c r="G167">
        <v>1</v>
      </c>
      <c r="J167">
        <v>3</v>
      </c>
      <c r="L167" t="s">
        <v>2</v>
      </c>
      <c r="M167" t="s">
        <v>19</v>
      </c>
      <c r="O167" t="s">
        <v>14</v>
      </c>
      <c r="P167" t="s">
        <v>111</v>
      </c>
      <c r="Q167" s="2" t="s">
        <v>400</v>
      </c>
      <c r="R167" s="5" t="s">
        <v>401</v>
      </c>
    </row>
    <row r="168" spans="1:18" ht="60">
      <c r="A168">
        <f t="shared" si="2"/>
        <v>163</v>
      </c>
      <c r="B168" t="s">
        <v>91</v>
      </c>
      <c r="C168" t="s">
        <v>402</v>
      </c>
      <c r="J168">
        <v>4</v>
      </c>
      <c r="L168" t="s">
        <v>6</v>
      </c>
      <c r="P168" t="s">
        <v>58</v>
      </c>
      <c r="Q168" s="2" t="s">
        <v>403</v>
      </c>
      <c r="R168" s="2"/>
    </row>
    <row r="169" spans="1:18" ht="45.75">
      <c r="A169">
        <f t="shared" si="2"/>
        <v>164</v>
      </c>
      <c r="B169" t="s">
        <v>91</v>
      </c>
      <c r="C169" t="s">
        <v>404</v>
      </c>
      <c r="G169">
        <v>1</v>
      </c>
      <c r="J169">
        <v>2</v>
      </c>
      <c r="L169" t="s">
        <v>5</v>
      </c>
      <c r="P169" t="s">
        <v>58</v>
      </c>
      <c r="Q169" s="2" t="s">
        <v>405</v>
      </c>
      <c r="R169" s="2"/>
    </row>
    <row r="170" spans="1:18" ht="60">
      <c r="A170">
        <f t="shared" si="2"/>
        <v>165</v>
      </c>
      <c r="B170" t="s">
        <v>91</v>
      </c>
      <c r="C170" t="s">
        <v>406</v>
      </c>
      <c r="G170">
        <v>2</v>
      </c>
      <c r="J170">
        <v>3</v>
      </c>
      <c r="L170" t="s">
        <v>8</v>
      </c>
      <c r="P170" t="s">
        <v>111</v>
      </c>
      <c r="Q170" s="2" t="s">
        <v>407</v>
      </c>
      <c r="R170" s="2"/>
    </row>
    <row r="171" spans="1:18" ht="30">
      <c r="A171">
        <f t="shared" si="2"/>
        <v>166</v>
      </c>
      <c r="B171" t="s">
        <v>91</v>
      </c>
      <c r="C171" t="s">
        <v>408</v>
      </c>
      <c r="G171">
        <v>1</v>
      </c>
      <c r="J171">
        <v>1</v>
      </c>
      <c r="L171" t="s">
        <v>6</v>
      </c>
      <c r="P171" t="s">
        <v>58</v>
      </c>
      <c r="Q171" s="2" t="s">
        <v>409</v>
      </c>
      <c r="R171" s="2"/>
    </row>
    <row r="172" spans="1:18" ht="45">
      <c r="A172">
        <f t="shared" si="2"/>
        <v>167</v>
      </c>
      <c r="B172" t="s">
        <v>49</v>
      </c>
      <c r="C172" t="s">
        <v>410</v>
      </c>
      <c r="F172">
        <v>1</v>
      </c>
      <c r="J172">
        <v>3</v>
      </c>
      <c r="L172" t="s">
        <v>2</v>
      </c>
      <c r="M172" t="s">
        <v>18</v>
      </c>
      <c r="O172" t="s">
        <v>14</v>
      </c>
      <c r="P172" t="s">
        <v>111</v>
      </c>
      <c r="Q172" s="2" t="s">
        <v>411</v>
      </c>
      <c r="R172" s="2"/>
    </row>
    <row r="173" spans="1:18" ht="76.5">
      <c r="A173">
        <f t="shared" si="2"/>
        <v>168</v>
      </c>
      <c r="B173" t="s">
        <v>91</v>
      </c>
      <c r="C173" t="s">
        <v>412</v>
      </c>
      <c r="F173">
        <v>2</v>
      </c>
      <c r="J173">
        <v>3</v>
      </c>
      <c r="L173" t="s">
        <v>9</v>
      </c>
      <c r="P173" t="s">
        <v>111</v>
      </c>
      <c r="Q173" s="3" t="s">
        <v>413</v>
      </c>
      <c r="R173" s="5" t="s">
        <v>414</v>
      </c>
    </row>
    <row r="174" spans="1:18" ht="137.25">
      <c r="A174">
        <f t="shared" si="2"/>
        <v>169</v>
      </c>
      <c r="B174" t="s">
        <v>49</v>
      </c>
      <c r="C174" t="s">
        <v>415</v>
      </c>
      <c r="D174">
        <v>1</v>
      </c>
      <c r="L174" t="s">
        <v>4</v>
      </c>
      <c r="M174" t="s">
        <v>25</v>
      </c>
      <c r="N174">
        <v>1</v>
      </c>
      <c r="O174" t="s">
        <v>15</v>
      </c>
      <c r="P174" t="s">
        <v>51</v>
      </c>
      <c r="Q174" s="2" t="s">
        <v>416</v>
      </c>
      <c r="R174" s="2"/>
    </row>
    <row r="175" spans="1:18" ht="45.75">
      <c r="A175">
        <f t="shared" si="2"/>
        <v>170</v>
      </c>
      <c r="B175" t="s">
        <v>91</v>
      </c>
      <c r="C175" t="s">
        <v>417</v>
      </c>
      <c r="J175">
        <v>4</v>
      </c>
      <c r="L175" t="s">
        <v>9</v>
      </c>
      <c r="P175" t="s">
        <v>111</v>
      </c>
      <c r="Q175" s="3" t="s">
        <v>418</v>
      </c>
      <c r="R175" s="2"/>
    </row>
    <row r="176" spans="1:18" ht="60">
      <c r="A176">
        <f t="shared" si="2"/>
        <v>171</v>
      </c>
      <c r="B176" t="s">
        <v>91</v>
      </c>
      <c r="C176" t="s">
        <v>419</v>
      </c>
      <c r="H176">
        <v>2</v>
      </c>
      <c r="J176">
        <v>2</v>
      </c>
      <c r="L176" t="s">
        <v>8</v>
      </c>
      <c r="P176" t="s">
        <v>111</v>
      </c>
      <c r="Q176" s="2" t="s">
        <v>420</v>
      </c>
      <c r="R176" s="2"/>
    </row>
    <row r="177" spans="1:18" ht="30">
      <c r="A177">
        <f t="shared" si="2"/>
        <v>172</v>
      </c>
      <c r="B177" t="s">
        <v>91</v>
      </c>
      <c r="C177" t="s">
        <v>421</v>
      </c>
      <c r="H177">
        <v>1</v>
      </c>
      <c r="J177">
        <v>1</v>
      </c>
      <c r="L177" t="s">
        <v>6</v>
      </c>
      <c r="P177" t="s">
        <v>51</v>
      </c>
      <c r="Q177" s="2" t="s">
        <v>422</v>
      </c>
      <c r="R177" s="2"/>
    </row>
    <row r="178" spans="1:18" ht="45">
      <c r="A178">
        <f t="shared" si="2"/>
        <v>173</v>
      </c>
      <c r="B178" t="s">
        <v>91</v>
      </c>
      <c r="C178" t="s">
        <v>423</v>
      </c>
      <c r="E178">
        <v>2</v>
      </c>
      <c r="J178">
        <v>2</v>
      </c>
      <c r="L178" t="s">
        <v>8</v>
      </c>
      <c r="P178" t="s">
        <v>58</v>
      </c>
      <c r="Q178" s="2" t="s">
        <v>424</v>
      </c>
      <c r="R178" s="2"/>
    </row>
    <row r="179" spans="1:18" ht="45">
      <c r="A179">
        <f t="shared" si="2"/>
        <v>174</v>
      </c>
      <c r="B179" t="s">
        <v>91</v>
      </c>
      <c r="C179" t="s">
        <v>425</v>
      </c>
      <c r="F179">
        <v>2</v>
      </c>
      <c r="J179">
        <v>1</v>
      </c>
      <c r="L179" t="s">
        <v>6</v>
      </c>
      <c r="P179" t="s">
        <v>51</v>
      </c>
      <c r="Q179" s="2" t="s">
        <v>426</v>
      </c>
      <c r="R179" s="2"/>
    </row>
    <row r="180" spans="1:18" ht="45.75">
      <c r="A180">
        <f t="shared" si="2"/>
        <v>175</v>
      </c>
      <c r="B180" t="s">
        <v>49</v>
      </c>
      <c r="C180" t="s">
        <v>427</v>
      </c>
      <c r="D180">
        <v>1</v>
      </c>
      <c r="L180" t="s">
        <v>4</v>
      </c>
      <c r="M180" t="s">
        <v>26</v>
      </c>
      <c r="N180">
        <v>1</v>
      </c>
      <c r="O180" s="58" t="s">
        <v>16</v>
      </c>
      <c r="P180" t="s">
        <v>111</v>
      </c>
      <c r="Q180" s="2" t="s">
        <v>428</v>
      </c>
      <c r="R180" s="2"/>
    </row>
    <row r="181" spans="1:18" ht="45.75">
      <c r="A181">
        <f t="shared" si="2"/>
        <v>176</v>
      </c>
      <c r="B181" t="s">
        <v>49</v>
      </c>
      <c r="C181" t="s">
        <v>429</v>
      </c>
      <c r="D181">
        <v>1</v>
      </c>
      <c r="L181" t="s">
        <v>4</v>
      </c>
      <c r="M181" t="s">
        <v>27</v>
      </c>
      <c r="N181">
        <v>1</v>
      </c>
      <c r="O181" t="s">
        <v>16</v>
      </c>
      <c r="P181" t="s">
        <v>111</v>
      </c>
      <c r="Q181" s="2" t="s">
        <v>430</v>
      </c>
      <c r="R181" s="2"/>
    </row>
    <row r="182" spans="1:18" ht="45.75">
      <c r="A182">
        <f t="shared" si="2"/>
        <v>177</v>
      </c>
      <c r="B182" t="s">
        <v>49</v>
      </c>
      <c r="C182" t="s">
        <v>431</v>
      </c>
      <c r="D182">
        <v>1</v>
      </c>
      <c r="L182" t="s">
        <v>4</v>
      </c>
      <c r="M182" t="s">
        <v>28</v>
      </c>
      <c r="N182">
        <v>1</v>
      </c>
      <c r="O182" t="s">
        <v>16</v>
      </c>
      <c r="P182" t="s">
        <v>111</v>
      </c>
      <c r="Q182" s="2" t="s">
        <v>432</v>
      </c>
      <c r="R182" s="2"/>
    </row>
    <row r="183" spans="1:18" ht="45.75">
      <c r="A183">
        <f t="shared" si="2"/>
        <v>178</v>
      </c>
      <c r="B183" t="s">
        <v>49</v>
      </c>
      <c r="C183" t="s">
        <v>433</v>
      </c>
      <c r="D183">
        <v>1</v>
      </c>
      <c r="L183" t="s">
        <v>4</v>
      </c>
      <c r="M183" t="s">
        <v>29</v>
      </c>
      <c r="N183">
        <v>1</v>
      </c>
      <c r="O183" t="s">
        <v>16</v>
      </c>
      <c r="P183" t="s">
        <v>111</v>
      </c>
      <c r="Q183" s="2" t="s">
        <v>434</v>
      </c>
      <c r="R183" s="2"/>
    </row>
    <row r="184" spans="1:18" ht="45.75">
      <c r="A184">
        <f t="shared" si="2"/>
        <v>179</v>
      </c>
      <c r="B184" t="s">
        <v>49</v>
      </c>
      <c r="C184" t="s">
        <v>435</v>
      </c>
      <c r="D184">
        <v>1</v>
      </c>
      <c r="L184" t="s">
        <v>4</v>
      </c>
      <c r="M184" t="s">
        <v>33</v>
      </c>
      <c r="N184">
        <v>1</v>
      </c>
      <c r="O184" t="s">
        <v>16</v>
      </c>
      <c r="P184" t="s">
        <v>111</v>
      </c>
      <c r="Q184" s="2" t="s">
        <v>436</v>
      </c>
      <c r="R184" s="2"/>
    </row>
    <row r="185" spans="1:18" ht="45.75">
      <c r="A185">
        <f t="shared" si="2"/>
        <v>180</v>
      </c>
      <c r="B185" t="s">
        <v>49</v>
      </c>
      <c r="C185" t="s">
        <v>437</v>
      </c>
      <c r="D185">
        <v>1</v>
      </c>
      <c r="L185" t="s">
        <v>4</v>
      </c>
      <c r="M185" t="s">
        <v>34</v>
      </c>
      <c r="N185">
        <v>1</v>
      </c>
      <c r="O185" t="s">
        <v>16</v>
      </c>
      <c r="P185" t="s">
        <v>111</v>
      </c>
      <c r="Q185" s="2" t="s">
        <v>438</v>
      </c>
      <c r="R185" s="2"/>
    </row>
    <row r="186" spans="1:18" ht="45.75">
      <c r="A186">
        <f t="shared" si="2"/>
        <v>181</v>
      </c>
      <c r="B186" t="s">
        <v>49</v>
      </c>
      <c r="C186" t="s">
        <v>439</v>
      </c>
      <c r="D186">
        <v>1</v>
      </c>
      <c r="L186" t="s">
        <v>4</v>
      </c>
      <c r="M186" t="s">
        <v>35</v>
      </c>
      <c r="N186">
        <v>1</v>
      </c>
      <c r="O186" t="s">
        <v>16</v>
      </c>
      <c r="P186" t="s">
        <v>111</v>
      </c>
      <c r="Q186" s="2" t="s">
        <v>440</v>
      </c>
      <c r="R186" s="2"/>
    </row>
    <row r="187" spans="1:18" ht="45.75">
      <c r="A187">
        <f t="shared" si="2"/>
        <v>182</v>
      </c>
      <c r="B187" t="s">
        <v>49</v>
      </c>
      <c r="C187" t="s">
        <v>441</v>
      </c>
      <c r="D187">
        <v>1</v>
      </c>
      <c r="L187" t="s">
        <v>4</v>
      </c>
      <c r="M187" t="s">
        <v>30</v>
      </c>
      <c r="N187">
        <v>1</v>
      </c>
      <c r="O187" t="s">
        <v>16</v>
      </c>
      <c r="P187" t="s">
        <v>111</v>
      </c>
      <c r="Q187" s="2" t="s">
        <v>442</v>
      </c>
      <c r="R187" s="2"/>
    </row>
    <row r="188" spans="1:18" ht="45.75">
      <c r="A188">
        <f t="shared" si="2"/>
        <v>183</v>
      </c>
      <c r="B188" t="s">
        <v>49</v>
      </c>
      <c r="C188" t="s">
        <v>443</v>
      </c>
      <c r="D188">
        <v>1</v>
      </c>
      <c r="L188" t="s">
        <v>4</v>
      </c>
      <c r="M188" t="s">
        <v>31</v>
      </c>
      <c r="N188">
        <v>1</v>
      </c>
      <c r="O188" t="s">
        <v>16</v>
      </c>
      <c r="P188" t="s">
        <v>111</v>
      </c>
      <c r="Q188" s="2" t="s">
        <v>444</v>
      </c>
      <c r="R188" s="2"/>
    </row>
    <row r="189" spans="1:18" ht="45.75">
      <c r="A189">
        <f t="shared" si="2"/>
        <v>184</v>
      </c>
      <c r="B189" t="s">
        <v>49</v>
      </c>
      <c r="C189" t="s">
        <v>445</v>
      </c>
      <c r="D189">
        <v>1</v>
      </c>
      <c r="L189" t="s">
        <v>4</v>
      </c>
      <c r="M189" t="s">
        <v>32</v>
      </c>
      <c r="N189">
        <v>1</v>
      </c>
      <c r="O189" t="s">
        <v>16</v>
      </c>
      <c r="P189" t="s">
        <v>111</v>
      </c>
      <c r="Q189" s="2" t="s">
        <v>446</v>
      </c>
      <c r="R189" s="2"/>
    </row>
    <row r="190" spans="1:18" ht="45.75">
      <c r="A190">
        <f t="shared" si="2"/>
        <v>185</v>
      </c>
      <c r="B190" t="s">
        <v>91</v>
      </c>
      <c r="C190" t="s">
        <v>447</v>
      </c>
      <c r="J190">
        <v>3</v>
      </c>
      <c r="L190" t="s">
        <v>9</v>
      </c>
      <c r="P190" t="s">
        <v>58</v>
      </c>
      <c r="Q190" s="2" t="s">
        <v>448</v>
      </c>
      <c r="R190" s="2"/>
    </row>
    <row r="191" spans="1:18" ht="30.75">
      <c r="A191">
        <f t="shared" si="2"/>
        <v>186</v>
      </c>
      <c r="B191" t="s">
        <v>91</v>
      </c>
      <c r="C191" t="s">
        <v>449</v>
      </c>
      <c r="F191">
        <v>1</v>
      </c>
      <c r="J191">
        <v>2</v>
      </c>
      <c r="L191" t="s">
        <v>9</v>
      </c>
      <c r="P191" t="s">
        <v>58</v>
      </c>
      <c r="Q191" s="2" t="s">
        <v>450</v>
      </c>
      <c r="R191" s="2"/>
    </row>
    <row r="192" spans="1:18" ht="30.75">
      <c r="A192">
        <f t="shared" si="2"/>
        <v>187</v>
      </c>
      <c r="B192" t="s">
        <v>91</v>
      </c>
      <c r="C192" t="s">
        <v>451</v>
      </c>
      <c r="G192">
        <v>1</v>
      </c>
      <c r="J192">
        <v>2</v>
      </c>
      <c r="L192" t="s">
        <v>5</v>
      </c>
      <c r="P192" t="s">
        <v>58</v>
      </c>
      <c r="Q192" s="2" t="s">
        <v>452</v>
      </c>
      <c r="R192" s="2"/>
    </row>
    <row r="193" spans="1:18" ht="45.75">
      <c r="A193">
        <f t="shared" si="2"/>
        <v>188</v>
      </c>
      <c r="B193" t="s">
        <v>91</v>
      </c>
      <c r="C193" t="s">
        <v>453</v>
      </c>
      <c r="H193">
        <v>1</v>
      </c>
      <c r="J193">
        <v>2</v>
      </c>
      <c r="L193" t="s">
        <v>8</v>
      </c>
      <c r="P193" t="s">
        <v>58</v>
      </c>
      <c r="Q193" s="2" t="s">
        <v>454</v>
      </c>
      <c r="R193" s="2"/>
    </row>
    <row r="194" spans="1:18" ht="45.75">
      <c r="A194">
        <f t="shared" si="2"/>
        <v>189</v>
      </c>
      <c r="B194" t="s">
        <v>91</v>
      </c>
      <c r="C194" t="s">
        <v>455</v>
      </c>
      <c r="I194">
        <v>1</v>
      </c>
      <c r="J194">
        <v>2</v>
      </c>
      <c r="L194" t="s">
        <v>8</v>
      </c>
      <c r="P194" t="s">
        <v>58</v>
      </c>
      <c r="Q194" s="2" t="s">
        <v>456</v>
      </c>
      <c r="R194" s="2"/>
    </row>
    <row r="195" spans="1:18" ht="30.75">
      <c r="A195">
        <f t="shared" si="2"/>
        <v>190</v>
      </c>
      <c r="B195" t="s">
        <v>91</v>
      </c>
      <c r="C195" t="s">
        <v>457</v>
      </c>
      <c r="J195">
        <v>2</v>
      </c>
      <c r="L195" t="s">
        <v>6</v>
      </c>
      <c r="P195" t="s">
        <v>111</v>
      </c>
      <c r="Q195" s="2" t="s">
        <v>458</v>
      </c>
      <c r="R195" s="2"/>
    </row>
    <row r="196" spans="1:18" ht="30.75">
      <c r="A196">
        <f t="shared" si="2"/>
        <v>191</v>
      </c>
      <c r="B196" t="s">
        <v>91</v>
      </c>
      <c r="C196" t="s">
        <v>459</v>
      </c>
      <c r="J196">
        <v>4</v>
      </c>
      <c r="L196" t="s">
        <v>6</v>
      </c>
      <c r="P196" t="s">
        <v>51</v>
      </c>
      <c r="Q196" s="2" t="s">
        <v>460</v>
      </c>
      <c r="R196" s="2"/>
    </row>
    <row r="197" spans="1:18" ht="91.5">
      <c r="A197">
        <f t="shared" si="2"/>
        <v>192</v>
      </c>
      <c r="B197" t="s">
        <v>91</v>
      </c>
      <c r="C197" t="s">
        <v>461</v>
      </c>
      <c r="J197">
        <v>4</v>
      </c>
      <c r="L197" t="s">
        <v>9</v>
      </c>
      <c r="P197" t="s">
        <v>51</v>
      </c>
      <c r="Q197" s="2" t="s">
        <v>462</v>
      </c>
      <c r="R197" s="5" t="s">
        <v>463</v>
      </c>
    </row>
    <row r="198" spans="1:18" ht="91.5">
      <c r="A198">
        <f t="shared" ref="A198:A247" si="3">ROW() - 5</f>
        <v>193</v>
      </c>
      <c r="B198" t="s">
        <v>49</v>
      </c>
      <c r="C198" t="s">
        <v>464</v>
      </c>
      <c r="D198">
        <v>1</v>
      </c>
      <c r="H198">
        <v>2</v>
      </c>
      <c r="J198">
        <v>3</v>
      </c>
      <c r="L198" t="s">
        <v>3</v>
      </c>
      <c r="M198" t="s">
        <v>21</v>
      </c>
      <c r="O198" t="s">
        <v>14</v>
      </c>
      <c r="P198" t="s">
        <v>111</v>
      </c>
      <c r="Q198" s="2" t="s">
        <v>465</v>
      </c>
      <c r="R198" s="5" t="s">
        <v>466</v>
      </c>
    </row>
    <row r="199" spans="1:18" ht="76.5">
      <c r="A199">
        <f t="shared" si="3"/>
        <v>194</v>
      </c>
      <c r="B199" t="s">
        <v>49</v>
      </c>
      <c r="C199" t="s">
        <v>467</v>
      </c>
      <c r="D199">
        <v>1</v>
      </c>
      <c r="G199">
        <v>2</v>
      </c>
      <c r="J199">
        <v>3</v>
      </c>
      <c r="L199" t="s">
        <v>3</v>
      </c>
      <c r="M199" t="s">
        <v>19</v>
      </c>
      <c r="O199" t="s">
        <v>14</v>
      </c>
      <c r="P199" t="s">
        <v>111</v>
      </c>
      <c r="Q199" s="2" t="s">
        <v>468</v>
      </c>
      <c r="R199" s="5" t="s">
        <v>469</v>
      </c>
    </row>
    <row r="200" spans="1:18" ht="60.75">
      <c r="A200">
        <f t="shared" si="3"/>
        <v>195</v>
      </c>
      <c r="B200" t="s">
        <v>49</v>
      </c>
      <c r="C200" t="s">
        <v>470</v>
      </c>
      <c r="D200">
        <v>1</v>
      </c>
      <c r="G200">
        <v>2</v>
      </c>
      <c r="J200">
        <v>2</v>
      </c>
      <c r="L200" t="s">
        <v>3</v>
      </c>
      <c r="M200" t="s">
        <v>19</v>
      </c>
      <c r="O200" t="s">
        <v>16</v>
      </c>
      <c r="P200" t="s">
        <v>111</v>
      </c>
      <c r="Q200" s="2" t="s">
        <v>471</v>
      </c>
      <c r="R200" s="5" t="s">
        <v>472</v>
      </c>
    </row>
    <row r="201" spans="1:18" ht="121.5">
      <c r="A201">
        <f t="shared" si="3"/>
        <v>196</v>
      </c>
      <c r="B201" t="s">
        <v>49</v>
      </c>
      <c r="C201" t="s">
        <v>473</v>
      </c>
      <c r="D201">
        <v>1</v>
      </c>
      <c r="F201">
        <v>3</v>
      </c>
      <c r="J201">
        <v>2</v>
      </c>
      <c r="L201" t="s">
        <v>3</v>
      </c>
      <c r="M201" t="s">
        <v>18</v>
      </c>
      <c r="O201" t="s">
        <v>16</v>
      </c>
      <c r="P201" t="s">
        <v>111</v>
      </c>
      <c r="Q201" s="2" t="s">
        <v>474</v>
      </c>
      <c r="R201" s="5" t="s">
        <v>475</v>
      </c>
    </row>
    <row r="202" spans="1:18" ht="45.75">
      <c r="A202">
        <f t="shared" si="3"/>
        <v>197</v>
      </c>
      <c r="B202" t="s">
        <v>91</v>
      </c>
      <c r="C202" t="s">
        <v>476</v>
      </c>
      <c r="F202">
        <v>2</v>
      </c>
      <c r="J202">
        <v>2</v>
      </c>
      <c r="L202" t="s">
        <v>9</v>
      </c>
      <c r="P202" t="s">
        <v>58</v>
      </c>
      <c r="Q202" s="57" t="s">
        <v>477</v>
      </c>
      <c r="R202" s="2"/>
    </row>
    <row r="203" spans="1:18" ht="45.75">
      <c r="A203">
        <f t="shared" si="3"/>
        <v>198</v>
      </c>
      <c r="B203" t="s">
        <v>91</v>
      </c>
      <c r="C203" t="s">
        <v>478</v>
      </c>
      <c r="E203">
        <v>1</v>
      </c>
      <c r="I203">
        <v>1</v>
      </c>
      <c r="J203" t="s">
        <v>43</v>
      </c>
      <c r="K203" t="b">
        <v>1</v>
      </c>
      <c r="L203" t="s">
        <v>6</v>
      </c>
      <c r="P203" t="s">
        <v>58</v>
      </c>
      <c r="Q203" s="2" t="s">
        <v>479</v>
      </c>
      <c r="R203" s="2"/>
    </row>
    <row r="204" spans="1:18" ht="45.75">
      <c r="A204">
        <f t="shared" si="3"/>
        <v>199</v>
      </c>
      <c r="B204" t="s">
        <v>49</v>
      </c>
      <c r="C204" t="s">
        <v>480</v>
      </c>
      <c r="D204">
        <v>1</v>
      </c>
      <c r="F204">
        <v>2</v>
      </c>
      <c r="J204">
        <v>2</v>
      </c>
      <c r="L204" t="s">
        <v>7</v>
      </c>
      <c r="M204" t="s">
        <v>18</v>
      </c>
      <c r="O204" t="s">
        <v>14</v>
      </c>
      <c r="P204" t="s">
        <v>58</v>
      </c>
      <c r="Q204" s="57" t="s">
        <v>481</v>
      </c>
      <c r="R204" s="2" t="s">
        <v>482</v>
      </c>
    </row>
    <row r="205" spans="1:18" ht="60.75">
      <c r="A205">
        <f t="shared" si="3"/>
        <v>200</v>
      </c>
      <c r="B205" t="s">
        <v>91</v>
      </c>
      <c r="C205" t="s">
        <v>483</v>
      </c>
      <c r="F205">
        <v>2</v>
      </c>
      <c r="J205">
        <v>5</v>
      </c>
      <c r="L205" t="s">
        <v>6</v>
      </c>
      <c r="P205" t="s">
        <v>111</v>
      </c>
      <c r="Q205" s="57" t="s">
        <v>484</v>
      </c>
      <c r="R205" s="2"/>
    </row>
    <row r="206" spans="1:18" ht="76.5">
      <c r="A206">
        <f t="shared" si="3"/>
        <v>201</v>
      </c>
      <c r="B206" t="s">
        <v>91</v>
      </c>
      <c r="C206" t="s">
        <v>485</v>
      </c>
      <c r="I206">
        <v>1</v>
      </c>
      <c r="J206">
        <v>2</v>
      </c>
      <c r="L206" t="s">
        <v>8</v>
      </c>
      <c r="P206" t="s">
        <v>51</v>
      </c>
      <c r="Q206" s="57" t="s">
        <v>486</v>
      </c>
      <c r="R206" s="2"/>
    </row>
    <row r="207" spans="1:18" ht="45.75">
      <c r="A207">
        <f t="shared" si="3"/>
        <v>202</v>
      </c>
      <c r="B207" t="s">
        <v>91</v>
      </c>
      <c r="C207" t="s">
        <v>487</v>
      </c>
      <c r="J207">
        <v>3</v>
      </c>
      <c r="L207" t="s">
        <v>8</v>
      </c>
      <c r="P207" t="s">
        <v>111</v>
      </c>
      <c r="Q207" s="2" t="s">
        <v>488</v>
      </c>
      <c r="R207" s="2"/>
    </row>
    <row r="208" spans="1:18" ht="45.75">
      <c r="A208">
        <f t="shared" si="3"/>
        <v>203</v>
      </c>
      <c r="B208" t="s">
        <v>91</v>
      </c>
      <c r="C208" t="s">
        <v>489</v>
      </c>
      <c r="J208">
        <v>1</v>
      </c>
      <c r="L208" t="s">
        <v>6</v>
      </c>
      <c r="P208" t="s">
        <v>51</v>
      </c>
      <c r="Q208" s="2" t="s">
        <v>490</v>
      </c>
      <c r="R208" s="2"/>
    </row>
    <row r="209" spans="1:18" ht="45.75">
      <c r="A209">
        <f t="shared" si="3"/>
        <v>204</v>
      </c>
      <c r="B209" t="s">
        <v>49</v>
      </c>
      <c r="C209" t="s">
        <v>491</v>
      </c>
      <c r="D209">
        <v>1</v>
      </c>
      <c r="L209" s="58" t="s">
        <v>4</v>
      </c>
      <c r="M209" s="58" t="s">
        <v>20</v>
      </c>
      <c r="N209">
        <v>1</v>
      </c>
      <c r="O209" t="s">
        <v>17</v>
      </c>
      <c r="P209" t="s">
        <v>51</v>
      </c>
      <c r="Q209" s="3" t="s">
        <v>492</v>
      </c>
      <c r="R209" s="2"/>
    </row>
    <row r="210" spans="1:18" ht="60.75">
      <c r="A210">
        <f t="shared" si="3"/>
        <v>205</v>
      </c>
      <c r="B210" t="s">
        <v>49</v>
      </c>
      <c r="C210" t="s">
        <v>493</v>
      </c>
      <c r="D210">
        <v>1</v>
      </c>
      <c r="L210" t="s">
        <v>4</v>
      </c>
      <c r="M210" t="s">
        <v>20</v>
      </c>
      <c r="N210">
        <v>2</v>
      </c>
      <c r="O210" t="s">
        <v>17</v>
      </c>
      <c r="P210" t="s">
        <v>51</v>
      </c>
      <c r="Q210" s="3" t="s">
        <v>494</v>
      </c>
      <c r="R210" s="2"/>
    </row>
    <row r="211" spans="1:18" ht="60.75">
      <c r="A211">
        <f t="shared" si="3"/>
        <v>206</v>
      </c>
      <c r="B211" t="s">
        <v>49</v>
      </c>
      <c r="C211" t="s">
        <v>495</v>
      </c>
      <c r="D211">
        <v>1</v>
      </c>
      <c r="L211" t="s">
        <v>4</v>
      </c>
      <c r="M211" t="s">
        <v>20</v>
      </c>
      <c r="N211">
        <v>3</v>
      </c>
      <c r="O211" t="s">
        <v>17</v>
      </c>
      <c r="P211" t="s">
        <v>51</v>
      </c>
      <c r="Q211" s="3" t="s">
        <v>496</v>
      </c>
      <c r="R211" s="2"/>
    </row>
    <row r="212" spans="1:18" ht="45.75">
      <c r="A212">
        <f t="shared" si="3"/>
        <v>207</v>
      </c>
      <c r="B212" t="s">
        <v>49</v>
      </c>
      <c r="C212" t="s">
        <v>497</v>
      </c>
      <c r="D212">
        <v>1</v>
      </c>
      <c r="L212" s="58" t="s">
        <v>4</v>
      </c>
      <c r="M212" s="58" t="s">
        <v>23</v>
      </c>
      <c r="N212">
        <v>1</v>
      </c>
      <c r="O212" t="s">
        <v>17</v>
      </c>
      <c r="P212" t="s">
        <v>51</v>
      </c>
      <c r="Q212" s="3" t="s">
        <v>498</v>
      </c>
      <c r="R212" s="2"/>
    </row>
    <row r="213" spans="1:18" ht="60.75">
      <c r="A213">
        <f t="shared" si="3"/>
        <v>208</v>
      </c>
      <c r="B213" t="s">
        <v>49</v>
      </c>
      <c r="C213" t="s">
        <v>499</v>
      </c>
      <c r="D213">
        <v>1</v>
      </c>
      <c r="L213" t="s">
        <v>4</v>
      </c>
      <c r="M213" s="58" t="s">
        <v>23</v>
      </c>
      <c r="N213">
        <v>2</v>
      </c>
      <c r="O213" t="s">
        <v>17</v>
      </c>
      <c r="P213" t="s">
        <v>51</v>
      </c>
      <c r="Q213" s="3" t="s">
        <v>500</v>
      </c>
      <c r="R213" s="2"/>
    </row>
    <row r="214" spans="1:18" ht="60.75">
      <c r="A214">
        <f t="shared" si="3"/>
        <v>209</v>
      </c>
      <c r="B214" t="s">
        <v>49</v>
      </c>
      <c r="C214" t="s">
        <v>501</v>
      </c>
      <c r="D214">
        <v>1</v>
      </c>
      <c r="L214" t="s">
        <v>4</v>
      </c>
      <c r="M214" s="58" t="s">
        <v>23</v>
      </c>
      <c r="N214">
        <v>3</v>
      </c>
      <c r="O214" t="s">
        <v>17</v>
      </c>
      <c r="P214" t="s">
        <v>51</v>
      </c>
      <c r="Q214" s="3" t="s">
        <v>502</v>
      </c>
      <c r="R214" s="2"/>
    </row>
    <row r="215" spans="1:18" ht="45.75">
      <c r="A215">
        <f t="shared" si="3"/>
        <v>210</v>
      </c>
      <c r="B215" t="s">
        <v>49</v>
      </c>
      <c r="C215" t="s">
        <v>503</v>
      </c>
      <c r="D215">
        <v>1</v>
      </c>
      <c r="L215" s="58" t="s">
        <v>4</v>
      </c>
      <c r="M215" t="s">
        <v>19</v>
      </c>
      <c r="N215">
        <v>1</v>
      </c>
      <c r="O215" t="s">
        <v>17</v>
      </c>
      <c r="P215" t="s">
        <v>51</v>
      </c>
      <c r="Q215" s="3" t="s">
        <v>504</v>
      </c>
      <c r="R215" s="2"/>
    </row>
    <row r="216" spans="1:18" ht="59.25" customHeight="1">
      <c r="A216">
        <f t="shared" si="3"/>
        <v>211</v>
      </c>
      <c r="B216" t="s">
        <v>49</v>
      </c>
      <c r="C216" t="s">
        <v>505</v>
      </c>
      <c r="D216">
        <v>1</v>
      </c>
      <c r="L216" t="s">
        <v>4</v>
      </c>
      <c r="M216" t="s">
        <v>19</v>
      </c>
      <c r="N216">
        <v>2</v>
      </c>
      <c r="O216" t="s">
        <v>17</v>
      </c>
      <c r="P216" t="s">
        <v>51</v>
      </c>
      <c r="Q216" s="3" t="s">
        <v>506</v>
      </c>
      <c r="R216" s="2"/>
    </row>
    <row r="217" spans="1:18" ht="57.75" customHeight="1">
      <c r="A217">
        <f t="shared" si="3"/>
        <v>212</v>
      </c>
      <c r="B217" t="s">
        <v>49</v>
      </c>
      <c r="C217" t="s">
        <v>507</v>
      </c>
      <c r="D217">
        <v>1</v>
      </c>
      <c r="L217" t="s">
        <v>4</v>
      </c>
      <c r="M217" t="s">
        <v>19</v>
      </c>
      <c r="N217">
        <v>3</v>
      </c>
      <c r="O217" t="s">
        <v>17</v>
      </c>
      <c r="P217" t="s">
        <v>51</v>
      </c>
      <c r="Q217" s="3" t="s">
        <v>508</v>
      </c>
      <c r="R217" s="2"/>
    </row>
    <row r="218" spans="1:18" ht="52.5" customHeight="1">
      <c r="A218">
        <f t="shared" si="3"/>
        <v>213</v>
      </c>
      <c r="B218" t="s">
        <v>49</v>
      </c>
      <c r="C218" t="s">
        <v>509</v>
      </c>
      <c r="D218">
        <v>1</v>
      </c>
      <c r="L218" s="58" t="s">
        <v>4</v>
      </c>
      <c r="M218" t="s">
        <v>21</v>
      </c>
      <c r="N218">
        <v>1</v>
      </c>
      <c r="O218" t="s">
        <v>17</v>
      </c>
      <c r="P218" t="s">
        <v>51</v>
      </c>
      <c r="Q218" s="3" t="s">
        <v>510</v>
      </c>
      <c r="R218" s="2"/>
    </row>
    <row r="219" spans="1:18" ht="71.25" customHeight="1">
      <c r="A219">
        <f t="shared" si="3"/>
        <v>214</v>
      </c>
      <c r="B219" t="s">
        <v>49</v>
      </c>
      <c r="C219" t="s">
        <v>511</v>
      </c>
      <c r="D219">
        <v>1</v>
      </c>
      <c r="L219" t="s">
        <v>4</v>
      </c>
      <c r="M219" t="s">
        <v>21</v>
      </c>
      <c r="N219">
        <v>2</v>
      </c>
      <c r="O219" t="s">
        <v>17</v>
      </c>
      <c r="P219" t="s">
        <v>51</v>
      </c>
      <c r="Q219" s="3" t="s">
        <v>512</v>
      </c>
      <c r="R219" s="2"/>
    </row>
    <row r="220" spans="1:18" ht="66.75" customHeight="1">
      <c r="A220">
        <f t="shared" si="3"/>
        <v>215</v>
      </c>
      <c r="B220" t="s">
        <v>49</v>
      </c>
      <c r="C220" t="s">
        <v>513</v>
      </c>
      <c r="D220">
        <v>1</v>
      </c>
      <c r="L220" t="s">
        <v>4</v>
      </c>
      <c r="M220" t="s">
        <v>21</v>
      </c>
      <c r="N220">
        <v>3</v>
      </c>
      <c r="O220" t="s">
        <v>17</v>
      </c>
      <c r="P220" t="s">
        <v>51</v>
      </c>
      <c r="Q220" s="3" t="s">
        <v>514</v>
      </c>
      <c r="R220" s="2"/>
    </row>
    <row r="221" spans="1:18" ht="45.75">
      <c r="A221">
        <f t="shared" si="3"/>
        <v>216</v>
      </c>
      <c r="B221" t="s">
        <v>49</v>
      </c>
      <c r="C221" t="s">
        <v>515</v>
      </c>
      <c r="D221">
        <v>1</v>
      </c>
      <c r="L221" s="58" t="s">
        <v>4</v>
      </c>
      <c r="M221" t="s">
        <v>18</v>
      </c>
      <c r="N221">
        <v>1</v>
      </c>
      <c r="O221" t="s">
        <v>17</v>
      </c>
      <c r="P221" t="s">
        <v>51</v>
      </c>
      <c r="Q221" s="3" t="s">
        <v>516</v>
      </c>
      <c r="R221" s="2"/>
    </row>
    <row r="222" spans="1:18" ht="60.75">
      <c r="A222">
        <f t="shared" si="3"/>
        <v>217</v>
      </c>
      <c r="B222" t="s">
        <v>49</v>
      </c>
      <c r="C222" t="s">
        <v>517</v>
      </c>
      <c r="D222">
        <v>1</v>
      </c>
      <c r="L222" t="s">
        <v>4</v>
      </c>
      <c r="M222" t="s">
        <v>18</v>
      </c>
      <c r="N222">
        <v>2</v>
      </c>
      <c r="O222" t="s">
        <v>17</v>
      </c>
      <c r="P222" t="s">
        <v>51</v>
      </c>
      <c r="Q222" s="3" t="s">
        <v>518</v>
      </c>
      <c r="R222" s="2"/>
    </row>
    <row r="223" spans="1:18" ht="60.75">
      <c r="A223">
        <f t="shared" si="3"/>
        <v>218</v>
      </c>
      <c r="B223" t="s">
        <v>49</v>
      </c>
      <c r="C223" t="s">
        <v>519</v>
      </c>
      <c r="D223">
        <v>1</v>
      </c>
      <c r="L223" t="s">
        <v>4</v>
      </c>
      <c r="M223" t="s">
        <v>18</v>
      </c>
      <c r="N223">
        <v>3</v>
      </c>
      <c r="O223" t="s">
        <v>17</v>
      </c>
      <c r="P223" t="s">
        <v>51</v>
      </c>
      <c r="Q223" s="3" t="s">
        <v>520</v>
      </c>
      <c r="R223" s="2"/>
    </row>
    <row r="224" spans="1:18" ht="60.75">
      <c r="A224">
        <f t="shared" si="3"/>
        <v>219</v>
      </c>
      <c r="B224" t="s">
        <v>49</v>
      </c>
      <c r="C224" t="s">
        <v>521</v>
      </c>
      <c r="D224">
        <v>1</v>
      </c>
      <c r="I224">
        <v>1</v>
      </c>
      <c r="J224">
        <v>2</v>
      </c>
      <c r="L224" t="s">
        <v>7</v>
      </c>
      <c r="M224" s="58" t="s">
        <v>23</v>
      </c>
      <c r="O224" t="s">
        <v>17</v>
      </c>
      <c r="P224" t="s">
        <v>58</v>
      </c>
      <c r="Q224" s="2" t="s">
        <v>522</v>
      </c>
      <c r="R224" s="2"/>
    </row>
    <row r="225" spans="1:18" ht="60.75">
      <c r="A225">
        <f t="shared" si="3"/>
        <v>220</v>
      </c>
      <c r="B225" t="s">
        <v>49</v>
      </c>
      <c r="C225" t="s">
        <v>523</v>
      </c>
      <c r="D225">
        <v>1</v>
      </c>
      <c r="E225">
        <v>1</v>
      </c>
      <c r="J225">
        <v>2</v>
      </c>
      <c r="L225" t="s">
        <v>7</v>
      </c>
      <c r="M225" s="58" t="s">
        <v>20</v>
      </c>
      <c r="O225" t="s">
        <v>17</v>
      </c>
      <c r="P225" t="s">
        <v>58</v>
      </c>
      <c r="Q225" s="2" t="s">
        <v>524</v>
      </c>
      <c r="R225" s="2"/>
    </row>
    <row r="226" spans="1:18" ht="45.75">
      <c r="A226">
        <f t="shared" si="3"/>
        <v>221</v>
      </c>
      <c r="B226" t="s">
        <v>49</v>
      </c>
      <c r="C226" t="s">
        <v>525</v>
      </c>
      <c r="D226">
        <v>1</v>
      </c>
      <c r="F226">
        <v>1</v>
      </c>
      <c r="J226">
        <v>2</v>
      </c>
      <c r="L226" t="s">
        <v>7</v>
      </c>
      <c r="M226" s="58" t="s">
        <v>18</v>
      </c>
      <c r="O226" t="s">
        <v>17</v>
      </c>
      <c r="P226" t="s">
        <v>58</v>
      </c>
      <c r="Q226" s="2" t="s">
        <v>526</v>
      </c>
      <c r="R226" s="2"/>
    </row>
    <row r="227" spans="1:18" ht="60.75">
      <c r="A227">
        <f t="shared" si="3"/>
        <v>222</v>
      </c>
      <c r="B227" t="s">
        <v>49</v>
      </c>
      <c r="C227" t="s">
        <v>527</v>
      </c>
      <c r="D227">
        <v>1</v>
      </c>
      <c r="H227">
        <v>1</v>
      </c>
      <c r="J227">
        <v>2</v>
      </c>
      <c r="L227" t="s">
        <v>7</v>
      </c>
      <c r="M227" s="58" t="s">
        <v>21</v>
      </c>
      <c r="O227" t="s">
        <v>17</v>
      </c>
      <c r="P227" t="s">
        <v>58</v>
      </c>
      <c r="Q227" s="2" t="s">
        <v>528</v>
      </c>
      <c r="R227" s="2"/>
    </row>
    <row r="228" spans="1:18" ht="60.75">
      <c r="A228">
        <f t="shared" si="3"/>
        <v>223</v>
      </c>
      <c r="B228" t="s">
        <v>49</v>
      </c>
      <c r="C228" t="s">
        <v>529</v>
      </c>
      <c r="D228">
        <v>1</v>
      </c>
      <c r="G228">
        <v>1</v>
      </c>
      <c r="J228">
        <v>2</v>
      </c>
      <c r="L228" t="s">
        <v>7</v>
      </c>
      <c r="M228" s="58" t="s">
        <v>19</v>
      </c>
      <c r="O228" t="s">
        <v>17</v>
      </c>
      <c r="P228" t="s">
        <v>58</v>
      </c>
      <c r="Q228" s="2" t="s">
        <v>530</v>
      </c>
      <c r="R228" s="2"/>
    </row>
    <row r="229" spans="1:18" ht="60.75">
      <c r="A229">
        <f t="shared" si="3"/>
        <v>224</v>
      </c>
      <c r="B229" t="s">
        <v>91</v>
      </c>
      <c r="C229" t="s">
        <v>531</v>
      </c>
      <c r="G229">
        <v>1</v>
      </c>
      <c r="J229">
        <v>3</v>
      </c>
      <c r="L229" t="s">
        <v>5</v>
      </c>
      <c r="P229" t="s">
        <v>58</v>
      </c>
      <c r="Q229" s="57" t="s">
        <v>532</v>
      </c>
      <c r="R229" s="2"/>
    </row>
    <row r="230" spans="1:18" ht="106.5">
      <c r="A230">
        <f t="shared" si="3"/>
        <v>225</v>
      </c>
      <c r="B230" t="s">
        <v>91</v>
      </c>
      <c r="C230" t="s">
        <v>533</v>
      </c>
      <c r="G230">
        <v>2</v>
      </c>
      <c r="J230">
        <v>3</v>
      </c>
      <c r="L230" t="s">
        <v>5</v>
      </c>
      <c r="P230" t="s">
        <v>58</v>
      </c>
      <c r="Q230" s="57" t="s">
        <v>534</v>
      </c>
      <c r="R230" s="2"/>
    </row>
    <row r="231" spans="1:18" ht="45.75">
      <c r="A231">
        <f t="shared" si="3"/>
        <v>226</v>
      </c>
      <c r="B231" t="s">
        <v>91</v>
      </c>
      <c r="C231" t="s">
        <v>535</v>
      </c>
      <c r="F231">
        <v>2</v>
      </c>
      <c r="J231">
        <v>3</v>
      </c>
      <c r="L231" t="s">
        <v>9</v>
      </c>
      <c r="P231" t="s">
        <v>111</v>
      </c>
      <c r="Q231" s="2" t="s">
        <v>536</v>
      </c>
      <c r="R231" s="2"/>
    </row>
    <row r="232" spans="1:18" ht="30.75">
      <c r="A232">
        <f t="shared" si="3"/>
        <v>227</v>
      </c>
      <c r="B232" t="s">
        <v>91</v>
      </c>
      <c r="C232" t="s">
        <v>537</v>
      </c>
      <c r="F232">
        <v>1</v>
      </c>
      <c r="J232">
        <v>1</v>
      </c>
      <c r="L232" t="s">
        <v>10</v>
      </c>
      <c r="P232" t="s">
        <v>58</v>
      </c>
      <c r="Q232" s="2" t="s">
        <v>538</v>
      </c>
      <c r="R232" s="2"/>
    </row>
    <row r="233" spans="1:18" ht="45.75">
      <c r="A233">
        <f t="shared" si="3"/>
        <v>228</v>
      </c>
      <c r="B233" t="s">
        <v>91</v>
      </c>
      <c r="C233" t="s">
        <v>539</v>
      </c>
      <c r="I233">
        <v>1</v>
      </c>
      <c r="J233">
        <v>2</v>
      </c>
      <c r="L233" t="s">
        <v>10</v>
      </c>
      <c r="P233" t="s">
        <v>111</v>
      </c>
      <c r="Q233" s="57" t="s">
        <v>540</v>
      </c>
      <c r="R233" s="55" t="s">
        <v>541</v>
      </c>
    </row>
    <row r="234" spans="1:18" ht="45.75">
      <c r="A234">
        <f t="shared" si="3"/>
        <v>229</v>
      </c>
      <c r="B234" t="s">
        <v>91</v>
      </c>
      <c r="C234" t="s">
        <v>542</v>
      </c>
      <c r="H234">
        <v>2</v>
      </c>
      <c r="J234">
        <v>2</v>
      </c>
      <c r="L234" t="s">
        <v>6</v>
      </c>
      <c r="P234" t="s">
        <v>58</v>
      </c>
      <c r="Q234" s="2" t="s">
        <v>543</v>
      </c>
      <c r="R234" s="2"/>
    </row>
    <row r="235" spans="1:18" ht="76.5">
      <c r="A235">
        <f t="shared" si="3"/>
        <v>230</v>
      </c>
      <c r="B235" t="s">
        <v>49</v>
      </c>
      <c r="C235" t="s">
        <v>544</v>
      </c>
      <c r="D235">
        <v>1</v>
      </c>
      <c r="I235">
        <v>2</v>
      </c>
      <c r="J235">
        <v>3</v>
      </c>
      <c r="L235" t="s">
        <v>3</v>
      </c>
      <c r="M235" s="58" t="s">
        <v>23</v>
      </c>
      <c r="O235" t="s">
        <v>17</v>
      </c>
      <c r="P235" t="s">
        <v>111</v>
      </c>
      <c r="Q235" s="57" t="s">
        <v>545</v>
      </c>
      <c r="R235" s="55" t="s">
        <v>546</v>
      </c>
    </row>
    <row r="236" spans="1:18" ht="91.5">
      <c r="A236">
        <f t="shared" si="3"/>
        <v>231</v>
      </c>
      <c r="B236" t="s">
        <v>91</v>
      </c>
      <c r="C236" t="s">
        <v>547</v>
      </c>
      <c r="I236">
        <v>1</v>
      </c>
      <c r="J236">
        <v>2</v>
      </c>
      <c r="L236" t="s">
        <v>8</v>
      </c>
      <c r="P236" t="s">
        <v>111</v>
      </c>
      <c r="Q236" s="57" t="s">
        <v>548</v>
      </c>
      <c r="R236" s="5" t="s">
        <v>549</v>
      </c>
    </row>
    <row r="237" spans="1:18" ht="30.75">
      <c r="A237">
        <f t="shared" si="3"/>
        <v>232</v>
      </c>
      <c r="B237" t="s">
        <v>91</v>
      </c>
      <c r="C237" t="s">
        <v>550</v>
      </c>
      <c r="F237">
        <v>2</v>
      </c>
      <c r="J237">
        <v>2</v>
      </c>
      <c r="L237" t="s">
        <v>9</v>
      </c>
      <c r="P237" t="s">
        <v>58</v>
      </c>
      <c r="Q237" s="2" t="s">
        <v>551</v>
      </c>
      <c r="R237" s="2"/>
    </row>
    <row r="238" spans="1:18" ht="30.75">
      <c r="A238">
        <f t="shared" si="3"/>
        <v>233</v>
      </c>
      <c r="B238" t="s">
        <v>91</v>
      </c>
      <c r="C238" t="s">
        <v>552</v>
      </c>
      <c r="G238">
        <v>1</v>
      </c>
      <c r="J238">
        <v>2</v>
      </c>
      <c r="L238" t="s">
        <v>5</v>
      </c>
      <c r="P238" t="s">
        <v>58</v>
      </c>
      <c r="Q238" s="2" t="s">
        <v>553</v>
      </c>
      <c r="R238" s="2"/>
    </row>
    <row r="239" spans="1:18" ht="30.75">
      <c r="A239">
        <f t="shared" si="3"/>
        <v>234</v>
      </c>
      <c r="B239" t="s">
        <v>91</v>
      </c>
      <c r="C239" t="s">
        <v>554</v>
      </c>
      <c r="G239">
        <v>1</v>
      </c>
      <c r="J239">
        <v>2</v>
      </c>
      <c r="L239" t="s">
        <v>5</v>
      </c>
      <c r="P239" t="s">
        <v>58</v>
      </c>
      <c r="Q239" s="2" t="s">
        <v>553</v>
      </c>
      <c r="R239" s="2"/>
    </row>
    <row r="240" spans="1:18" ht="30.75">
      <c r="A240">
        <f t="shared" si="3"/>
        <v>235</v>
      </c>
      <c r="B240" t="s">
        <v>91</v>
      </c>
      <c r="C240" t="s">
        <v>555</v>
      </c>
      <c r="F240">
        <v>1</v>
      </c>
      <c r="J240">
        <v>2</v>
      </c>
      <c r="L240" t="s">
        <v>6</v>
      </c>
      <c r="P240" t="s">
        <v>51</v>
      </c>
      <c r="Q240" s="2" t="s">
        <v>556</v>
      </c>
      <c r="R240" s="2"/>
    </row>
    <row r="241" spans="1:18" ht="30.75">
      <c r="A241">
        <f t="shared" si="3"/>
        <v>236</v>
      </c>
      <c r="B241" t="s">
        <v>49</v>
      </c>
      <c r="C241" t="s">
        <v>557</v>
      </c>
      <c r="D241">
        <v>1</v>
      </c>
      <c r="L241" t="s">
        <v>4</v>
      </c>
      <c r="M241" t="s">
        <v>19</v>
      </c>
      <c r="O241" t="s">
        <v>17</v>
      </c>
      <c r="P241" t="s">
        <v>58</v>
      </c>
      <c r="Q241" s="2" t="s">
        <v>558</v>
      </c>
      <c r="R241" s="2"/>
    </row>
    <row r="242" spans="1:18" ht="183">
      <c r="A242">
        <f t="shared" si="3"/>
        <v>237</v>
      </c>
      <c r="B242" t="s">
        <v>91</v>
      </c>
      <c r="C242" t="s">
        <v>559</v>
      </c>
      <c r="J242">
        <v>7</v>
      </c>
      <c r="L242" t="s">
        <v>9</v>
      </c>
      <c r="P242" t="s">
        <v>193</v>
      </c>
      <c r="Q242" s="57" t="s">
        <v>560</v>
      </c>
      <c r="R242" s="5" t="s">
        <v>561</v>
      </c>
    </row>
    <row r="243" spans="1:18" ht="137.25">
      <c r="A243">
        <f t="shared" si="3"/>
        <v>238</v>
      </c>
      <c r="B243" t="s">
        <v>91</v>
      </c>
      <c r="C243" t="s">
        <v>562</v>
      </c>
      <c r="J243">
        <v>7</v>
      </c>
      <c r="L243" t="s">
        <v>9</v>
      </c>
      <c r="P243" t="s">
        <v>193</v>
      </c>
      <c r="Q243" s="57" t="s">
        <v>563</v>
      </c>
      <c r="R243" s="5" t="s">
        <v>564</v>
      </c>
    </row>
    <row r="244" spans="1:18" ht="91.5">
      <c r="A244">
        <f t="shared" si="3"/>
        <v>239</v>
      </c>
      <c r="B244" t="s">
        <v>49</v>
      </c>
      <c r="C244" t="s">
        <v>565</v>
      </c>
      <c r="D244">
        <v>1</v>
      </c>
      <c r="E244">
        <v>2</v>
      </c>
      <c r="J244">
        <v>2</v>
      </c>
      <c r="L244" t="s">
        <v>3</v>
      </c>
      <c r="M244" t="s">
        <v>20</v>
      </c>
      <c r="O244" t="s">
        <v>14</v>
      </c>
      <c r="P244" t="s">
        <v>111</v>
      </c>
      <c r="Q244" s="2" t="s">
        <v>566</v>
      </c>
      <c r="R244" s="5" t="s">
        <v>567</v>
      </c>
    </row>
    <row r="245" spans="1:18" ht="106.5">
      <c r="A245">
        <f t="shared" si="3"/>
        <v>240</v>
      </c>
      <c r="B245" t="s">
        <v>49</v>
      </c>
      <c r="C245" t="s">
        <v>568</v>
      </c>
      <c r="D245">
        <v>1</v>
      </c>
      <c r="H245">
        <v>2</v>
      </c>
      <c r="J245">
        <v>2</v>
      </c>
      <c r="L245" t="s">
        <v>3</v>
      </c>
      <c r="M245" t="s">
        <v>21</v>
      </c>
      <c r="O245" t="s">
        <v>14</v>
      </c>
      <c r="P245" t="s">
        <v>111</v>
      </c>
      <c r="Q245" s="57" t="s">
        <v>569</v>
      </c>
      <c r="R245" s="5" t="s">
        <v>570</v>
      </c>
    </row>
    <row r="246" spans="1:18" ht="76.5">
      <c r="A246">
        <f t="shared" si="3"/>
        <v>241</v>
      </c>
      <c r="B246" t="s">
        <v>49</v>
      </c>
      <c r="C246" t="s">
        <v>571</v>
      </c>
      <c r="D246">
        <v>1</v>
      </c>
      <c r="H246">
        <v>2</v>
      </c>
      <c r="J246">
        <v>3</v>
      </c>
      <c r="L246" t="s">
        <v>3</v>
      </c>
      <c r="M246" t="s">
        <v>21</v>
      </c>
      <c r="O246" t="s">
        <v>14</v>
      </c>
      <c r="P246" t="s">
        <v>111</v>
      </c>
      <c r="Q246" s="57" t="s">
        <v>572</v>
      </c>
      <c r="R246" s="5" t="s">
        <v>573</v>
      </c>
    </row>
    <row r="247" spans="1:18" ht="106.5">
      <c r="A247">
        <f t="shared" si="3"/>
        <v>242</v>
      </c>
      <c r="B247" t="s">
        <v>49</v>
      </c>
      <c r="C247" t="s">
        <v>574</v>
      </c>
      <c r="D247">
        <v>1</v>
      </c>
      <c r="E247">
        <v>1</v>
      </c>
      <c r="H247">
        <v>1</v>
      </c>
      <c r="J247">
        <v>2</v>
      </c>
      <c r="L247" t="s">
        <v>3</v>
      </c>
      <c r="M247" t="s">
        <v>24</v>
      </c>
      <c r="O247" t="s">
        <v>16</v>
      </c>
      <c r="P247" t="s">
        <v>111</v>
      </c>
      <c r="Q247" s="2" t="s">
        <v>575</v>
      </c>
      <c r="R247" s="5" t="s">
        <v>576</v>
      </c>
    </row>
    <row r="248" spans="1:18" ht="106.5">
      <c r="A248">
        <f t="shared" ref="A248:A311" si="4">ROW() - 5</f>
        <v>243</v>
      </c>
      <c r="B248" t="s">
        <v>49</v>
      </c>
      <c r="C248" t="s">
        <v>577</v>
      </c>
      <c r="D248">
        <v>1</v>
      </c>
      <c r="E248">
        <v>2</v>
      </c>
      <c r="J248">
        <v>3</v>
      </c>
      <c r="L248" t="s">
        <v>3</v>
      </c>
      <c r="M248" t="s">
        <v>20</v>
      </c>
      <c r="O248" t="s">
        <v>14</v>
      </c>
      <c r="P248" t="s">
        <v>111</v>
      </c>
      <c r="Q248" s="2" t="s">
        <v>578</v>
      </c>
      <c r="R248" s="5" t="s">
        <v>579</v>
      </c>
    </row>
    <row r="249" spans="1:18" ht="91.5">
      <c r="A249">
        <f t="shared" si="4"/>
        <v>244</v>
      </c>
      <c r="B249" t="s">
        <v>49</v>
      </c>
      <c r="C249" t="s">
        <v>580</v>
      </c>
      <c r="D249">
        <v>1</v>
      </c>
      <c r="I249">
        <v>2</v>
      </c>
      <c r="J249">
        <v>3</v>
      </c>
      <c r="L249" t="s">
        <v>3</v>
      </c>
      <c r="M249" t="s">
        <v>23</v>
      </c>
      <c r="O249" t="s">
        <v>14</v>
      </c>
      <c r="P249" t="s">
        <v>111</v>
      </c>
      <c r="Q249" s="57" t="s">
        <v>581</v>
      </c>
      <c r="R249" s="5" t="s">
        <v>582</v>
      </c>
    </row>
    <row r="250" spans="1:18">
      <c r="A250">
        <f t="shared" si="4"/>
        <v>245</v>
      </c>
      <c r="B250" t="s">
        <v>91</v>
      </c>
      <c r="C250" t="s">
        <v>583</v>
      </c>
      <c r="I250">
        <v>1</v>
      </c>
      <c r="J250">
        <v>1</v>
      </c>
      <c r="L250" t="s">
        <v>10</v>
      </c>
      <c r="P250" t="s">
        <v>58</v>
      </c>
      <c r="Q250" s="57" t="s">
        <v>584</v>
      </c>
      <c r="R250" s="2"/>
    </row>
    <row r="251" spans="1:18" ht="60.75">
      <c r="A251">
        <f t="shared" si="4"/>
        <v>246</v>
      </c>
      <c r="B251" t="s">
        <v>91</v>
      </c>
      <c r="C251" t="s">
        <v>585</v>
      </c>
      <c r="I251">
        <v>2</v>
      </c>
      <c r="J251">
        <v>3</v>
      </c>
      <c r="L251" t="s">
        <v>8</v>
      </c>
      <c r="P251" t="s">
        <v>58</v>
      </c>
      <c r="Q251" s="57" t="s">
        <v>586</v>
      </c>
      <c r="R251" s="5" t="s">
        <v>587</v>
      </c>
    </row>
    <row r="252" spans="1:18" ht="30.75">
      <c r="A252">
        <f t="shared" si="4"/>
        <v>247</v>
      </c>
      <c r="B252" t="s">
        <v>91</v>
      </c>
      <c r="C252" t="s">
        <v>588</v>
      </c>
      <c r="I252">
        <v>1</v>
      </c>
      <c r="J252">
        <v>2</v>
      </c>
      <c r="L252" t="s">
        <v>9</v>
      </c>
      <c r="P252" t="s">
        <v>58</v>
      </c>
      <c r="Q252" s="57" t="s">
        <v>589</v>
      </c>
      <c r="R252" s="2"/>
    </row>
    <row r="253" spans="1:18">
      <c r="A253">
        <f t="shared" si="4"/>
        <v>248</v>
      </c>
      <c r="B253" t="s">
        <v>91</v>
      </c>
      <c r="C253" t="s">
        <v>590</v>
      </c>
      <c r="I253">
        <v>1</v>
      </c>
      <c r="J253">
        <v>1</v>
      </c>
      <c r="L253" t="s">
        <v>6</v>
      </c>
      <c r="P253" t="s">
        <v>58</v>
      </c>
      <c r="Q253" s="57" t="s">
        <v>584</v>
      </c>
      <c r="R253" s="2"/>
    </row>
    <row r="254" spans="1:18" ht="60.75">
      <c r="A254">
        <f t="shared" si="4"/>
        <v>249</v>
      </c>
      <c r="B254" t="s">
        <v>91</v>
      </c>
      <c r="C254" t="s">
        <v>591</v>
      </c>
      <c r="I254">
        <v>2</v>
      </c>
      <c r="J254">
        <v>2</v>
      </c>
      <c r="L254" t="s">
        <v>6</v>
      </c>
      <c r="P254" t="s">
        <v>51</v>
      </c>
      <c r="Q254" s="57" t="s">
        <v>592</v>
      </c>
      <c r="R254" s="55" t="s">
        <v>593</v>
      </c>
    </row>
    <row r="255" spans="1:18">
      <c r="A255">
        <f t="shared" si="4"/>
        <v>250</v>
      </c>
      <c r="Q255" s="2"/>
      <c r="R255" s="2"/>
    </row>
    <row r="256" spans="1:18">
      <c r="A256">
        <f t="shared" si="4"/>
        <v>251</v>
      </c>
      <c r="Q256" s="2"/>
      <c r="R256" s="2"/>
    </row>
    <row r="257" spans="1:18">
      <c r="A257">
        <f t="shared" si="4"/>
        <v>252</v>
      </c>
      <c r="Q257" s="2"/>
      <c r="R257" s="2"/>
    </row>
    <row r="258" spans="1:18">
      <c r="A258">
        <f t="shared" si="4"/>
        <v>253</v>
      </c>
      <c r="Q258" s="2"/>
      <c r="R258" s="2"/>
    </row>
    <row r="259" spans="1:18">
      <c r="A259">
        <f t="shared" si="4"/>
        <v>254</v>
      </c>
      <c r="Q259" s="2"/>
      <c r="R259" s="2"/>
    </row>
    <row r="260" spans="1:18">
      <c r="A260">
        <f t="shared" si="4"/>
        <v>255</v>
      </c>
      <c r="Q260" s="2"/>
      <c r="R260" s="2"/>
    </row>
    <row r="261" spans="1:18">
      <c r="A261">
        <f t="shared" si="4"/>
        <v>256</v>
      </c>
      <c r="Q261" s="2"/>
      <c r="R261" s="2"/>
    </row>
    <row r="262" spans="1:18">
      <c r="A262">
        <f t="shared" si="4"/>
        <v>257</v>
      </c>
      <c r="Q262" s="2"/>
      <c r="R262" s="2"/>
    </row>
    <row r="263" spans="1:18">
      <c r="A263">
        <f t="shared" si="4"/>
        <v>258</v>
      </c>
      <c r="Q263" s="2"/>
      <c r="R263" s="2"/>
    </row>
    <row r="264" spans="1:18">
      <c r="A264">
        <f t="shared" si="4"/>
        <v>259</v>
      </c>
      <c r="Q264" s="2"/>
      <c r="R264" s="2"/>
    </row>
    <row r="265" spans="1:18">
      <c r="A265">
        <f t="shared" si="4"/>
        <v>260</v>
      </c>
      <c r="Q265" s="2"/>
      <c r="R265" s="2"/>
    </row>
    <row r="266" spans="1:18">
      <c r="A266">
        <f t="shared" si="4"/>
        <v>261</v>
      </c>
      <c r="Q266" s="2"/>
      <c r="R266" s="2"/>
    </row>
    <row r="267" spans="1:18">
      <c r="A267">
        <f t="shared" si="4"/>
        <v>262</v>
      </c>
      <c r="Q267" s="2"/>
      <c r="R267" s="2"/>
    </row>
    <row r="268" spans="1:18">
      <c r="A268">
        <f t="shared" si="4"/>
        <v>263</v>
      </c>
      <c r="Q268" s="2"/>
      <c r="R268" s="2"/>
    </row>
    <row r="269" spans="1:18">
      <c r="A269">
        <f t="shared" si="4"/>
        <v>264</v>
      </c>
      <c r="Q269" s="2"/>
      <c r="R269" s="2"/>
    </row>
    <row r="270" spans="1:18">
      <c r="A270">
        <f t="shared" si="4"/>
        <v>265</v>
      </c>
      <c r="Q270" s="2"/>
      <c r="R270" s="2"/>
    </row>
    <row r="271" spans="1:18">
      <c r="A271">
        <f t="shared" si="4"/>
        <v>266</v>
      </c>
      <c r="Q271" s="2"/>
      <c r="R271" s="2"/>
    </row>
    <row r="272" spans="1:18">
      <c r="A272">
        <f t="shared" si="4"/>
        <v>267</v>
      </c>
      <c r="Q272" s="2"/>
      <c r="R272" s="2"/>
    </row>
    <row r="273" spans="1:18">
      <c r="A273">
        <f t="shared" si="4"/>
        <v>268</v>
      </c>
      <c r="Q273" s="2"/>
      <c r="R273" s="2"/>
    </row>
    <row r="274" spans="1:18">
      <c r="A274">
        <f t="shared" si="4"/>
        <v>269</v>
      </c>
      <c r="Q274" s="2"/>
      <c r="R274" s="2"/>
    </row>
    <row r="275" spans="1:18">
      <c r="A275">
        <f t="shared" si="4"/>
        <v>270</v>
      </c>
      <c r="Q275" s="2"/>
      <c r="R275" s="2"/>
    </row>
    <row r="276" spans="1:18">
      <c r="A276">
        <f t="shared" si="4"/>
        <v>271</v>
      </c>
      <c r="Q276" s="2"/>
      <c r="R276" s="2"/>
    </row>
    <row r="277" spans="1:18">
      <c r="A277">
        <f t="shared" si="4"/>
        <v>272</v>
      </c>
      <c r="Q277" s="2"/>
      <c r="R277" s="2"/>
    </row>
    <row r="278" spans="1:18">
      <c r="A278">
        <f t="shared" si="4"/>
        <v>273</v>
      </c>
      <c r="Q278" s="2"/>
      <c r="R278" s="2"/>
    </row>
    <row r="279" spans="1:18">
      <c r="A279">
        <f t="shared" si="4"/>
        <v>274</v>
      </c>
      <c r="Q279" s="2"/>
      <c r="R279" s="2"/>
    </row>
    <row r="280" spans="1:18">
      <c r="A280">
        <f t="shared" si="4"/>
        <v>275</v>
      </c>
      <c r="Q280" s="2"/>
      <c r="R280" s="2"/>
    </row>
    <row r="281" spans="1:18">
      <c r="A281">
        <f t="shared" si="4"/>
        <v>276</v>
      </c>
      <c r="Q281" s="2"/>
      <c r="R281" s="2"/>
    </row>
    <row r="282" spans="1:18">
      <c r="A282">
        <f t="shared" si="4"/>
        <v>277</v>
      </c>
      <c r="Q282" s="2"/>
      <c r="R282" s="2"/>
    </row>
    <row r="283" spans="1:18">
      <c r="A283">
        <f t="shared" si="4"/>
        <v>278</v>
      </c>
      <c r="Q283" s="2"/>
      <c r="R283" s="2"/>
    </row>
    <row r="284" spans="1:18">
      <c r="A284">
        <f t="shared" si="4"/>
        <v>279</v>
      </c>
      <c r="Q284" s="2"/>
      <c r="R284" s="2"/>
    </row>
    <row r="285" spans="1:18">
      <c r="A285">
        <f t="shared" si="4"/>
        <v>280</v>
      </c>
      <c r="Q285" s="2"/>
      <c r="R285" s="2"/>
    </row>
    <row r="286" spans="1:18">
      <c r="A286">
        <f t="shared" si="4"/>
        <v>281</v>
      </c>
      <c r="Q286" s="2"/>
      <c r="R286" s="2"/>
    </row>
    <row r="287" spans="1:18">
      <c r="A287">
        <f t="shared" si="4"/>
        <v>282</v>
      </c>
      <c r="Q287" s="2"/>
      <c r="R287" s="2"/>
    </row>
    <row r="288" spans="1:18">
      <c r="A288">
        <f t="shared" si="4"/>
        <v>283</v>
      </c>
      <c r="Q288" s="2"/>
      <c r="R288" s="2"/>
    </row>
    <row r="289" spans="1:18">
      <c r="A289">
        <f t="shared" si="4"/>
        <v>284</v>
      </c>
      <c r="Q289" s="2"/>
      <c r="R289" s="2"/>
    </row>
    <row r="290" spans="1:18">
      <c r="A290">
        <f t="shared" si="4"/>
        <v>285</v>
      </c>
      <c r="Q290" s="2"/>
      <c r="R290" s="2"/>
    </row>
    <row r="291" spans="1:18">
      <c r="A291">
        <f t="shared" si="4"/>
        <v>286</v>
      </c>
      <c r="Q291" s="2"/>
      <c r="R291" s="2"/>
    </row>
    <row r="292" spans="1:18">
      <c r="A292">
        <f t="shared" si="4"/>
        <v>287</v>
      </c>
      <c r="Q292" s="2"/>
      <c r="R292" s="2"/>
    </row>
    <row r="293" spans="1:18">
      <c r="A293">
        <f t="shared" si="4"/>
        <v>288</v>
      </c>
      <c r="Q293" s="2"/>
      <c r="R293" s="2"/>
    </row>
    <row r="294" spans="1:18">
      <c r="A294">
        <f t="shared" si="4"/>
        <v>289</v>
      </c>
      <c r="Q294" s="2"/>
      <c r="R294" s="2"/>
    </row>
    <row r="295" spans="1:18">
      <c r="A295">
        <f t="shared" si="4"/>
        <v>290</v>
      </c>
      <c r="Q295" s="2"/>
      <c r="R295" s="2"/>
    </row>
    <row r="296" spans="1:18">
      <c r="A296">
        <f t="shared" si="4"/>
        <v>291</v>
      </c>
      <c r="Q296" s="2"/>
      <c r="R296" s="2"/>
    </row>
    <row r="297" spans="1:18">
      <c r="A297">
        <f t="shared" si="4"/>
        <v>292</v>
      </c>
      <c r="Q297" s="2"/>
      <c r="R297" s="2"/>
    </row>
    <row r="298" spans="1:18">
      <c r="A298">
        <f t="shared" si="4"/>
        <v>293</v>
      </c>
      <c r="Q298" s="2"/>
      <c r="R298" s="2"/>
    </row>
    <row r="299" spans="1:18">
      <c r="A299">
        <f t="shared" si="4"/>
        <v>294</v>
      </c>
      <c r="Q299" s="2"/>
      <c r="R299" s="2"/>
    </row>
    <row r="300" spans="1:18">
      <c r="A300">
        <f t="shared" si="4"/>
        <v>295</v>
      </c>
      <c r="Q300" s="2"/>
      <c r="R300" s="2"/>
    </row>
    <row r="301" spans="1:18">
      <c r="A301">
        <f t="shared" si="4"/>
        <v>296</v>
      </c>
      <c r="Q301" s="2"/>
      <c r="R301" s="2"/>
    </row>
    <row r="302" spans="1:18">
      <c r="A302">
        <f t="shared" si="4"/>
        <v>297</v>
      </c>
      <c r="Q302" s="2"/>
      <c r="R302" s="2"/>
    </row>
    <row r="303" spans="1:18">
      <c r="A303">
        <f t="shared" si="4"/>
        <v>298</v>
      </c>
      <c r="Q303" s="2"/>
      <c r="R303" s="2"/>
    </row>
    <row r="304" spans="1:18">
      <c r="A304">
        <f t="shared" si="4"/>
        <v>299</v>
      </c>
      <c r="Q304" s="2"/>
      <c r="R304" s="2"/>
    </row>
    <row r="305" spans="1:18">
      <c r="A305">
        <f t="shared" si="4"/>
        <v>300</v>
      </c>
      <c r="Q305" s="2"/>
      <c r="R305" s="2"/>
    </row>
    <row r="306" spans="1:18">
      <c r="A306">
        <f t="shared" si="4"/>
        <v>301</v>
      </c>
      <c r="Q306" s="2"/>
      <c r="R306" s="2"/>
    </row>
    <row r="307" spans="1:18">
      <c r="A307">
        <f t="shared" si="4"/>
        <v>302</v>
      </c>
      <c r="Q307" s="2"/>
      <c r="R307" s="2"/>
    </row>
    <row r="308" spans="1:18">
      <c r="A308">
        <f t="shared" si="4"/>
        <v>303</v>
      </c>
      <c r="Q308" s="2"/>
      <c r="R308" s="2"/>
    </row>
    <row r="309" spans="1:18">
      <c r="A309">
        <f t="shared" si="4"/>
        <v>304</v>
      </c>
      <c r="Q309" s="2"/>
      <c r="R309" s="2"/>
    </row>
    <row r="310" spans="1:18">
      <c r="A310">
        <f t="shared" si="4"/>
        <v>305</v>
      </c>
      <c r="Q310" s="2"/>
      <c r="R310" s="2"/>
    </row>
    <row r="311" spans="1:18">
      <c r="A311">
        <f t="shared" si="4"/>
        <v>306</v>
      </c>
      <c r="Q311" s="2"/>
      <c r="R311" s="2"/>
    </row>
    <row r="312" spans="1:18">
      <c r="A312">
        <f t="shared" ref="A312:A375" si="5">ROW() - 5</f>
        <v>307</v>
      </c>
      <c r="Q312" s="2"/>
      <c r="R312" s="2"/>
    </row>
    <row r="313" spans="1:18">
      <c r="A313">
        <f t="shared" si="5"/>
        <v>308</v>
      </c>
      <c r="Q313" s="2"/>
      <c r="R313" s="2"/>
    </row>
    <row r="314" spans="1:18">
      <c r="A314">
        <f t="shared" si="5"/>
        <v>309</v>
      </c>
      <c r="Q314" s="2"/>
      <c r="R314" s="2"/>
    </row>
    <row r="315" spans="1:18">
      <c r="A315">
        <f t="shared" si="5"/>
        <v>310</v>
      </c>
      <c r="Q315" s="2"/>
      <c r="R315" s="2"/>
    </row>
    <row r="316" spans="1:18">
      <c r="A316">
        <f t="shared" si="5"/>
        <v>311</v>
      </c>
      <c r="Q316" s="2"/>
      <c r="R316" s="2"/>
    </row>
    <row r="317" spans="1:18">
      <c r="A317">
        <f t="shared" si="5"/>
        <v>312</v>
      </c>
      <c r="Q317" s="2"/>
      <c r="R317" s="2"/>
    </row>
    <row r="318" spans="1:18">
      <c r="A318">
        <f t="shared" si="5"/>
        <v>313</v>
      </c>
      <c r="Q318" s="2"/>
      <c r="R318" s="2"/>
    </row>
    <row r="319" spans="1:18">
      <c r="A319">
        <f t="shared" si="5"/>
        <v>314</v>
      </c>
      <c r="Q319" s="2"/>
      <c r="R319" s="2"/>
    </row>
    <row r="320" spans="1:18">
      <c r="A320">
        <f t="shared" si="5"/>
        <v>315</v>
      </c>
      <c r="Q320" s="2"/>
      <c r="R320" s="2"/>
    </row>
    <row r="321" spans="1:18">
      <c r="A321">
        <f t="shared" si="5"/>
        <v>316</v>
      </c>
      <c r="Q321" s="2"/>
      <c r="R321" s="2"/>
    </row>
    <row r="322" spans="1:18">
      <c r="A322">
        <f t="shared" si="5"/>
        <v>317</v>
      </c>
      <c r="Q322" s="2"/>
      <c r="R322" s="2"/>
    </row>
    <row r="323" spans="1:18">
      <c r="A323">
        <f t="shared" si="5"/>
        <v>318</v>
      </c>
      <c r="Q323" s="2"/>
      <c r="R323" s="2"/>
    </row>
    <row r="324" spans="1:18">
      <c r="A324">
        <f t="shared" si="5"/>
        <v>319</v>
      </c>
      <c r="Q324" s="2"/>
      <c r="R324" s="2"/>
    </row>
    <row r="325" spans="1:18">
      <c r="A325">
        <f t="shared" si="5"/>
        <v>320</v>
      </c>
      <c r="Q325" s="2"/>
      <c r="R325" s="2"/>
    </row>
    <row r="326" spans="1:18">
      <c r="A326">
        <f t="shared" si="5"/>
        <v>321</v>
      </c>
      <c r="Q326" s="2"/>
      <c r="R326" s="2"/>
    </row>
    <row r="327" spans="1:18">
      <c r="A327">
        <f t="shared" si="5"/>
        <v>322</v>
      </c>
      <c r="Q327" s="2"/>
      <c r="R327" s="2"/>
    </row>
    <row r="328" spans="1:18">
      <c r="A328">
        <f t="shared" si="5"/>
        <v>323</v>
      </c>
      <c r="Q328" s="2"/>
      <c r="R328" s="2"/>
    </row>
    <row r="329" spans="1:18">
      <c r="A329">
        <f t="shared" si="5"/>
        <v>324</v>
      </c>
      <c r="Q329" s="2"/>
      <c r="R329" s="2"/>
    </row>
    <row r="330" spans="1:18">
      <c r="A330">
        <f t="shared" si="5"/>
        <v>325</v>
      </c>
      <c r="Q330" s="2"/>
      <c r="R330" s="2"/>
    </row>
    <row r="331" spans="1:18">
      <c r="A331">
        <f t="shared" si="5"/>
        <v>326</v>
      </c>
      <c r="Q331" s="2"/>
      <c r="R331" s="2"/>
    </row>
    <row r="332" spans="1:18">
      <c r="A332">
        <f t="shared" si="5"/>
        <v>327</v>
      </c>
      <c r="Q332" s="2"/>
      <c r="R332" s="2"/>
    </row>
    <row r="333" spans="1:18">
      <c r="A333">
        <f t="shared" si="5"/>
        <v>328</v>
      </c>
      <c r="Q333" s="2"/>
      <c r="R333" s="2"/>
    </row>
    <row r="334" spans="1:18">
      <c r="A334">
        <f t="shared" si="5"/>
        <v>329</v>
      </c>
      <c r="Q334" s="2"/>
      <c r="R334" s="2"/>
    </row>
    <row r="335" spans="1:18">
      <c r="A335">
        <f t="shared" si="5"/>
        <v>330</v>
      </c>
      <c r="Q335" s="2"/>
      <c r="R335" s="2"/>
    </row>
    <row r="336" spans="1:18">
      <c r="A336">
        <f t="shared" si="5"/>
        <v>331</v>
      </c>
      <c r="Q336" s="2"/>
      <c r="R336" s="2"/>
    </row>
    <row r="337" spans="1:18">
      <c r="A337">
        <f t="shared" si="5"/>
        <v>332</v>
      </c>
      <c r="Q337" s="2"/>
      <c r="R337" s="2"/>
    </row>
    <row r="338" spans="1:18">
      <c r="A338">
        <f t="shared" si="5"/>
        <v>333</v>
      </c>
      <c r="Q338" s="2"/>
      <c r="R338" s="2"/>
    </row>
    <row r="339" spans="1:18">
      <c r="A339">
        <f t="shared" si="5"/>
        <v>334</v>
      </c>
      <c r="Q339" s="2"/>
      <c r="R339" s="2"/>
    </row>
    <row r="340" spans="1:18">
      <c r="A340">
        <f t="shared" si="5"/>
        <v>335</v>
      </c>
      <c r="Q340" s="2"/>
      <c r="R340" s="2"/>
    </row>
    <row r="341" spans="1:18">
      <c r="A341">
        <f t="shared" si="5"/>
        <v>336</v>
      </c>
      <c r="Q341" s="2"/>
      <c r="R341" s="2"/>
    </row>
    <row r="342" spans="1:18">
      <c r="A342">
        <f t="shared" si="5"/>
        <v>337</v>
      </c>
      <c r="Q342" s="2"/>
      <c r="R342" s="2"/>
    </row>
    <row r="343" spans="1:18">
      <c r="A343">
        <f t="shared" si="5"/>
        <v>338</v>
      </c>
      <c r="Q343" s="2"/>
      <c r="R343" s="2"/>
    </row>
    <row r="344" spans="1:18">
      <c r="A344">
        <f t="shared" si="5"/>
        <v>339</v>
      </c>
      <c r="Q344" s="2"/>
      <c r="R344" s="2"/>
    </row>
    <row r="345" spans="1:18">
      <c r="A345">
        <f t="shared" si="5"/>
        <v>340</v>
      </c>
      <c r="Q345" s="2"/>
      <c r="R345" s="2"/>
    </row>
    <row r="346" spans="1:18">
      <c r="A346">
        <f t="shared" si="5"/>
        <v>341</v>
      </c>
      <c r="Q346" s="2"/>
      <c r="R346" s="2"/>
    </row>
    <row r="347" spans="1:18">
      <c r="A347">
        <f t="shared" si="5"/>
        <v>342</v>
      </c>
      <c r="Q347" s="2"/>
      <c r="R347" s="2"/>
    </row>
    <row r="348" spans="1:18">
      <c r="A348">
        <f t="shared" si="5"/>
        <v>343</v>
      </c>
      <c r="Q348" s="2"/>
      <c r="R348" s="2"/>
    </row>
    <row r="349" spans="1:18">
      <c r="A349">
        <f t="shared" si="5"/>
        <v>344</v>
      </c>
      <c r="Q349" s="2"/>
      <c r="R349" s="2"/>
    </row>
    <row r="350" spans="1:18">
      <c r="A350">
        <f t="shared" si="5"/>
        <v>345</v>
      </c>
      <c r="Q350" s="2"/>
      <c r="R350" s="2"/>
    </row>
    <row r="351" spans="1:18">
      <c r="A351">
        <f t="shared" si="5"/>
        <v>346</v>
      </c>
      <c r="Q351" s="2"/>
      <c r="R351" s="2"/>
    </row>
    <row r="352" spans="1:18">
      <c r="A352">
        <f t="shared" si="5"/>
        <v>347</v>
      </c>
      <c r="Q352" s="2"/>
      <c r="R352" s="2"/>
    </row>
    <row r="353" spans="1:18">
      <c r="A353">
        <f t="shared" si="5"/>
        <v>348</v>
      </c>
      <c r="Q353" s="2"/>
      <c r="R353" s="2"/>
    </row>
    <row r="354" spans="1:18">
      <c r="A354">
        <f t="shared" si="5"/>
        <v>349</v>
      </c>
      <c r="Q354" s="2"/>
      <c r="R354" s="2"/>
    </row>
    <row r="355" spans="1:18">
      <c r="A355">
        <f t="shared" si="5"/>
        <v>350</v>
      </c>
      <c r="Q355" s="2"/>
      <c r="R355" s="2"/>
    </row>
    <row r="356" spans="1:18">
      <c r="A356">
        <f t="shared" si="5"/>
        <v>351</v>
      </c>
      <c r="Q356" s="2"/>
      <c r="R356" s="2"/>
    </row>
    <row r="357" spans="1:18">
      <c r="A357">
        <f t="shared" si="5"/>
        <v>352</v>
      </c>
      <c r="Q357" s="2"/>
      <c r="R357" s="2"/>
    </row>
    <row r="358" spans="1:18">
      <c r="A358">
        <f t="shared" si="5"/>
        <v>353</v>
      </c>
      <c r="Q358" s="2"/>
      <c r="R358" s="2"/>
    </row>
    <row r="359" spans="1:18">
      <c r="A359">
        <f t="shared" si="5"/>
        <v>354</v>
      </c>
      <c r="Q359" s="2"/>
      <c r="R359" s="2"/>
    </row>
    <row r="360" spans="1:18">
      <c r="A360">
        <f t="shared" si="5"/>
        <v>355</v>
      </c>
      <c r="Q360" s="2"/>
      <c r="R360" s="2"/>
    </row>
    <row r="361" spans="1:18">
      <c r="A361">
        <f t="shared" si="5"/>
        <v>356</v>
      </c>
      <c r="Q361" s="2"/>
      <c r="R361" s="2"/>
    </row>
    <row r="362" spans="1:18">
      <c r="A362">
        <f t="shared" si="5"/>
        <v>357</v>
      </c>
      <c r="Q362" s="2"/>
      <c r="R362" s="2"/>
    </row>
    <row r="363" spans="1:18">
      <c r="A363">
        <f t="shared" si="5"/>
        <v>358</v>
      </c>
      <c r="Q363" s="2"/>
      <c r="R363" s="2"/>
    </row>
    <row r="364" spans="1:18">
      <c r="A364">
        <f t="shared" si="5"/>
        <v>359</v>
      </c>
      <c r="Q364" s="2"/>
      <c r="R364" s="2"/>
    </row>
    <row r="365" spans="1:18">
      <c r="A365">
        <f t="shared" si="5"/>
        <v>360</v>
      </c>
      <c r="Q365" s="2"/>
      <c r="R365" s="2"/>
    </row>
    <row r="366" spans="1:18">
      <c r="A366">
        <f t="shared" si="5"/>
        <v>361</v>
      </c>
      <c r="Q366" s="2"/>
      <c r="R366" s="2"/>
    </row>
    <row r="367" spans="1:18">
      <c r="A367">
        <f t="shared" si="5"/>
        <v>362</v>
      </c>
      <c r="Q367" s="2"/>
      <c r="R367" s="2"/>
    </row>
    <row r="368" spans="1:18">
      <c r="A368">
        <f t="shared" si="5"/>
        <v>363</v>
      </c>
      <c r="Q368" s="2"/>
      <c r="R368" s="2"/>
    </row>
    <row r="369" spans="1:18">
      <c r="A369">
        <f t="shared" si="5"/>
        <v>364</v>
      </c>
      <c r="Q369" s="2"/>
      <c r="R369" s="2"/>
    </row>
    <row r="370" spans="1:18">
      <c r="A370">
        <f t="shared" si="5"/>
        <v>365</v>
      </c>
      <c r="Q370" s="2"/>
      <c r="R370" s="2"/>
    </row>
    <row r="371" spans="1:18">
      <c r="A371">
        <f t="shared" si="5"/>
        <v>366</v>
      </c>
      <c r="Q371" s="2"/>
      <c r="R371" s="2"/>
    </row>
    <row r="372" spans="1:18">
      <c r="A372">
        <f t="shared" si="5"/>
        <v>367</v>
      </c>
      <c r="Q372" s="2"/>
      <c r="R372" s="2"/>
    </row>
    <row r="373" spans="1:18">
      <c r="A373">
        <f t="shared" si="5"/>
        <v>368</v>
      </c>
      <c r="Q373" s="2"/>
      <c r="R373" s="2"/>
    </row>
    <row r="374" spans="1:18">
      <c r="A374">
        <f t="shared" si="5"/>
        <v>369</v>
      </c>
      <c r="Q374" s="2"/>
      <c r="R374" s="2"/>
    </row>
    <row r="375" spans="1:18">
      <c r="A375">
        <f t="shared" si="5"/>
        <v>370</v>
      </c>
      <c r="Q375" s="2"/>
      <c r="R375" s="2"/>
    </row>
    <row r="376" spans="1:18">
      <c r="A376">
        <f t="shared" ref="A376:A439" si="6">ROW() - 5</f>
        <v>371</v>
      </c>
      <c r="Q376" s="2"/>
      <c r="R376" s="2"/>
    </row>
    <row r="377" spans="1:18">
      <c r="A377">
        <f t="shared" si="6"/>
        <v>372</v>
      </c>
      <c r="Q377" s="2"/>
      <c r="R377" s="2"/>
    </row>
    <row r="378" spans="1:18">
      <c r="A378">
        <f t="shared" si="6"/>
        <v>373</v>
      </c>
      <c r="Q378" s="2"/>
      <c r="R378" s="2"/>
    </row>
    <row r="379" spans="1:18">
      <c r="A379">
        <f t="shared" si="6"/>
        <v>374</v>
      </c>
      <c r="Q379" s="2"/>
      <c r="R379" s="2"/>
    </row>
    <row r="380" spans="1:18">
      <c r="A380">
        <f t="shared" si="6"/>
        <v>375</v>
      </c>
      <c r="Q380" s="2"/>
      <c r="R380" s="2"/>
    </row>
    <row r="381" spans="1:18">
      <c r="A381">
        <f t="shared" si="6"/>
        <v>376</v>
      </c>
      <c r="Q381" s="2"/>
      <c r="R381" s="2"/>
    </row>
    <row r="382" spans="1:18">
      <c r="A382">
        <f t="shared" si="6"/>
        <v>377</v>
      </c>
      <c r="Q382" s="2"/>
      <c r="R382" s="2"/>
    </row>
    <row r="383" spans="1:18">
      <c r="A383">
        <f t="shared" si="6"/>
        <v>378</v>
      </c>
      <c r="Q383" s="2"/>
      <c r="R383" s="2"/>
    </row>
    <row r="384" spans="1:18">
      <c r="A384">
        <f t="shared" si="6"/>
        <v>379</v>
      </c>
      <c r="Q384" s="2"/>
      <c r="R384" s="2"/>
    </row>
    <row r="385" spans="1:18">
      <c r="A385">
        <f t="shared" si="6"/>
        <v>380</v>
      </c>
      <c r="Q385" s="2"/>
      <c r="R385" s="2"/>
    </row>
    <row r="386" spans="1:18">
      <c r="A386">
        <f t="shared" si="6"/>
        <v>381</v>
      </c>
      <c r="Q386" s="2"/>
      <c r="R386" s="2"/>
    </row>
    <row r="387" spans="1:18">
      <c r="A387">
        <f t="shared" si="6"/>
        <v>382</v>
      </c>
      <c r="Q387" s="2"/>
      <c r="R387" s="2"/>
    </row>
    <row r="388" spans="1:18">
      <c r="A388">
        <f t="shared" si="6"/>
        <v>383</v>
      </c>
      <c r="Q388" s="2"/>
      <c r="R388" s="2"/>
    </row>
    <row r="389" spans="1:18">
      <c r="A389">
        <f t="shared" si="6"/>
        <v>384</v>
      </c>
      <c r="Q389" s="2"/>
      <c r="R389" s="2"/>
    </row>
    <row r="390" spans="1:18">
      <c r="A390">
        <f t="shared" si="6"/>
        <v>385</v>
      </c>
      <c r="Q390" s="2"/>
      <c r="R390" s="2"/>
    </row>
    <row r="391" spans="1:18">
      <c r="A391">
        <f t="shared" si="6"/>
        <v>386</v>
      </c>
      <c r="Q391" s="2"/>
      <c r="R391" s="2"/>
    </row>
    <row r="392" spans="1:18">
      <c r="A392">
        <f t="shared" si="6"/>
        <v>387</v>
      </c>
      <c r="Q392" s="2"/>
      <c r="R392" s="2"/>
    </row>
    <row r="393" spans="1:18">
      <c r="A393">
        <f t="shared" si="6"/>
        <v>388</v>
      </c>
      <c r="Q393" s="2"/>
      <c r="R393" s="2"/>
    </row>
    <row r="394" spans="1:18">
      <c r="A394">
        <f t="shared" si="6"/>
        <v>389</v>
      </c>
      <c r="Q394" s="2"/>
      <c r="R394" s="2"/>
    </row>
    <row r="395" spans="1:18">
      <c r="A395">
        <f t="shared" si="6"/>
        <v>390</v>
      </c>
      <c r="Q395" s="2"/>
      <c r="R395" s="2"/>
    </row>
    <row r="396" spans="1:18">
      <c r="A396">
        <f t="shared" si="6"/>
        <v>391</v>
      </c>
      <c r="Q396" s="2"/>
      <c r="R396" s="2"/>
    </row>
    <row r="397" spans="1:18">
      <c r="A397">
        <f t="shared" si="6"/>
        <v>392</v>
      </c>
      <c r="Q397" s="2"/>
      <c r="R397" s="2"/>
    </row>
    <row r="398" spans="1:18">
      <c r="A398">
        <f t="shared" si="6"/>
        <v>393</v>
      </c>
      <c r="Q398" s="2"/>
      <c r="R398" s="2"/>
    </row>
    <row r="399" spans="1:18">
      <c r="A399">
        <f t="shared" si="6"/>
        <v>394</v>
      </c>
      <c r="Q399" s="2"/>
      <c r="R399" s="2"/>
    </row>
    <row r="400" spans="1:18">
      <c r="A400">
        <f t="shared" si="6"/>
        <v>395</v>
      </c>
      <c r="Q400" s="2"/>
      <c r="R400" s="2"/>
    </row>
    <row r="401" spans="1:18">
      <c r="A401">
        <f t="shared" si="6"/>
        <v>396</v>
      </c>
      <c r="Q401" s="2"/>
      <c r="R401" s="2"/>
    </row>
    <row r="402" spans="1:18">
      <c r="A402">
        <f t="shared" si="6"/>
        <v>397</v>
      </c>
      <c r="Q402" s="2"/>
      <c r="R402" s="2"/>
    </row>
    <row r="403" spans="1:18">
      <c r="A403">
        <f t="shared" si="6"/>
        <v>398</v>
      </c>
      <c r="Q403" s="2"/>
      <c r="R403" s="2"/>
    </row>
    <row r="404" spans="1:18">
      <c r="A404">
        <f t="shared" si="6"/>
        <v>399</v>
      </c>
      <c r="Q404" s="2"/>
      <c r="R404" s="2"/>
    </row>
    <row r="405" spans="1:18">
      <c r="A405">
        <f t="shared" si="6"/>
        <v>400</v>
      </c>
      <c r="Q405" s="2"/>
      <c r="R405" s="2"/>
    </row>
    <row r="406" spans="1:18">
      <c r="A406">
        <f t="shared" si="6"/>
        <v>401</v>
      </c>
      <c r="Q406" s="2"/>
      <c r="R406" s="2"/>
    </row>
    <row r="407" spans="1:18">
      <c r="A407">
        <f t="shared" si="6"/>
        <v>402</v>
      </c>
      <c r="Q407" s="2"/>
      <c r="R407" s="2"/>
    </row>
    <row r="408" spans="1:18">
      <c r="A408">
        <f t="shared" si="6"/>
        <v>403</v>
      </c>
      <c r="Q408" s="2"/>
      <c r="R408" s="2"/>
    </row>
    <row r="409" spans="1:18">
      <c r="A409">
        <f t="shared" si="6"/>
        <v>404</v>
      </c>
      <c r="Q409" s="2"/>
      <c r="R409" s="2"/>
    </row>
    <row r="410" spans="1:18">
      <c r="A410">
        <f t="shared" si="6"/>
        <v>405</v>
      </c>
      <c r="Q410" s="2"/>
      <c r="R410" s="2"/>
    </row>
    <row r="411" spans="1:18">
      <c r="A411">
        <f t="shared" si="6"/>
        <v>406</v>
      </c>
      <c r="Q411" s="2"/>
      <c r="R411" s="2"/>
    </row>
    <row r="412" spans="1:18">
      <c r="A412">
        <f t="shared" si="6"/>
        <v>407</v>
      </c>
      <c r="Q412" s="2"/>
      <c r="R412" s="2"/>
    </row>
    <row r="413" spans="1:18">
      <c r="A413">
        <f t="shared" si="6"/>
        <v>408</v>
      </c>
      <c r="Q413" s="2"/>
      <c r="R413" s="2"/>
    </row>
    <row r="414" spans="1:18">
      <c r="A414">
        <f t="shared" si="6"/>
        <v>409</v>
      </c>
      <c r="Q414" s="2"/>
      <c r="R414" s="2"/>
    </row>
    <row r="415" spans="1:18">
      <c r="A415">
        <f t="shared" si="6"/>
        <v>410</v>
      </c>
      <c r="Q415" s="2"/>
      <c r="R415" s="2"/>
    </row>
    <row r="416" spans="1:18">
      <c r="A416">
        <f t="shared" si="6"/>
        <v>411</v>
      </c>
      <c r="Q416" s="2"/>
      <c r="R416" s="2"/>
    </row>
    <row r="417" spans="1:18">
      <c r="A417">
        <f t="shared" si="6"/>
        <v>412</v>
      </c>
      <c r="Q417" s="2"/>
      <c r="R417" s="2"/>
    </row>
    <row r="418" spans="1:18">
      <c r="A418">
        <f t="shared" si="6"/>
        <v>413</v>
      </c>
      <c r="Q418" s="2"/>
      <c r="R418" s="2"/>
    </row>
    <row r="419" spans="1:18">
      <c r="A419">
        <f t="shared" si="6"/>
        <v>414</v>
      </c>
      <c r="Q419" s="2"/>
      <c r="R419" s="2"/>
    </row>
    <row r="420" spans="1:18">
      <c r="A420">
        <f t="shared" si="6"/>
        <v>415</v>
      </c>
      <c r="Q420" s="2"/>
      <c r="R420" s="2"/>
    </row>
    <row r="421" spans="1:18">
      <c r="A421">
        <f t="shared" si="6"/>
        <v>416</v>
      </c>
      <c r="Q421" s="2"/>
      <c r="R421" s="2"/>
    </row>
    <row r="422" spans="1:18">
      <c r="A422">
        <f t="shared" si="6"/>
        <v>417</v>
      </c>
      <c r="Q422" s="2"/>
      <c r="R422" s="2"/>
    </row>
    <row r="423" spans="1:18">
      <c r="A423">
        <f t="shared" si="6"/>
        <v>418</v>
      </c>
      <c r="Q423" s="2"/>
      <c r="R423" s="2"/>
    </row>
    <row r="424" spans="1:18">
      <c r="A424">
        <f t="shared" si="6"/>
        <v>419</v>
      </c>
      <c r="Q424" s="2"/>
      <c r="R424" s="2"/>
    </row>
    <row r="425" spans="1:18">
      <c r="A425">
        <f t="shared" si="6"/>
        <v>420</v>
      </c>
      <c r="Q425" s="2"/>
      <c r="R425" s="2"/>
    </row>
    <row r="426" spans="1:18">
      <c r="A426">
        <f t="shared" si="6"/>
        <v>421</v>
      </c>
      <c r="Q426" s="2"/>
      <c r="R426" s="2"/>
    </row>
    <row r="427" spans="1:18">
      <c r="A427">
        <f t="shared" si="6"/>
        <v>422</v>
      </c>
      <c r="Q427" s="2"/>
      <c r="R427" s="2"/>
    </row>
    <row r="428" spans="1:18">
      <c r="A428">
        <f t="shared" si="6"/>
        <v>423</v>
      </c>
      <c r="Q428" s="2"/>
      <c r="R428" s="2"/>
    </row>
    <row r="429" spans="1:18">
      <c r="A429">
        <f t="shared" si="6"/>
        <v>424</v>
      </c>
      <c r="Q429" s="2"/>
      <c r="R429" s="2"/>
    </row>
    <row r="430" spans="1:18">
      <c r="A430">
        <f t="shared" si="6"/>
        <v>425</v>
      </c>
      <c r="Q430" s="2"/>
      <c r="R430" s="2"/>
    </row>
    <row r="431" spans="1:18">
      <c r="A431">
        <f t="shared" si="6"/>
        <v>426</v>
      </c>
      <c r="Q431" s="2"/>
      <c r="R431" s="2"/>
    </row>
    <row r="432" spans="1:18">
      <c r="A432">
        <f t="shared" si="6"/>
        <v>427</v>
      </c>
      <c r="Q432" s="2"/>
      <c r="R432" s="2"/>
    </row>
    <row r="433" spans="1:18">
      <c r="A433">
        <f t="shared" si="6"/>
        <v>428</v>
      </c>
      <c r="Q433" s="2"/>
      <c r="R433" s="2"/>
    </row>
    <row r="434" spans="1:18">
      <c r="A434">
        <f t="shared" si="6"/>
        <v>429</v>
      </c>
      <c r="Q434" s="2"/>
      <c r="R434" s="2"/>
    </row>
    <row r="435" spans="1:18">
      <c r="A435">
        <f t="shared" si="6"/>
        <v>430</v>
      </c>
      <c r="Q435" s="2"/>
      <c r="R435" s="2"/>
    </row>
    <row r="436" spans="1:18">
      <c r="A436">
        <f t="shared" si="6"/>
        <v>431</v>
      </c>
      <c r="Q436" s="2"/>
      <c r="R436" s="2"/>
    </row>
    <row r="437" spans="1:18">
      <c r="A437">
        <f t="shared" si="6"/>
        <v>432</v>
      </c>
      <c r="Q437" s="2"/>
      <c r="R437" s="2"/>
    </row>
    <row r="438" spans="1:18">
      <c r="A438">
        <f t="shared" si="6"/>
        <v>433</v>
      </c>
      <c r="Q438" s="2"/>
      <c r="R438" s="2"/>
    </row>
    <row r="439" spans="1:18">
      <c r="A439">
        <f t="shared" si="6"/>
        <v>434</v>
      </c>
      <c r="Q439" s="2"/>
      <c r="R439" s="2"/>
    </row>
    <row r="440" spans="1:18">
      <c r="A440">
        <f t="shared" ref="A440:A503" si="7">ROW() - 5</f>
        <v>435</v>
      </c>
      <c r="Q440" s="2"/>
      <c r="R440" s="2"/>
    </row>
    <row r="441" spans="1:18">
      <c r="A441">
        <f t="shared" si="7"/>
        <v>436</v>
      </c>
      <c r="Q441" s="2"/>
      <c r="R441" s="2"/>
    </row>
    <row r="442" spans="1:18">
      <c r="A442">
        <f t="shared" si="7"/>
        <v>437</v>
      </c>
      <c r="Q442" s="2"/>
      <c r="R442" s="2"/>
    </row>
    <row r="443" spans="1:18">
      <c r="A443">
        <f t="shared" si="7"/>
        <v>438</v>
      </c>
      <c r="Q443" s="2"/>
      <c r="R443" s="2"/>
    </row>
    <row r="444" spans="1:18">
      <c r="A444">
        <f t="shared" si="7"/>
        <v>439</v>
      </c>
      <c r="Q444" s="2"/>
      <c r="R444" s="2"/>
    </row>
    <row r="445" spans="1:18">
      <c r="A445">
        <f t="shared" si="7"/>
        <v>440</v>
      </c>
      <c r="Q445" s="2"/>
      <c r="R445" s="2"/>
    </row>
    <row r="446" spans="1:18">
      <c r="A446">
        <f t="shared" si="7"/>
        <v>441</v>
      </c>
      <c r="Q446" s="2"/>
      <c r="R446" s="2"/>
    </row>
    <row r="447" spans="1:18">
      <c r="A447">
        <f t="shared" si="7"/>
        <v>442</v>
      </c>
      <c r="Q447" s="2"/>
      <c r="R447" s="2"/>
    </row>
    <row r="448" spans="1:18">
      <c r="A448">
        <f t="shared" si="7"/>
        <v>443</v>
      </c>
      <c r="Q448" s="2"/>
      <c r="R448" s="2"/>
    </row>
    <row r="449" spans="1:18">
      <c r="A449">
        <f t="shared" si="7"/>
        <v>444</v>
      </c>
      <c r="Q449" s="2"/>
      <c r="R449" s="2"/>
    </row>
    <row r="450" spans="1:18">
      <c r="A450">
        <f t="shared" si="7"/>
        <v>445</v>
      </c>
      <c r="Q450" s="2"/>
      <c r="R450" s="2"/>
    </row>
    <row r="451" spans="1:18">
      <c r="A451">
        <f t="shared" si="7"/>
        <v>446</v>
      </c>
      <c r="Q451" s="2"/>
      <c r="R451" s="2"/>
    </row>
    <row r="452" spans="1:18">
      <c r="A452">
        <f t="shared" si="7"/>
        <v>447</v>
      </c>
      <c r="Q452" s="2"/>
      <c r="R452" s="2"/>
    </row>
    <row r="453" spans="1:18">
      <c r="A453">
        <f t="shared" si="7"/>
        <v>448</v>
      </c>
      <c r="Q453" s="2"/>
      <c r="R453" s="2"/>
    </row>
    <row r="454" spans="1:18">
      <c r="A454">
        <f t="shared" si="7"/>
        <v>449</v>
      </c>
      <c r="Q454" s="2"/>
      <c r="R454" s="2"/>
    </row>
    <row r="455" spans="1:18">
      <c r="A455">
        <f t="shared" si="7"/>
        <v>450</v>
      </c>
      <c r="Q455" s="2"/>
      <c r="R455" s="2"/>
    </row>
    <row r="456" spans="1:18">
      <c r="A456">
        <f t="shared" si="7"/>
        <v>451</v>
      </c>
      <c r="Q456" s="2"/>
      <c r="R456" s="2"/>
    </row>
    <row r="457" spans="1:18">
      <c r="A457">
        <f t="shared" si="7"/>
        <v>452</v>
      </c>
      <c r="Q457" s="2"/>
      <c r="R457" s="2"/>
    </row>
    <row r="458" spans="1:18">
      <c r="A458">
        <f t="shared" si="7"/>
        <v>453</v>
      </c>
      <c r="Q458" s="2"/>
      <c r="R458" s="2"/>
    </row>
    <row r="459" spans="1:18">
      <c r="A459">
        <f t="shared" si="7"/>
        <v>454</v>
      </c>
      <c r="Q459" s="2"/>
      <c r="R459" s="2"/>
    </row>
    <row r="460" spans="1:18">
      <c r="A460">
        <f t="shared" si="7"/>
        <v>455</v>
      </c>
      <c r="Q460" s="2"/>
      <c r="R460" s="2"/>
    </row>
    <row r="461" spans="1:18">
      <c r="A461">
        <f t="shared" si="7"/>
        <v>456</v>
      </c>
      <c r="Q461" s="2"/>
      <c r="R461" s="2"/>
    </row>
    <row r="462" spans="1:18">
      <c r="A462">
        <f t="shared" si="7"/>
        <v>457</v>
      </c>
      <c r="Q462" s="2"/>
      <c r="R462" s="2"/>
    </row>
    <row r="463" spans="1:18">
      <c r="A463">
        <f t="shared" si="7"/>
        <v>458</v>
      </c>
      <c r="Q463" s="2"/>
      <c r="R463" s="2"/>
    </row>
    <row r="464" spans="1:18">
      <c r="A464">
        <f t="shared" si="7"/>
        <v>459</v>
      </c>
      <c r="Q464" s="2"/>
      <c r="R464" s="2"/>
    </row>
    <row r="465" spans="1:18">
      <c r="A465">
        <f t="shared" si="7"/>
        <v>460</v>
      </c>
      <c r="Q465" s="2"/>
      <c r="R465" s="2"/>
    </row>
    <row r="466" spans="1:18">
      <c r="A466">
        <f t="shared" si="7"/>
        <v>461</v>
      </c>
      <c r="Q466" s="2"/>
      <c r="R466" s="2"/>
    </row>
    <row r="467" spans="1:18">
      <c r="A467">
        <f t="shared" si="7"/>
        <v>462</v>
      </c>
      <c r="Q467" s="2"/>
      <c r="R467" s="2"/>
    </row>
    <row r="468" spans="1:18">
      <c r="A468">
        <f t="shared" si="7"/>
        <v>463</v>
      </c>
      <c r="Q468" s="2"/>
      <c r="R468" s="2"/>
    </row>
    <row r="469" spans="1:18">
      <c r="A469">
        <f t="shared" si="7"/>
        <v>464</v>
      </c>
      <c r="Q469" s="2"/>
      <c r="R469" s="2"/>
    </row>
    <row r="470" spans="1:18">
      <c r="A470">
        <f t="shared" si="7"/>
        <v>465</v>
      </c>
      <c r="Q470" s="2"/>
      <c r="R470" s="2"/>
    </row>
    <row r="471" spans="1:18">
      <c r="A471">
        <f t="shared" si="7"/>
        <v>466</v>
      </c>
      <c r="Q471" s="2"/>
      <c r="R471" s="2"/>
    </row>
    <row r="472" spans="1:18">
      <c r="A472">
        <f t="shared" si="7"/>
        <v>467</v>
      </c>
      <c r="Q472" s="2"/>
      <c r="R472" s="2"/>
    </row>
    <row r="473" spans="1:18">
      <c r="A473">
        <f t="shared" si="7"/>
        <v>468</v>
      </c>
      <c r="Q473" s="2"/>
      <c r="R473" s="2"/>
    </row>
    <row r="474" spans="1:18">
      <c r="A474">
        <f t="shared" si="7"/>
        <v>469</v>
      </c>
      <c r="Q474" s="2"/>
      <c r="R474" s="2"/>
    </row>
    <row r="475" spans="1:18">
      <c r="A475">
        <f t="shared" si="7"/>
        <v>470</v>
      </c>
      <c r="Q475" s="2"/>
      <c r="R475" s="2"/>
    </row>
    <row r="476" spans="1:18">
      <c r="A476">
        <f t="shared" si="7"/>
        <v>471</v>
      </c>
      <c r="Q476" s="2"/>
      <c r="R476" s="2"/>
    </row>
    <row r="477" spans="1:18">
      <c r="A477">
        <f t="shared" si="7"/>
        <v>472</v>
      </c>
      <c r="Q477" s="2"/>
      <c r="R477" s="2"/>
    </row>
    <row r="478" spans="1:18">
      <c r="A478">
        <f t="shared" si="7"/>
        <v>473</v>
      </c>
      <c r="Q478" s="2"/>
      <c r="R478" s="2"/>
    </row>
    <row r="479" spans="1:18">
      <c r="A479">
        <f t="shared" si="7"/>
        <v>474</v>
      </c>
      <c r="Q479" s="2"/>
      <c r="R479" s="2"/>
    </row>
    <row r="480" spans="1:18">
      <c r="A480">
        <f t="shared" si="7"/>
        <v>475</v>
      </c>
      <c r="Q480" s="2"/>
      <c r="R480" s="2"/>
    </row>
    <row r="481" spans="1:18">
      <c r="A481">
        <f t="shared" si="7"/>
        <v>476</v>
      </c>
      <c r="Q481" s="2"/>
      <c r="R481" s="2"/>
    </row>
    <row r="482" spans="1:18">
      <c r="A482">
        <f t="shared" si="7"/>
        <v>477</v>
      </c>
      <c r="Q482" s="2"/>
      <c r="R482" s="2"/>
    </row>
    <row r="483" spans="1:18">
      <c r="A483">
        <f t="shared" si="7"/>
        <v>478</v>
      </c>
      <c r="Q483" s="2"/>
      <c r="R483" s="2"/>
    </row>
    <row r="484" spans="1:18">
      <c r="A484">
        <f t="shared" si="7"/>
        <v>479</v>
      </c>
      <c r="Q484" s="2"/>
      <c r="R484" s="2"/>
    </row>
    <row r="485" spans="1:18">
      <c r="A485">
        <f t="shared" si="7"/>
        <v>480</v>
      </c>
      <c r="Q485" s="2"/>
      <c r="R485" s="2"/>
    </row>
    <row r="486" spans="1:18">
      <c r="A486">
        <f t="shared" si="7"/>
        <v>481</v>
      </c>
      <c r="Q486" s="2"/>
      <c r="R486" s="2"/>
    </row>
    <row r="487" spans="1:18">
      <c r="A487">
        <f t="shared" si="7"/>
        <v>482</v>
      </c>
      <c r="Q487" s="2"/>
      <c r="R487" s="2"/>
    </row>
    <row r="488" spans="1:18">
      <c r="A488">
        <f t="shared" si="7"/>
        <v>483</v>
      </c>
      <c r="Q488" s="2"/>
      <c r="R488" s="2"/>
    </row>
    <row r="489" spans="1:18">
      <c r="A489">
        <f t="shared" si="7"/>
        <v>484</v>
      </c>
      <c r="Q489" s="2"/>
      <c r="R489" s="2"/>
    </row>
    <row r="490" spans="1:18">
      <c r="A490">
        <f t="shared" si="7"/>
        <v>485</v>
      </c>
      <c r="Q490" s="2"/>
      <c r="R490" s="2"/>
    </row>
    <row r="491" spans="1:18">
      <c r="A491">
        <f t="shared" si="7"/>
        <v>486</v>
      </c>
      <c r="Q491" s="2"/>
      <c r="R491" s="2"/>
    </row>
    <row r="492" spans="1:18">
      <c r="A492">
        <f t="shared" si="7"/>
        <v>487</v>
      </c>
      <c r="Q492" s="2"/>
      <c r="R492" s="2"/>
    </row>
    <row r="493" spans="1:18">
      <c r="A493">
        <f t="shared" si="7"/>
        <v>488</v>
      </c>
      <c r="Q493" s="2"/>
      <c r="R493" s="2"/>
    </row>
    <row r="494" spans="1:18">
      <c r="A494">
        <f t="shared" si="7"/>
        <v>489</v>
      </c>
      <c r="Q494" s="2"/>
      <c r="R494" s="2"/>
    </row>
    <row r="495" spans="1:18">
      <c r="A495">
        <f t="shared" si="7"/>
        <v>490</v>
      </c>
      <c r="Q495" s="2"/>
      <c r="R495" s="2"/>
    </row>
    <row r="496" spans="1:18">
      <c r="A496">
        <f t="shared" si="7"/>
        <v>491</v>
      </c>
      <c r="Q496" s="2"/>
      <c r="R496" s="2"/>
    </row>
    <row r="497" spans="1:18">
      <c r="A497">
        <f t="shared" si="7"/>
        <v>492</v>
      </c>
      <c r="Q497" s="2"/>
      <c r="R497" s="2"/>
    </row>
    <row r="498" spans="1:18">
      <c r="A498">
        <f t="shared" si="7"/>
        <v>493</v>
      </c>
      <c r="Q498" s="2"/>
      <c r="R498" s="2"/>
    </row>
    <row r="499" spans="1:18">
      <c r="A499">
        <f t="shared" si="7"/>
        <v>494</v>
      </c>
      <c r="Q499" s="2"/>
      <c r="R499" s="2"/>
    </row>
    <row r="500" spans="1:18">
      <c r="A500">
        <f t="shared" si="7"/>
        <v>495</v>
      </c>
      <c r="Q500" s="2"/>
      <c r="R500" s="2"/>
    </row>
    <row r="501" spans="1:18">
      <c r="A501">
        <f t="shared" si="7"/>
        <v>496</v>
      </c>
      <c r="Q501" s="2"/>
      <c r="R501" s="2"/>
    </row>
    <row r="502" spans="1:18">
      <c r="A502">
        <f t="shared" si="7"/>
        <v>497</v>
      </c>
      <c r="Q502" s="2"/>
      <c r="R502" s="2"/>
    </row>
    <row r="503" spans="1:18">
      <c r="A503">
        <f t="shared" si="7"/>
        <v>498</v>
      </c>
      <c r="Q503" s="2"/>
      <c r="R503" s="2"/>
    </row>
    <row r="504" spans="1:18">
      <c r="A504">
        <f t="shared" ref="A504:A547" si="8">ROW() - 5</f>
        <v>499</v>
      </c>
      <c r="Q504" s="2"/>
      <c r="R504" s="2"/>
    </row>
    <row r="505" spans="1:18">
      <c r="A505">
        <f t="shared" si="8"/>
        <v>500</v>
      </c>
      <c r="Q505" s="2"/>
      <c r="R505" s="2"/>
    </row>
    <row r="506" spans="1:18">
      <c r="A506">
        <f t="shared" si="8"/>
        <v>501</v>
      </c>
      <c r="Q506" s="2"/>
      <c r="R506" s="2"/>
    </row>
    <row r="507" spans="1:18">
      <c r="A507">
        <f t="shared" si="8"/>
        <v>502</v>
      </c>
      <c r="Q507" s="2"/>
      <c r="R507" s="2"/>
    </row>
    <row r="508" spans="1:18">
      <c r="A508">
        <f t="shared" si="8"/>
        <v>503</v>
      </c>
      <c r="Q508" s="2"/>
      <c r="R508" s="2"/>
    </row>
    <row r="509" spans="1:18">
      <c r="A509">
        <f t="shared" si="8"/>
        <v>504</v>
      </c>
      <c r="Q509" s="2"/>
      <c r="R509" s="2"/>
    </row>
    <row r="510" spans="1:18">
      <c r="A510">
        <f t="shared" si="8"/>
        <v>505</v>
      </c>
      <c r="Q510" s="2"/>
      <c r="R510" s="2"/>
    </row>
    <row r="511" spans="1:18">
      <c r="A511">
        <f t="shared" si="8"/>
        <v>506</v>
      </c>
      <c r="Q511" s="2"/>
      <c r="R511" s="2"/>
    </row>
    <row r="512" spans="1:18">
      <c r="A512">
        <f t="shared" si="8"/>
        <v>507</v>
      </c>
      <c r="Q512" s="2"/>
      <c r="R512" s="2"/>
    </row>
    <row r="513" spans="1:18">
      <c r="A513">
        <f t="shared" si="8"/>
        <v>508</v>
      </c>
      <c r="Q513" s="2"/>
      <c r="R513" s="2"/>
    </row>
    <row r="514" spans="1:18">
      <c r="A514">
        <f t="shared" si="8"/>
        <v>509</v>
      </c>
      <c r="Q514" s="2"/>
      <c r="R514" s="2"/>
    </row>
    <row r="515" spans="1:18">
      <c r="A515">
        <f t="shared" si="8"/>
        <v>510</v>
      </c>
      <c r="Q515" s="2"/>
      <c r="R515" s="2"/>
    </row>
    <row r="516" spans="1:18">
      <c r="A516">
        <f t="shared" si="8"/>
        <v>511</v>
      </c>
      <c r="Q516" s="2"/>
      <c r="R516" s="2"/>
    </row>
    <row r="517" spans="1:18">
      <c r="A517">
        <f t="shared" si="8"/>
        <v>512</v>
      </c>
      <c r="Q517" s="2"/>
      <c r="R517" s="2"/>
    </row>
    <row r="518" spans="1:18">
      <c r="A518">
        <f t="shared" si="8"/>
        <v>513</v>
      </c>
      <c r="Q518" s="2"/>
      <c r="R518" s="2"/>
    </row>
    <row r="519" spans="1:18">
      <c r="A519">
        <f t="shared" si="8"/>
        <v>514</v>
      </c>
      <c r="Q519" s="2"/>
      <c r="R519" s="2"/>
    </row>
    <row r="520" spans="1:18">
      <c r="A520">
        <f t="shared" si="8"/>
        <v>515</v>
      </c>
      <c r="Q520" s="2"/>
      <c r="R520" s="2"/>
    </row>
    <row r="521" spans="1:18">
      <c r="A521">
        <f t="shared" si="8"/>
        <v>516</v>
      </c>
      <c r="Q521" s="2"/>
      <c r="R521" s="2"/>
    </row>
    <row r="522" spans="1:18">
      <c r="A522">
        <f t="shared" si="8"/>
        <v>517</v>
      </c>
      <c r="Q522" s="2"/>
      <c r="R522" s="2"/>
    </row>
    <row r="523" spans="1:18">
      <c r="A523">
        <f t="shared" si="8"/>
        <v>518</v>
      </c>
      <c r="Q523" s="2"/>
      <c r="R523" s="2"/>
    </row>
    <row r="524" spans="1:18">
      <c r="A524">
        <f t="shared" si="8"/>
        <v>519</v>
      </c>
      <c r="Q524" s="2"/>
      <c r="R524" s="2"/>
    </row>
    <row r="525" spans="1:18">
      <c r="A525">
        <f t="shared" si="8"/>
        <v>520</v>
      </c>
      <c r="Q525" s="2"/>
      <c r="R525" s="2"/>
    </row>
    <row r="526" spans="1:18">
      <c r="A526">
        <f t="shared" si="8"/>
        <v>521</v>
      </c>
      <c r="Q526" s="2"/>
      <c r="R526" s="2"/>
    </row>
    <row r="527" spans="1:18">
      <c r="A527">
        <f t="shared" si="8"/>
        <v>522</v>
      </c>
      <c r="Q527" s="2"/>
      <c r="R527" s="2"/>
    </row>
    <row r="528" spans="1:18">
      <c r="A528">
        <f t="shared" si="8"/>
        <v>523</v>
      </c>
      <c r="Q528" s="2"/>
      <c r="R528" s="2"/>
    </row>
    <row r="529" spans="1:18">
      <c r="A529">
        <f t="shared" si="8"/>
        <v>524</v>
      </c>
      <c r="Q529" s="2"/>
      <c r="R529" s="2"/>
    </row>
    <row r="530" spans="1:18">
      <c r="A530">
        <f t="shared" si="8"/>
        <v>525</v>
      </c>
      <c r="Q530" s="2"/>
      <c r="R530" s="2"/>
    </row>
    <row r="531" spans="1:18">
      <c r="A531">
        <f t="shared" si="8"/>
        <v>526</v>
      </c>
      <c r="Q531" s="2"/>
      <c r="R531" s="2"/>
    </row>
    <row r="532" spans="1:18">
      <c r="A532">
        <f t="shared" si="8"/>
        <v>527</v>
      </c>
      <c r="Q532" s="2"/>
      <c r="R532" s="2"/>
    </row>
    <row r="533" spans="1:18">
      <c r="A533">
        <f t="shared" si="8"/>
        <v>528</v>
      </c>
      <c r="Q533" s="2"/>
      <c r="R533" s="2"/>
    </row>
    <row r="534" spans="1:18">
      <c r="A534">
        <f t="shared" si="8"/>
        <v>529</v>
      </c>
      <c r="Q534" s="2"/>
      <c r="R534" s="2"/>
    </row>
    <row r="535" spans="1:18">
      <c r="A535">
        <f t="shared" si="8"/>
        <v>530</v>
      </c>
      <c r="Q535" s="2"/>
      <c r="R535" s="2"/>
    </row>
    <row r="536" spans="1:18">
      <c r="A536">
        <f t="shared" si="8"/>
        <v>531</v>
      </c>
      <c r="Q536" s="2"/>
      <c r="R536" s="2"/>
    </row>
    <row r="537" spans="1:18">
      <c r="A537">
        <f t="shared" si="8"/>
        <v>532</v>
      </c>
      <c r="Q537" s="2"/>
      <c r="R537" s="2"/>
    </row>
    <row r="538" spans="1:18">
      <c r="A538">
        <f t="shared" si="8"/>
        <v>533</v>
      </c>
      <c r="Q538" s="2"/>
      <c r="R538" s="2"/>
    </row>
    <row r="539" spans="1:18">
      <c r="A539">
        <f t="shared" si="8"/>
        <v>534</v>
      </c>
      <c r="Q539" s="2"/>
      <c r="R539" s="2"/>
    </row>
    <row r="540" spans="1:18">
      <c r="A540">
        <f t="shared" si="8"/>
        <v>535</v>
      </c>
      <c r="Q540" s="2"/>
      <c r="R540" s="2"/>
    </row>
    <row r="541" spans="1:18">
      <c r="A541">
        <f t="shared" si="8"/>
        <v>536</v>
      </c>
      <c r="Q541" s="2"/>
      <c r="R541" s="2"/>
    </row>
    <row r="542" spans="1:18">
      <c r="A542">
        <f t="shared" si="8"/>
        <v>537</v>
      </c>
      <c r="Q542" s="2"/>
      <c r="R542" s="2"/>
    </row>
    <row r="543" spans="1:18">
      <c r="A543">
        <f t="shared" si="8"/>
        <v>538</v>
      </c>
      <c r="Q543" s="2"/>
      <c r="R543" s="2"/>
    </row>
    <row r="544" spans="1:18">
      <c r="A544">
        <f t="shared" si="8"/>
        <v>539</v>
      </c>
      <c r="Q544" s="2"/>
      <c r="R544" s="2"/>
    </row>
    <row r="545" spans="1:18">
      <c r="A545">
        <f t="shared" si="8"/>
        <v>540</v>
      </c>
      <c r="Q545" s="2"/>
      <c r="R545" s="2"/>
    </row>
    <row r="546" spans="1:18">
      <c r="A546">
        <f t="shared" si="8"/>
        <v>541</v>
      </c>
      <c r="Q546" s="2"/>
      <c r="R546" s="2"/>
    </row>
    <row r="547" spans="1:18">
      <c r="A547">
        <f t="shared" si="8"/>
        <v>542</v>
      </c>
      <c r="Q547" s="2"/>
      <c r="R547" s="2"/>
    </row>
  </sheetData>
  <mergeCells count="1">
    <mergeCell ref="C2:L2"/>
  </mergeCells>
  <dataValidations count="1">
    <dataValidation type="list" allowBlank="1" showInputMessage="1" showErrorMessage="1" sqref="P6:P547" xr:uid="{C3C56949-AC0D-4F3A-B892-FF1B2406E0FE}">
      <formula1>"Common,Uncommon,Rare,Ultra Rare"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738EC-5324-4BAB-BDCE-45431693978E}">
  <dimension ref="A3:P402"/>
  <sheetViews>
    <sheetView tabSelected="1" workbookViewId="0">
      <pane ySplit="3" topLeftCell="A4" activePane="bottomLeft" state="frozen"/>
      <selection pane="bottomLeft" activeCell="O5" sqref="O5"/>
    </sheetView>
  </sheetViews>
  <sheetFormatPr defaultRowHeight="15"/>
  <cols>
    <col min="1" max="1" width="11.42578125" bestFit="1" customWidth="1"/>
    <col min="2" max="2" width="14.5703125" bestFit="1" customWidth="1"/>
    <col min="3" max="3" width="12" bestFit="1" customWidth="1"/>
    <col min="4" max="4" width="15" bestFit="1" customWidth="1"/>
    <col min="5" max="5" width="17.85546875" bestFit="1" customWidth="1"/>
    <col min="6" max="6" width="14.5703125" bestFit="1" customWidth="1"/>
    <col min="7" max="7" width="9" bestFit="1" customWidth="1"/>
    <col min="9" max="9" width="8.85546875" bestFit="1" customWidth="1"/>
    <col min="10" max="10" width="18.42578125" bestFit="1" customWidth="1"/>
    <col min="11" max="11" width="11.85546875" bestFit="1" customWidth="1"/>
    <col min="12" max="12" width="14.28515625" bestFit="1" customWidth="1"/>
    <col min="13" max="13" width="13.28515625" bestFit="1" customWidth="1"/>
    <col min="14" max="14" width="20.85546875" customWidth="1"/>
    <col min="15" max="15" width="28.85546875" customWidth="1"/>
  </cols>
  <sheetData>
    <row r="3" spans="1:16">
      <c r="A3" t="s">
        <v>38</v>
      </c>
      <c r="B3" t="s">
        <v>40</v>
      </c>
      <c r="C3" t="s">
        <v>594</v>
      </c>
      <c r="D3" t="s">
        <v>595</v>
      </c>
      <c r="E3" t="s">
        <v>596</v>
      </c>
      <c r="F3" t="s">
        <v>597</v>
      </c>
      <c r="G3" t="s">
        <v>598</v>
      </c>
      <c r="H3" t="s">
        <v>599</v>
      </c>
      <c r="I3" t="s">
        <v>600</v>
      </c>
      <c r="J3" t="s">
        <v>601</v>
      </c>
      <c r="K3" t="s">
        <v>602</v>
      </c>
      <c r="L3" t="s">
        <v>603</v>
      </c>
      <c r="M3" t="s">
        <v>45</v>
      </c>
      <c r="N3" t="s">
        <v>46</v>
      </c>
      <c r="O3" t="s">
        <v>47</v>
      </c>
      <c r="P3" t="s">
        <v>48</v>
      </c>
    </row>
    <row r="4" spans="1:16" ht="106.5">
      <c r="A4">
        <f>ROW() - 3</f>
        <v>1</v>
      </c>
      <c r="B4" t="s">
        <v>604</v>
      </c>
      <c r="C4" t="s">
        <v>605</v>
      </c>
      <c r="D4">
        <v>1</v>
      </c>
      <c r="E4">
        <v>3</v>
      </c>
      <c r="F4">
        <v>11</v>
      </c>
      <c r="G4">
        <v>2000</v>
      </c>
      <c r="H4">
        <v>2000</v>
      </c>
      <c r="I4">
        <v>2000</v>
      </c>
      <c r="J4">
        <v>100</v>
      </c>
      <c r="K4">
        <v>10</v>
      </c>
      <c r="L4">
        <v>5</v>
      </c>
      <c r="M4" t="s">
        <v>111</v>
      </c>
      <c r="N4" s="57" t="s">
        <v>606</v>
      </c>
      <c r="O4" s="5" t="s">
        <v>607</v>
      </c>
    </row>
    <row r="5" spans="1:16" ht="65.25" customHeight="1">
      <c r="A5">
        <f t="shared" ref="A5:A68" si="0">ROW() - 3</f>
        <v>2</v>
      </c>
      <c r="B5" t="s">
        <v>608</v>
      </c>
      <c r="C5" t="s">
        <v>605</v>
      </c>
      <c r="D5">
        <v>1</v>
      </c>
      <c r="E5">
        <v>3</v>
      </c>
      <c r="F5">
        <v>11</v>
      </c>
      <c r="G5">
        <v>2000</v>
      </c>
      <c r="H5">
        <v>2000</v>
      </c>
      <c r="I5">
        <v>2000</v>
      </c>
      <c r="J5">
        <v>100</v>
      </c>
      <c r="K5">
        <v>10</v>
      </c>
      <c r="L5">
        <v>5</v>
      </c>
      <c r="M5" t="s">
        <v>111</v>
      </c>
      <c r="N5" s="2" t="s">
        <v>609</v>
      </c>
      <c r="O5" s="5" t="s">
        <v>610</v>
      </c>
    </row>
    <row r="6" spans="1:16">
      <c r="A6">
        <f t="shared" si="0"/>
        <v>3</v>
      </c>
    </row>
    <row r="7" spans="1:16">
      <c r="A7">
        <f t="shared" si="0"/>
        <v>4</v>
      </c>
    </row>
    <row r="8" spans="1:16">
      <c r="A8">
        <f t="shared" si="0"/>
        <v>5</v>
      </c>
    </row>
    <row r="9" spans="1:16">
      <c r="A9">
        <f t="shared" si="0"/>
        <v>6</v>
      </c>
    </row>
    <row r="10" spans="1:16">
      <c r="A10">
        <f t="shared" si="0"/>
        <v>7</v>
      </c>
    </row>
    <row r="11" spans="1:16">
      <c r="A11">
        <f t="shared" si="0"/>
        <v>8</v>
      </c>
    </row>
    <row r="12" spans="1:16">
      <c r="A12">
        <f t="shared" si="0"/>
        <v>9</v>
      </c>
    </row>
    <row r="13" spans="1:16">
      <c r="A13">
        <f t="shared" si="0"/>
        <v>10</v>
      </c>
    </row>
    <row r="14" spans="1:16">
      <c r="A14">
        <f t="shared" si="0"/>
        <v>11</v>
      </c>
    </row>
    <row r="15" spans="1:16">
      <c r="A15">
        <f t="shared" si="0"/>
        <v>12</v>
      </c>
    </row>
    <row r="16" spans="1:16">
      <c r="A16">
        <f t="shared" si="0"/>
        <v>13</v>
      </c>
    </row>
    <row r="17" spans="1:1">
      <c r="A17">
        <f t="shared" si="0"/>
        <v>14</v>
      </c>
    </row>
    <row r="18" spans="1:1">
      <c r="A18">
        <f t="shared" si="0"/>
        <v>15</v>
      </c>
    </row>
    <row r="19" spans="1:1">
      <c r="A19">
        <f t="shared" si="0"/>
        <v>16</v>
      </c>
    </row>
    <row r="20" spans="1:1">
      <c r="A20">
        <f t="shared" si="0"/>
        <v>17</v>
      </c>
    </row>
    <row r="21" spans="1:1">
      <c r="A21">
        <f t="shared" si="0"/>
        <v>18</v>
      </c>
    </row>
    <row r="22" spans="1:1">
      <c r="A22">
        <f t="shared" si="0"/>
        <v>19</v>
      </c>
    </row>
    <row r="23" spans="1:1">
      <c r="A23">
        <f t="shared" si="0"/>
        <v>20</v>
      </c>
    </row>
    <row r="24" spans="1:1">
      <c r="A24">
        <f t="shared" si="0"/>
        <v>21</v>
      </c>
    </row>
    <row r="25" spans="1:1">
      <c r="A25">
        <f t="shared" si="0"/>
        <v>22</v>
      </c>
    </row>
    <row r="26" spans="1:1">
      <c r="A26">
        <f t="shared" si="0"/>
        <v>23</v>
      </c>
    </row>
    <row r="27" spans="1:1">
      <c r="A27">
        <f t="shared" si="0"/>
        <v>24</v>
      </c>
    </row>
    <row r="28" spans="1:1">
      <c r="A28">
        <f t="shared" si="0"/>
        <v>25</v>
      </c>
    </row>
    <row r="29" spans="1:1">
      <c r="A29">
        <f t="shared" si="0"/>
        <v>26</v>
      </c>
    </row>
    <row r="30" spans="1:1">
      <c r="A30">
        <f t="shared" si="0"/>
        <v>27</v>
      </c>
    </row>
    <row r="31" spans="1:1">
      <c r="A31">
        <f t="shared" si="0"/>
        <v>28</v>
      </c>
    </row>
    <row r="32" spans="1:1">
      <c r="A32">
        <f t="shared" si="0"/>
        <v>29</v>
      </c>
    </row>
    <row r="33" spans="1:1">
      <c r="A33">
        <f t="shared" si="0"/>
        <v>30</v>
      </c>
    </row>
    <row r="34" spans="1:1">
      <c r="A34">
        <f t="shared" si="0"/>
        <v>31</v>
      </c>
    </row>
    <row r="35" spans="1:1">
      <c r="A35">
        <f t="shared" si="0"/>
        <v>32</v>
      </c>
    </row>
    <row r="36" spans="1:1">
      <c r="A36">
        <f t="shared" si="0"/>
        <v>33</v>
      </c>
    </row>
    <row r="37" spans="1:1">
      <c r="A37">
        <f t="shared" si="0"/>
        <v>34</v>
      </c>
    </row>
    <row r="38" spans="1:1">
      <c r="A38">
        <f t="shared" si="0"/>
        <v>35</v>
      </c>
    </row>
    <row r="39" spans="1:1">
      <c r="A39">
        <f t="shared" si="0"/>
        <v>36</v>
      </c>
    </row>
    <row r="40" spans="1:1">
      <c r="A40">
        <f t="shared" si="0"/>
        <v>37</v>
      </c>
    </row>
    <row r="41" spans="1:1">
      <c r="A41">
        <f t="shared" si="0"/>
        <v>38</v>
      </c>
    </row>
    <row r="42" spans="1:1">
      <c r="A42">
        <f t="shared" si="0"/>
        <v>39</v>
      </c>
    </row>
    <row r="43" spans="1:1">
      <c r="A43">
        <f t="shared" si="0"/>
        <v>40</v>
      </c>
    </row>
    <row r="44" spans="1:1">
      <c r="A44">
        <f t="shared" si="0"/>
        <v>41</v>
      </c>
    </row>
    <row r="45" spans="1:1">
      <c r="A45">
        <f t="shared" si="0"/>
        <v>42</v>
      </c>
    </row>
    <row r="46" spans="1:1">
      <c r="A46">
        <f t="shared" si="0"/>
        <v>43</v>
      </c>
    </row>
    <row r="47" spans="1:1">
      <c r="A47">
        <f t="shared" si="0"/>
        <v>44</v>
      </c>
    </row>
    <row r="48" spans="1:1">
      <c r="A48">
        <f t="shared" si="0"/>
        <v>45</v>
      </c>
    </row>
    <row r="49" spans="1:1">
      <c r="A49">
        <f t="shared" si="0"/>
        <v>46</v>
      </c>
    </row>
    <row r="50" spans="1:1">
      <c r="A50">
        <f t="shared" si="0"/>
        <v>47</v>
      </c>
    </row>
    <row r="51" spans="1:1">
      <c r="A51">
        <f t="shared" si="0"/>
        <v>48</v>
      </c>
    </row>
    <row r="52" spans="1:1">
      <c r="A52">
        <f t="shared" si="0"/>
        <v>49</v>
      </c>
    </row>
    <row r="53" spans="1:1">
      <c r="A53">
        <f t="shared" si="0"/>
        <v>50</v>
      </c>
    </row>
    <row r="54" spans="1:1">
      <c r="A54">
        <f t="shared" si="0"/>
        <v>51</v>
      </c>
    </row>
    <row r="55" spans="1:1">
      <c r="A55">
        <f t="shared" si="0"/>
        <v>52</v>
      </c>
    </row>
    <row r="56" spans="1:1">
      <c r="A56">
        <f t="shared" si="0"/>
        <v>53</v>
      </c>
    </row>
    <row r="57" spans="1:1">
      <c r="A57">
        <f t="shared" si="0"/>
        <v>54</v>
      </c>
    </row>
    <row r="58" spans="1:1">
      <c r="A58">
        <f t="shared" si="0"/>
        <v>55</v>
      </c>
    </row>
    <row r="59" spans="1:1">
      <c r="A59">
        <f t="shared" si="0"/>
        <v>56</v>
      </c>
    </row>
    <row r="60" spans="1:1">
      <c r="A60">
        <f t="shared" si="0"/>
        <v>57</v>
      </c>
    </row>
    <row r="61" spans="1:1">
      <c r="A61">
        <f t="shared" si="0"/>
        <v>58</v>
      </c>
    </row>
    <row r="62" spans="1:1">
      <c r="A62">
        <f t="shared" si="0"/>
        <v>59</v>
      </c>
    </row>
    <row r="63" spans="1:1">
      <c r="A63">
        <f t="shared" si="0"/>
        <v>60</v>
      </c>
    </row>
    <row r="64" spans="1:1">
      <c r="A64">
        <f t="shared" si="0"/>
        <v>61</v>
      </c>
    </row>
    <row r="65" spans="1:1">
      <c r="A65">
        <f t="shared" si="0"/>
        <v>62</v>
      </c>
    </row>
    <row r="66" spans="1:1">
      <c r="A66">
        <f t="shared" si="0"/>
        <v>63</v>
      </c>
    </row>
    <row r="67" spans="1:1">
      <c r="A67">
        <f t="shared" si="0"/>
        <v>64</v>
      </c>
    </row>
    <row r="68" spans="1:1">
      <c r="A68">
        <f t="shared" si="0"/>
        <v>65</v>
      </c>
    </row>
    <row r="69" spans="1:1">
      <c r="A69">
        <f t="shared" ref="A69:A132" si="1">ROW() - 3</f>
        <v>66</v>
      </c>
    </row>
    <row r="70" spans="1:1">
      <c r="A70">
        <f t="shared" si="1"/>
        <v>67</v>
      </c>
    </row>
    <row r="71" spans="1:1">
      <c r="A71">
        <f t="shared" si="1"/>
        <v>68</v>
      </c>
    </row>
    <row r="72" spans="1:1">
      <c r="A72">
        <f t="shared" si="1"/>
        <v>69</v>
      </c>
    </row>
    <row r="73" spans="1:1">
      <c r="A73">
        <f t="shared" si="1"/>
        <v>70</v>
      </c>
    </row>
    <row r="74" spans="1:1">
      <c r="A74">
        <f t="shared" si="1"/>
        <v>71</v>
      </c>
    </row>
    <row r="75" spans="1:1">
      <c r="A75">
        <f t="shared" si="1"/>
        <v>72</v>
      </c>
    </row>
    <row r="76" spans="1:1">
      <c r="A76">
        <f t="shared" si="1"/>
        <v>73</v>
      </c>
    </row>
    <row r="77" spans="1:1">
      <c r="A77">
        <f t="shared" si="1"/>
        <v>74</v>
      </c>
    </row>
    <row r="78" spans="1:1">
      <c r="A78">
        <f t="shared" si="1"/>
        <v>75</v>
      </c>
    </row>
    <row r="79" spans="1:1">
      <c r="A79">
        <f t="shared" si="1"/>
        <v>76</v>
      </c>
    </row>
    <row r="80" spans="1:1">
      <c r="A80">
        <f t="shared" si="1"/>
        <v>77</v>
      </c>
    </row>
    <row r="81" spans="1:1">
      <c r="A81">
        <f t="shared" si="1"/>
        <v>78</v>
      </c>
    </row>
    <row r="82" spans="1:1">
      <c r="A82">
        <f t="shared" si="1"/>
        <v>79</v>
      </c>
    </row>
    <row r="83" spans="1:1">
      <c r="A83">
        <f t="shared" si="1"/>
        <v>80</v>
      </c>
    </row>
    <row r="84" spans="1:1">
      <c r="A84">
        <f t="shared" si="1"/>
        <v>81</v>
      </c>
    </row>
    <row r="85" spans="1:1">
      <c r="A85">
        <f t="shared" si="1"/>
        <v>82</v>
      </c>
    </row>
    <row r="86" spans="1:1">
      <c r="A86">
        <f t="shared" si="1"/>
        <v>83</v>
      </c>
    </row>
    <row r="87" spans="1:1">
      <c r="A87">
        <f t="shared" si="1"/>
        <v>84</v>
      </c>
    </row>
    <row r="88" spans="1:1">
      <c r="A88">
        <f t="shared" si="1"/>
        <v>85</v>
      </c>
    </row>
    <row r="89" spans="1:1">
      <c r="A89">
        <f t="shared" si="1"/>
        <v>86</v>
      </c>
    </row>
    <row r="90" spans="1:1">
      <c r="A90">
        <f t="shared" si="1"/>
        <v>87</v>
      </c>
    </row>
    <row r="91" spans="1:1">
      <c r="A91">
        <f t="shared" si="1"/>
        <v>88</v>
      </c>
    </row>
    <row r="92" spans="1:1">
      <c r="A92">
        <f t="shared" si="1"/>
        <v>89</v>
      </c>
    </row>
    <row r="93" spans="1:1">
      <c r="A93">
        <f t="shared" si="1"/>
        <v>90</v>
      </c>
    </row>
    <row r="94" spans="1:1">
      <c r="A94">
        <f t="shared" si="1"/>
        <v>91</v>
      </c>
    </row>
    <row r="95" spans="1:1">
      <c r="A95">
        <f t="shared" si="1"/>
        <v>92</v>
      </c>
    </row>
    <row r="96" spans="1:1">
      <c r="A96">
        <f t="shared" si="1"/>
        <v>93</v>
      </c>
    </row>
    <row r="97" spans="1:1">
      <c r="A97">
        <f t="shared" si="1"/>
        <v>94</v>
      </c>
    </row>
    <row r="98" spans="1:1">
      <c r="A98">
        <f t="shared" si="1"/>
        <v>95</v>
      </c>
    </row>
    <row r="99" spans="1:1">
      <c r="A99">
        <f t="shared" si="1"/>
        <v>96</v>
      </c>
    </row>
    <row r="100" spans="1:1">
      <c r="A100">
        <f t="shared" si="1"/>
        <v>97</v>
      </c>
    </row>
    <row r="101" spans="1:1">
      <c r="A101">
        <f t="shared" si="1"/>
        <v>98</v>
      </c>
    </row>
    <row r="102" spans="1:1">
      <c r="A102">
        <f t="shared" si="1"/>
        <v>99</v>
      </c>
    </row>
    <row r="103" spans="1:1">
      <c r="A103">
        <f t="shared" si="1"/>
        <v>100</v>
      </c>
    </row>
    <row r="104" spans="1:1">
      <c r="A104">
        <f t="shared" si="1"/>
        <v>101</v>
      </c>
    </row>
    <row r="105" spans="1:1">
      <c r="A105">
        <f t="shared" si="1"/>
        <v>102</v>
      </c>
    </row>
    <row r="106" spans="1:1">
      <c r="A106">
        <f t="shared" si="1"/>
        <v>103</v>
      </c>
    </row>
    <row r="107" spans="1:1">
      <c r="A107">
        <f t="shared" si="1"/>
        <v>104</v>
      </c>
    </row>
    <row r="108" spans="1:1">
      <c r="A108">
        <f t="shared" si="1"/>
        <v>105</v>
      </c>
    </row>
    <row r="109" spans="1:1">
      <c r="A109">
        <f t="shared" si="1"/>
        <v>106</v>
      </c>
    </row>
    <row r="110" spans="1:1">
      <c r="A110">
        <f t="shared" si="1"/>
        <v>107</v>
      </c>
    </row>
    <row r="111" spans="1:1">
      <c r="A111">
        <f t="shared" si="1"/>
        <v>108</v>
      </c>
    </row>
    <row r="112" spans="1:1">
      <c r="A112">
        <f t="shared" si="1"/>
        <v>109</v>
      </c>
    </row>
    <row r="113" spans="1:1">
      <c r="A113">
        <f t="shared" si="1"/>
        <v>110</v>
      </c>
    </row>
    <row r="114" spans="1:1">
      <c r="A114">
        <f t="shared" si="1"/>
        <v>111</v>
      </c>
    </row>
    <row r="115" spans="1:1">
      <c r="A115">
        <f t="shared" si="1"/>
        <v>112</v>
      </c>
    </row>
    <row r="116" spans="1:1">
      <c r="A116">
        <f t="shared" si="1"/>
        <v>113</v>
      </c>
    </row>
    <row r="117" spans="1:1">
      <c r="A117">
        <f t="shared" si="1"/>
        <v>114</v>
      </c>
    </row>
    <row r="118" spans="1:1">
      <c r="A118">
        <f t="shared" si="1"/>
        <v>115</v>
      </c>
    </row>
    <row r="119" spans="1:1">
      <c r="A119">
        <f t="shared" si="1"/>
        <v>116</v>
      </c>
    </row>
    <row r="120" spans="1:1">
      <c r="A120">
        <f t="shared" si="1"/>
        <v>117</v>
      </c>
    </row>
    <row r="121" spans="1:1">
      <c r="A121">
        <f t="shared" si="1"/>
        <v>118</v>
      </c>
    </row>
    <row r="122" spans="1:1">
      <c r="A122">
        <f t="shared" si="1"/>
        <v>119</v>
      </c>
    </row>
    <row r="123" spans="1:1">
      <c r="A123">
        <f t="shared" si="1"/>
        <v>120</v>
      </c>
    </row>
    <row r="124" spans="1:1">
      <c r="A124">
        <f t="shared" si="1"/>
        <v>121</v>
      </c>
    </row>
    <row r="125" spans="1:1">
      <c r="A125">
        <f t="shared" si="1"/>
        <v>122</v>
      </c>
    </row>
    <row r="126" spans="1:1">
      <c r="A126">
        <f t="shared" si="1"/>
        <v>123</v>
      </c>
    </row>
    <row r="127" spans="1:1">
      <c r="A127">
        <f t="shared" si="1"/>
        <v>124</v>
      </c>
    </row>
    <row r="128" spans="1:1">
      <c r="A128">
        <f t="shared" si="1"/>
        <v>125</v>
      </c>
    </row>
    <row r="129" spans="1:1">
      <c r="A129">
        <f t="shared" si="1"/>
        <v>126</v>
      </c>
    </row>
    <row r="130" spans="1:1">
      <c r="A130">
        <f t="shared" si="1"/>
        <v>127</v>
      </c>
    </row>
    <row r="131" spans="1:1">
      <c r="A131">
        <f t="shared" si="1"/>
        <v>128</v>
      </c>
    </row>
    <row r="132" spans="1:1">
      <c r="A132">
        <f t="shared" si="1"/>
        <v>129</v>
      </c>
    </row>
    <row r="133" spans="1:1">
      <c r="A133">
        <f t="shared" ref="A133:A196" si="2">ROW() - 3</f>
        <v>130</v>
      </c>
    </row>
    <row r="134" spans="1:1">
      <c r="A134">
        <f t="shared" si="2"/>
        <v>131</v>
      </c>
    </row>
    <row r="135" spans="1:1">
      <c r="A135">
        <f t="shared" si="2"/>
        <v>132</v>
      </c>
    </row>
    <row r="136" spans="1:1">
      <c r="A136">
        <f t="shared" si="2"/>
        <v>133</v>
      </c>
    </row>
    <row r="137" spans="1:1">
      <c r="A137">
        <f t="shared" si="2"/>
        <v>134</v>
      </c>
    </row>
    <row r="138" spans="1:1">
      <c r="A138">
        <f t="shared" si="2"/>
        <v>135</v>
      </c>
    </row>
    <row r="139" spans="1:1">
      <c r="A139">
        <f t="shared" si="2"/>
        <v>136</v>
      </c>
    </row>
    <row r="140" spans="1:1">
      <c r="A140">
        <f t="shared" si="2"/>
        <v>137</v>
      </c>
    </row>
    <row r="141" spans="1:1">
      <c r="A141">
        <f t="shared" si="2"/>
        <v>138</v>
      </c>
    </row>
    <row r="142" spans="1:1">
      <c r="A142">
        <f t="shared" si="2"/>
        <v>139</v>
      </c>
    </row>
    <row r="143" spans="1:1">
      <c r="A143">
        <f t="shared" si="2"/>
        <v>140</v>
      </c>
    </row>
    <row r="144" spans="1:1">
      <c r="A144">
        <f t="shared" si="2"/>
        <v>141</v>
      </c>
    </row>
    <row r="145" spans="1:1">
      <c r="A145">
        <f t="shared" si="2"/>
        <v>142</v>
      </c>
    </row>
    <row r="146" spans="1:1">
      <c r="A146">
        <f t="shared" si="2"/>
        <v>143</v>
      </c>
    </row>
    <row r="147" spans="1:1">
      <c r="A147">
        <f t="shared" si="2"/>
        <v>144</v>
      </c>
    </row>
    <row r="148" spans="1:1">
      <c r="A148">
        <f t="shared" si="2"/>
        <v>145</v>
      </c>
    </row>
    <row r="149" spans="1:1">
      <c r="A149">
        <f t="shared" si="2"/>
        <v>146</v>
      </c>
    </row>
    <row r="150" spans="1:1">
      <c r="A150">
        <f t="shared" si="2"/>
        <v>147</v>
      </c>
    </row>
    <row r="151" spans="1:1">
      <c r="A151">
        <f t="shared" si="2"/>
        <v>148</v>
      </c>
    </row>
    <row r="152" spans="1:1">
      <c r="A152">
        <f t="shared" si="2"/>
        <v>149</v>
      </c>
    </row>
    <row r="153" spans="1:1">
      <c r="A153">
        <f t="shared" si="2"/>
        <v>150</v>
      </c>
    </row>
    <row r="154" spans="1:1">
      <c r="A154">
        <f t="shared" si="2"/>
        <v>151</v>
      </c>
    </row>
    <row r="155" spans="1:1">
      <c r="A155">
        <f t="shared" si="2"/>
        <v>152</v>
      </c>
    </row>
    <row r="156" spans="1:1">
      <c r="A156">
        <f t="shared" si="2"/>
        <v>153</v>
      </c>
    </row>
    <row r="157" spans="1:1">
      <c r="A157">
        <f t="shared" si="2"/>
        <v>154</v>
      </c>
    </row>
    <row r="158" spans="1:1">
      <c r="A158">
        <f t="shared" si="2"/>
        <v>155</v>
      </c>
    </row>
    <row r="159" spans="1:1">
      <c r="A159">
        <f t="shared" si="2"/>
        <v>156</v>
      </c>
    </row>
    <row r="160" spans="1:1">
      <c r="A160">
        <f t="shared" si="2"/>
        <v>157</v>
      </c>
    </row>
    <row r="161" spans="1:1">
      <c r="A161">
        <f t="shared" si="2"/>
        <v>158</v>
      </c>
    </row>
    <row r="162" spans="1:1">
      <c r="A162">
        <f t="shared" si="2"/>
        <v>159</v>
      </c>
    </row>
    <row r="163" spans="1:1">
      <c r="A163">
        <f t="shared" si="2"/>
        <v>160</v>
      </c>
    </row>
    <row r="164" spans="1:1">
      <c r="A164">
        <f t="shared" si="2"/>
        <v>161</v>
      </c>
    </row>
    <row r="165" spans="1:1">
      <c r="A165">
        <f t="shared" si="2"/>
        <v>162</v>
      </c>
    </row>
    <row r="166" spans="1:1">
      <c r="A166">
        <f t="shared" si="2"/>
        <v>163</v>
      </c>
    </row>
    <row r="167" spans="1:1">
      <c r="A167">
        <f t="shared" si="2"/>
        <v>164</v>
      </c>
    </row>
    <row r="168" spans="1:1">
      <c r="A168">
        <f t="shared" si="2"/>
        <v>165</v>
      </c>
    </row>
    <row r="169" spans="1:1">
      <c r="A169">
        <f t="shared" si="2"/>
        <v>166</v>
      </c>
    </row>
    <row r="170" spans="1:1">
      <c r="A170">
        <f t="shared" si="2"/>
        <v>167</v>
      </c>
    </row>
    <row r="171" spans="1:1">
      <c r="A171">
        <f t="shared" si="2"/>
        <v>168</v>
      </c>
    </row>
    <row r="172" spans="1:1">
      <c r="A172">
        <f t="shared" si="2"/>
        <v>169</v>
      </c>
    </row>
    <row r="173" spans="1:1">
      <c r="A173">
        <f t="shared" si="2"/>
        <v>170</v>
      </c>
    </row>
    <row r="174" spans="1:1">
      <c r="A174">
        <f t="shared" si="2"/>
        <v>171</v>
      </c>
    </row>
    <row r="175" spans="1:1">
      <c r="A175">
        <f t="shared" si="2"/>
        <v>172</v>
      </c>
    </row>
    <row r="176" spans="1:1">
      <c r="A176">
        <f t="shared" si="2"/>
        <v>173</v>
      </c>
    </row>
    <row r="177" spans="1:1">
      <c r="A177">
        <f t="shared" si="2"/>
        <v>174</v>
      </c>
    </row>
    <row r="178" spans="1:1">
      <c r="A178">
        <f t="shared" si="2"/>
        <v>175</v>
      </c>
    </row>
    <row r="179" spans="1:1">
      <c r="A179">
        <f t="shared" si="2"/>
        <v>176</v>
      </c>
    </row>
    <row r="180" spans="1:1">
      <c r="A180">
        <f t="shared" si="2"/>
        <v>177</v>
      </c>
    </row>
    <row r="181" spans="1:1">
      <c r="A181">
        <f t="shared" si="2"/>
        <v>178</v>
      </c>
    </row>
    <row r="182" spans="1:1">
      <c r="A182">
        <f t="shared" si="2"/>
        <v>179</v>
      </c>
    </row>
    <row r="183" spans="1:1">
      <c r="A183">
        <f t="shared" si="2"/>
        <v>180</v>
      </c>
    </row>
    <row r="184" spans="1:1">
      <c r="A184">
        <f t="shared" si="2"/>
        <v>181</v>
      </c>
    </row>
    <row r="185" spans="1:1">
      <c r="A185">
        <f t="shared" si="2"/>
        <v>182</v>
      </c>
    </row>
    <row r="186" spans="1:1">
      <c r="A186">
        <f t="shared" si="2"/>
        <v>183</v>
      </c>
    </row>
    <row r="187" spans="1:1">
      <c r="A187">
        <f t="shared" si="2"/>
        <v>184</v>
      </c>
    </row>
    <row r="188" spans="1:1">
      <c r="A188">
        <f t="shared" si="2"/>
        <v>185</v>
      </c>
    </row>
    <row r="189" spans="1:1">
      <c r="A189">
        <f t="shared" si="2"/>
        <v>186</v>
      </c>
    </row>
    <row r="190" spans="1:1">
      <c r="A190">
        <f t="shared" si="2"/>
        <v>187</v>
      </c>
    </row>
    <row r="191" spans="1:1">
      <c r="A191">
        <f t="shared" si="2"/>
        <v>188</v>
      </c>
    </row>
    <row r="192" spans="1:1">
      <c r="A192">
        <f t="shared" si="2"/>
        <v>189</v>
      </c>
    </row>
    <row r="193" spans="1:1">
      <c r="A193">
        <f t="shared" si="2"/>
        <v>190</v>
      </c>
    </row>
    <row r="194" spans="1:1">
      <c r="A194">
        <f t="shared" si="2"/>
        <v>191</v>
      </c>
    </row>
    <row r="195" spans="1:1">
      <c r="A195">
        <f t="shared" si="2"/>
        <v>192</v>
      </c>
    </row>
    <row r="196" spans="1:1">
      <c r="A196">
        <f t="shared" si="2"/>
        <v>193</v>
      </c>
    </row>
    <row r="197" spans="1:1">
      <c r="A197">
        <f t="shared" ref="A197:A260" si="3">ROW() - 3</f>
        <v>194</v>
      </c>
    </row>
    <row r="198" spans="1:1">
      <c r="A198">
        <f t="shared" si="3"/>
        <v>195</v>
      </c>
    </row>
    <row r="199" spans="1:1">
      <c r="A199">
        <f t="shared" si="3"/>
        <v>196</v>
      </c>
    </row>
    <row r="200" spans="1:1">
      <c r="A200">
        <f t="shared" si="3"/>
        <v>197</v>
      </c>
    </row>
    <row r="201" spans="1:1">
      <c r="A201">
        <f t="shared" si="3"/>
        <v>198</v>
      </c>
    </row>
    <row r="202" spans="1:1">
      <c r="A202">
        <f t="shared" si="3"/>
        <v>199</v>
      </c>
    </row>
    <row r="203" spans="1:1">
      <c r="A203">
        <f t="shared" si="3"/>
        <v>200</v>
      </c>
    </row>
    <row r="204" spans="1:1">
      <c r="A204">
        <f t="shared" si="3"/>
        <v>201</v>
      </c>
    </row>
    <row r="205" spans="1:1">
      <c r="A205">
        <f t="shared" si="3"/>
        <v>202</v>
      </c>
    </row>
    <row r="206" spans="1:1">
      <c r="A206">
        <f t="shared" si="3"/>
        <v>203</v>
      </c>
    </row>
    <row r="207" spans="1:1">
      <c r="A207">
        <f t="shared" si="3"/>
        <v>204</v>
      </c>
    </row>
    <row r="208" spans="1:1">
      <c r="A208">
        <f t="shared" si="3"/>
        <v>205</v>
      </c>
    </row>
    <row r="209" spans="1:1">
      <c r="A209">
        <f t="shared" si="3"/>
        <v>206</v>
      </c>
    </row>
    <row r="210" spans="1:1">
      <c r="A210">
        <f t="shared" si="3"/>
        <v>207</v>
      </c>
    </row>
    <row r="211" spans="1:1">
      <c r="A211">
        <f t="shared" si="3"/>
        <v>208</v>
      </c>
    </row>
    <row r="212" spans="1:1">
      <c r="A212">
        <f t="shared" si="3"/>
        <v>209</v>
      </c>
    </row>
    <row r="213" spans="1:1">
      <c r="A213">
        <f t="shared" si="3"/>
        <v>210</v>
      </c>
    </row>
    <row r="214" spans="1:1">
      <c r="A214">
        <f t="shared" si="3"/>
        <v>211</v>
      </c>
    </row>
    <row r="215" spans="1:1">
      <c r="A215">
        <f t="shared" si="3"/>
        <v>212</v>
      </c>
    </row>
    <row r="216" spans="1:1">
      <c r="A216">
        <f t="shared" si="3"/>
        <v>213</v>
      </c>
    </row>
    <row r="217" spans="1:1">
      <c r="A217">
        <f t="shared" si="3"/>
        <v>214</v>
      </c>
    </row>
    <row r="218" spans="1:1">
      <c r="A218">
        <f t="shared" si="3"/>
        <v>215</v>
      </c>
    </row>
    <row r="219" spans="1:1">
      <c r="A219">
        <f t="shared" si="3"/>
        <v>216</v>
      </c>
    </row>
    <row r="220" spans="1:1">
      <c r="A220">
        <f t="shared" si="3"/>
        <v>217</v>
      </c>
    </row>
    <row r="221" spans="1:1">
      <c r="A221">
        <f t="shared" si="3"/>
        <v>218</v>
      </c>
    </row>
    <row r="222" spans="1:1">
      <c r="A222">
        <f t="shared" si="3"/>
        <v>219</v>
      </c>
    </row>
    <row r="223" spans="1:1">
      <c r="A223">
        <f t="shared" si="3"/>
        <v>220</v>
      </c>
    </row>
    <row r="224" spans="1:1">
      <c r="A224">
        <f t="shared" si="3"/>
        <v>221</v>
      </c>
    </row>
    <row r="225" spans="1:1">
      <c r="A225">
        <f t="shared" si="3"/>
        <v>222</v>
      </c>
    </row>
    <row r="226" spans="1:1">
      <c r="A226">
        <f t="shared" si="3"/>
        <v>223</v>
      </c>
    </row>
    <row r="227" spans="1:1">
      <c r="A227">
        <f t="shared" si="3"/>
        <v>224</v>
      </c>
    </row>
    <row r="228" spans="1:1">
      <c r="A228">
        <f t="shared" si="3"/>
        <v>225</v>
      </c>
    </row>
    <row r="229" spans="1:1">
      <c r="A229">
        <f t="shared" si="3"/>
        <v>226</v>
      </c>
    </row>
    <row r="230" spans="1:1">
      <c r="A230">
        <f t="shared" si="3"/>
        <v>227</v>
      </c>
    </row>
    <row r="231" spans="1:1">
      <c r="A231">
        <f t="shared" si="3"/>
        <v>228</v>
      </c>
    </row>
    <row r="232" spans="1:1">
      <c r="A232">
        <f t="shared" si="3"/>
        <v>229</v>
      </c>
    </row>
    <row r="233" spans="1:1">
      <c r="A233">
        <f t="shared" si="3"/>
        <v>230</v>
      </c>
    </row>
    <row r="234" spans="1:1">
      <c r="A234">
        <f t="shared" si="3"/>
        <v>231</v>
      </c>
    </row>
    <row r="235" spans="1:1">
      <c r="A235">
        <f t="shared" si="3"/>
        <v>232</v>
      </c>
    </row>
    <row r="236" spans="1:1">
      <c r="A236">
        <f t="shared" si="3"/>
        <v>233</v>
      </c>
    </row>
    <row r="237" spans="1:1">
      <c r="A237">
        <f t="shared" si="3"/>
        <v>234</v>
      </c>
    </row>
    <row r="238" spans="1:1">
      <c r="A238">
        <f t="shared" si="3"/>
        <v>235</v>
      </c>
    </row>
    <row r="239" spans="1:1">
      <c r="A239">
        <f t="shared" si="3"/>
        <v>236</v>
      </c>
    </row>
    <row r="240" spans="1:1">
      <c r="A240">
        <f t="shared" si="3"/>
        <v>237</v>
      </c>
    </row>
    <row r="241" spans="1:1">
      <c r="A241">
        <f t="shared" si="3"/>
        <v>238</v>
      </c>
    </row>
    <row r="242" spans="1:1">
      <c r="A242">
        <f t="shared" si="3"/>
        <v>239</v>
      </c>
    </row>
    <row r="243" spans="1:1">
      <c r="A243">
        <f t="shared" si="3"/>
        <v>240</v>
      </c>
    </row>
    <row r="244" spans="1:1">
      <c r="A244">
        <f t="shared" si="3"/>
        <v>241</v>
      </c>
    </row>
    <row r="245" spans="1:1">
      <c r="A245">
        <f t="shared" si="3"/>
        <v>242</v>
      </c>
    </row>
    <row r="246" spans="1:1">
      <c r="A246">
        <f t="shared" si="3"/>
        <v>243</v>
      </c>
    </row>
    <row r="247" spans="1:1">
      <c r="A247">
        <f t="shared" si="3"/>
        <v>244</v>
      </c>
    </row>
    <row r="248" spans="1:1">
      <c r="A248">
        <f t="shared" si="3"/>
        <v>245</v>
      </c>
    </row>
    <row r="249" spans="1:1">
      <c r="A249">
        <f t="shared" si="3"/>
        <v>246</v>
      </c>
    </row>
    <row r="250" spans="1:1">
      <c r="A250">
        <f t="shared" si="3"/>
        <v>247</v>
      </c>
    </row>
    <row r="251" spans="1:1">
      <c r="A251">
        <f t="shared" si="3"/>
        <v>248</v>
      </c>
    </row>
    <row r="252" spans="1:1">
      <c r="A252">
        <f t="shared" si="3"/>
        <v>249</v>
      </c>
    </row>
    <row r="253" spans="1:1">
      <c r="A253">
        <f t="shared" si="3"/>
        <v>250</v>
      </c>
    </row>
    <row r="254" spans="1:1">
      <c r="A254">
        <f t="shared" si="3"/>
        <v>251</v>
      </c>
    </row>
    <row r="255" spans="1:1">
      <c r="A255">
        <f t="shared" si="3"/>
        <v>252</v>
      </c>
    </row>
    <row r="256" spans="1:1">
      <c r="A256">
        <f t="shared" si="3"/>
        <v>253</v>
      </c>
    </row>
    <row r="257" spans="1:1">
      <c r="A257">
        <f t="shared" si="3"/>
        <v>254</v>
      </c>
    </row>
    <row r="258" spans="1:1">
      <c r="A258">
        <f t="shared" si="3"/>
        <v>255</v>
      </c>
    </row>
    <row r="259" spans="1:1">
      <c r="A259">
        <f t="shared" si="3"/>
        <v>256</v>
      </c>
    </row>
    <row r="260" spans="1:1">
      <c r="A260">
        <f t="shared" si="3"/>
        <v>257</v>
      </c>
    </row>
    <row r="261" spans="1:1">
      <c r="A261">
        <f t="shared" ref="A261:A324" si="4">ROW() - 3</f>
        <v>258</v>
      </c>
    </row>
    <row r="262" spans="1:1">
      <c r="A262">
        <f t="shared" si="4"/>
        <v>259</v>
      </c>
    </row>
    <row r="263" spans="1:1">
      <c r="A263">
        <f t="shared" si="4"/>
        <v>260</v>
      </c>
    </row>
    <row r="264" spans="1:1">
      <c r="A264">
        <f t="shared" si="4"/>
        <v>261</v>
      </c>
    </row>
    <row r="265" spans="1:1">
      <c r="A265">
        <f t="shared" si="4"/>
        <v>262</v>
      </c>
    </row>
    <row r="266" spans="1:1">
      <c r="A266">
        <f t="shared" si="4"/>
        <v>263</v>
      </c>
    </row>
    <row r="267" spans="1:1">
      <c r="A267">
        <f t="shared" si="4"/>
        <v>264</v>
      </c>
    </row>
    <row r="268" spans="1:1">
      <c r="A268">
        <f t="shared" si="4"/>
        <v>265</v>
      </c>
    </row>
    <row r="269" spans="1:1">
      <c r="A269">
        <f t="shared" si="4"/>
        <v>266</v>
      </c>
    </row>
    <row r="270" spans="1:1">
      <c r="A270">
        <f t="shared" si="4"/>
        <v>267</v>
      </c>
    </row>
    <row r="271" spans="1:1">
      <c r="A271">
        <f t="shared" si="4"/>
        <v>268</v>
      </c>
    </row>
    <row r="272" spans="1:1">
      <c r="A272">
        <f t="shared" si="4"/>
        <v>269</v>
      </c>
    </row>
    <row r="273" spans="1:1">
      <c r="A273">
        <f t="shared" si="4"/>
        <v>270</v>
      </c>
    </row>
    <row r="274" spans="1:1">
      <c r="A274">
        <f t="shared" si="4"/>
        <v>271</v>
      </c>
    </row>
    <row r="275" spans="1:1">
      <c r="A275">
        <f t="shared" si="4"/>
        <v>272</v>
      </c>
    </row>
    <row r="276" spans="1:1">
      <c r="A276">
        <f t="shared" si="4"/>
        <v>273</v>
      </c>
    </row>
    <row r="277" spans="1:1">
      <c r="A277">
        <f t="shared" si="4"/>
        <v>274</v>
      </c>
    </row>
    <row r="278" spans="1:1">
      <c r="A278">
        <f t="shared" si="4"/>
        <v>275</v>
      </c>
    </row>
    <row r="279" spans="1:1">
      <c r="A279">
        <f t="shared" si="4"/>
        <v>276</v>
      </c>
    </row>
    <row r="280" spans="1:1">
      <c r="A280">
        <f t="shared" si="4"/>
        <v>277</v>
      </c>
    </row>
    <row r="281" spans="1:1">
      <c r="A281">
        <f t="shared" si="4"/>
        <v>278</v>
      </c>
    </row>
    <row r="282" spans="1:1">
      <c r="A282">
        <f t="shared" si="4"/>
        <v>279</v>
      </c>
    </row>
    <row r="283" spans="1:1">
      <c r="A283">
        <f t="shared" si="4"/>
        <v>280</v>
      </c>
    </row>
    <row r="284" spans="1:1">
      <c r="A284">
        <f t="shared" si="4"/>
        <v>281</v>
      </c>
    </row>
    <row r="285" spans="1:1">
      <c r="A285">
        <f t="shared" si="4"/>
        <v>282</v>
      </c>
    </row>
    <row r="286" spans="1:1">
      <c r="A286">
        <f t="shared" si="4"/>
        <v>283</v>
      </c>
    </row>
    <row r="287" spans="1:1">
      <c r="A287">
        <f t="shared" si="4"/>
        <v>284</v>
      </c>
    </row>
    <row r="288" spans="1:1">
      <c r="A288">
        <f t="shared" si="4"/>
        <v>285</v>
      </c>
    </row>
    <row r="289" spans="1:1">
      <c r="A289">
        <f t="shared" si="4"/>
        <v>286</v>
      </c>
    </row>
    <row r="290" spans="1:1">
      <c r="A290">
        <f t="shared" si="4"/>
        <v>287</v>
      </c>
    </row>
    <row r="291" spans="1:1">
      <c r="A291">
        <f t="shared" si="4"/>
        <v>288</v>
      </c>
    </row>
    <row r="292" spans="1:1">
      <c r="A292">
        <f t="shared" si="4"/>
        <v>289</v>
      </c>
    </row>
    <row r="293" spans="1:1">
      <c r="A293">
        <f t="shared" si="4"/>
        <v>290</v>
      </c>
    </row>
    <row r="294" spans="1:1">
      <c r="A294">
        <f t="shared" si="4"/>
        <v>291</v>
      </c>
    </row>
    <row r="295" spans="1:1">
      <c r="A295">
        <f t="shared" si="4"/>
        <v>292</v>
      </c>
    </row>
    <row r="296" spans="1:1">
      <c r="A296">
        <f t="shared" si="4"/>
        <v>293</v>
      </c>
    </row>
    <row r="297" spans="1:1">
      <c r="A297">
        <f t="shared" si="4"/>
        <v>294</v>
      </c>
    </row>
    <row r="298" spans="1:1">
      <c r="A298">
        <f t="shared" si="4"/>
        <v>295</v>
      </c>
    </row>
    <row r="299" spans="1:1">
      <c r="A299">
        <f t="shared" si="4"/>
        <v>296</v>
      </c>
    </row>
    <row r="300" spans="1:1">
      <c r="A300">
        <f t="shared" si="4"/>
        <v>297</v>
      </c>
    </row>
    <row r="301" spans="1:1">
      <c r="A301">
        <f t="shared" si="4"/>
        <v>298</v>
      </c>
    </row>
    <row r="302" spans="1:1">
      <c r="A302">
        <f t="shared" si="4"/>
        <v>299</v>
      </c>
    </row>
    <row r="303" spans="1:1">
      <c r="A303">
        <f t="shared" si="4"/>
        <v>300</v>
      </c>
    </row>
    <row r="304" spans="1:1">
      <c r="A304">
        <f t="shared" si="4"/>
        <v>301</v>
      </c>
    </row>
    <row r="305" spans="1:1">
      <c r="A305">
        <f t="shared" si="4"/>
        <v>302</v>
      </c>
    </row>
    <row r="306" spans="1:1">
      <c r="A306">
        <f t="shared" si="4"/>
        <v>303</v>
      </c>
    </row>
    <row r="307" spans="1:1">
      <c r="A307">
        <f t="shared" si="4"/>
        <v>304</v>
      </c>
    </row>
    <row r="308" spans="1:1">
      <c r="A308">
        <f t="shared" si="4"/>
        <v>305</v>
      </c>
    </row>
    <row r="309" spans="1:1">
      <c r="A309">
        <f t="shared" si="4"/>
        <v>306</v>
      </c>
    </row>
    <row r="310" spans="1:1">
      <c r="A310">
        <f t="shared" si="4"/>
        <v>307</v>
      </c>
    </row>
    <row r="311" spans="1:1">
      <c r="A311">
        <f t="shared" si="4"/>
        <v>308</v>
      </c>
    </row>
    <row r="312" spans="1:1">
      <c r="A312">
        <f t="shared" si="4"/>
        <v>309</v>
      </c>
    </row>
    <row r="313" spans="1:1">
      <c r="A313">
        <f t="shared" si="4"/>
        <v>310</v>
      </c>
    </row>
    <row r="314" spans="1:1">
      <c r="A314">
        <f t="shared" si="4"/>
        <v>311</v>
      </c>
    </row>
    <row r="315" spans="1:1">
      <c r="A315">
        <f t="shared" si="4"/>
        <v>312</v>
      </c>
    </row>
    <row r="316" spans="1:1">
      <c r="A316">
        <f t="shared" si="4"/>
        <v>313</v>
      </c>
    </row>
    <row r="317" spans="1:1">
      <c r="A317">
        <f t="shared" si="4"/>
        <v>314</v>
      </c>
    </row>
    <row r="318" spans="1:1">
      <c r="A318">
        <f t="shared" si="4"/>
        <v>315</v>
      </c>
    </row>
    <row r="319" spans="1:1">
      <c r="A319">
        <f t="shared" si="4"/>
        <v>316</v>
      </c>
    </row>
    <row r="320" spans="1:1">
      <c r="A320">
        <f t="shared" si="4"/>
        <v>317</v>
      </c>
    </row>
    <row r="321" spans="1:1">
      <c r="A321">
        <f t="shared" si="4"/>
        <v>318</v>
      </c>
    </row>
    <row r="322" spans="1:1">
      <c r="A322">
        <f t="shared" si="4"/>
        <v>319</v>
      </c>
    </row>
    <row r="323" spans="1:1">
      <c r="A323">
        <f t="shared" si="4"/>
        <v>320</v>
      </c>
    </row>
    <row r="324" spans="1:1">
      <c r="A324">
        <f t="shared" si="4"/>
        <v>321</v>
      </c>
    </row>
    <row r="325" spans="1:1">
      <c r="A325">
        <f t="shared" ref="A325:A388" si="5">ROW() - 3</f>
        <v>322</v>
      </c>
    </row>
    <row r="326" spans="1:1">
      <c r="A326">
        <f t="shared" si="5"/>
        <v>323</v>
      </c>
    </row>
    <row r="327" spans="1:1">
      <c r="A327">
        <f t="shared" si="5"/>
        <v>324</v>
      </c>
    </row>
    <row r="328" spans="1:1">
      <c r="A328">
        <f t="shared" si="5"/>
        <v>325</v>
      </c>
    </row>
    <row r="329" spans="1:1">
      <c r="A329">
        <f t="shared" si="5"/>
        <v>326</v>
      </c>
    </row>
    <row r="330" spans="1:1">
      <c r="A330">
        <f t="shared" si="5"/>
        <v>327</v>
      </c>
    </row>
    <row r="331" spans="1:1">
      <c r="A331">
        <f t="shared" si="5"/>
        <v>328</v>
      </c>
    </row>
    <row r="332" spans="1:1">
      <c r="A332">
        <f t="shared" si="5"/>
        <v>329</v>
      </c>
    </row>
    <row r="333" spans="1:1">
      <c r="A333">
        <f t="shared" si="5"/>
        <v>330</v>
      </c>
    </row>
    <row r="334" spans="1:1">
      <c r="A334">
        <f t="shared" si="5"/>
        <v>331</v>
      </c>
    </row>
    <row r="335" spans="1:1">
      <c r="A335">
        <f t="shared" si="5"/>
        <v>332</v>
      </c>
    </row>
    <row r="336" spans="1:1">
      <c r="A336">
        <f t="shared" si="5"/>
        <v>333</v>
      </c>
    </row>
    <row r="337" spans="1:1">
      <c r="A337">
        <f t="shared" si="5"/>
        <v>334</v>
      </c>
    </row>
    <row r="338" spans="1:1">
      <c r="A338">
        <f t="shared" si="5"/>
        <v>335</v>
      </c>
    </row>
    <row r="339" spans="1:1">
      <c r="A339">
        <f t="shared" si="5"/>
        <v>336</v>
      </c>
    </row>
    <row r="340" spans="1:1">
      <c r="A340">
        <f t="shared" si="5"/>
        <v>337</v>
      </c>
    </row>
    <row r="341" spans="1:1">
      <c r="A341">
        <f t="shared" si="5"/>
        <v>338</v>
      </c>
    </row>
    <row r="342" spans="1:1">
      <c r="A342">
        <f t="shared" si="5"/>
        <v>339</v>
      </c>
    </row>
    <row r="343" spans="1:1">
      <c r="A343">
        <f t="shared" si="5"/>
        <v>340</v>
      </c>
    </row>
    <row r="344" spans="1:1">
      <c r="A344">
        <f t="shared" si="5"/>
        <v>341</v>
      </c>
    </row>
    <row r="345" spans="1:1">
      <c r="A345">
        <f t="shared" si="5"/>
        <v>342</v>
      </c>
    </row>
    <row r="346" spans="1:1">
      <c r="A346">
        <f t="shared" si="5"/>
        <v>343</v>
      </c>
    </row>
    <row r="347" spans="1:1">
      <c r="A347">
        <f t="shared" si="5"/>
        <v>344</v>
      </c>
    </row>
    <row r="348" spans="1:1">
      <c r="A348">
        <f t="shared" si="5"/>
        <v>345</v>
      </c>
    </row>
    <row r="349" spans="1:1">
      <c r="A349">
        <f t="shared" si="5"/>
        <v>346</v>
      </c>
    </row>
    <row r="350" spans="1:1">
      <c r="A350">
        <f t="shared" si="5"/>
        <v>347</v>
      </c>
    </row>
    <row r="351" spans="1:1">
      <c r="A351">
        <f t="shared" si="5"/>
        <v>348</v>
      </c>
    </row>
    <row r="352" spans="1:1">
      <c r="A352">
        <f t="shared" si="5"/>
        <v>349</v>
      </c>
    </row>
    <row r="353" spans="1:1">
      <c r="A353">
        <f t="shared" si="5"/>
        <v>350</v>
      </c>
    </row>
    <row r="354" spans="1:1">
      <c r="A354">
        <f t="shared" si="5"/>
        <v>351</v>
      </c>
    </row>
    <row r="355" spans="1:1">
      <c r="A355">
        <f t="shared" si="5"/>
        <v>352</v>
      </c>
    </row>
    <row r="356" spans="1:1">
      <c r="A356">
        <f t="shared" si="5"/>
        <v>353</v>
      </c>
    </row>
    <row r="357" spans="1:1">
      <c r="A357">
        <f t="shared" si="5"/>
        <v>354</v>
      </c>
    </row>
    <row r="358" spans="1:1">
      <c r="A358">
        <f t="shared" si="5"/>
        <v>355</v>
      </c>
    </row>
    <row r="359" spans="1:1">
      <c r="A359">
        <f t="shared" si="5"/>
        <v>356</v>
      </c>
    </row>
    <row r="360" spans="1:1">
      <c r="A360">
        <f t="shared" si="5"/>
        <v>357</v>
      </c>
    </row>
    <row r="361" spans="1:1">
      <c r="A361">
        <f t="shared" si="5"/>
        <v>358</v>
      </c>
    </row>
    <row r="362" spans="1:1">
      <c r="A362">
        <f t="shared" si="5"/>
        <v>359</v>
      </c>
    </row>
    <row r="363" spans="1:1">
      <c r="A363">
        <f t="shared" si="5"/>
        <v>360</v>
      </c>
    </row>
    <row r="364" spans="1:1">
      <c r="A364">
        <f t="shared" si="5"/>
        <v>361</v>
      </c>
    </row>
    <row r="365" spans="1:1">
      <c r="A365">
        <f t="shared" si="5"/>
        <v>362</v>
      </c>
    </row>
    <row r="366" spans="1:1">
      <c r="A366">
        <f t="shared" si="5"/>
        <v>363</v>
      </c>
    </row>
    <row r="367" spans="1:1">
      <c r="A367">
        <f t="shared" si="5"/>
        <v>364</v>
      </c>
    </row>
    <row r="368" spans="1:1">
      <c r="A368">
        <f t="shared" si="5"/>
        <v>365</v>
      </c>
    </row>
    <row r="369" spans="1:1">
      <c r="A369">
        <f t="shared" si="5"/>
        <v>366</v>
      </c>
    </row>
    <row r="370" spans="1:1">
      <c r="A370">
        <f t="shared" si="5"/>
        <v>367</v>
      </c>
    </row>
    <row r="371" spans="1:1">
      <c r="A371">
        <f t="shared" si="5"/>
        <v>368</v>
      </c>
    </row>
    <row r="372" spans="1:1">
      <c r="A372">
        <f t="shared" si="5"/>
        <v>369</v>
      </c>
    </row>
    <row r="373" spans="1:1">
      <c r="A373">
        <f t="shared" si="5"/>
        <v>370</v>
      </c>
    </row>
    <row r="374" spans="1:1">
      <c r="A374">
        <f t="shared" si="5"/>
        <v>371</v>
      </c>
    </row>
    <row r="375" spans="1:1">
      <c r="A375">
        <f t="shared" si="5"/>
        <v>372</v>
      </c>
    </row>
    <row r="376" spans="1:1">
      <c r="A376">
        <f t="shared" si="5"/>
        <v>373</v>
      </c>
    </row>
    <row r="377" spans="1:1">
      <c r="A377">
        <f t="shared" si="5"/>
        <v>374</v>
      </c>
    </row>
    <row r="378" spans="1:1">
      <c r="A378">
        <f t="shared" si="5"/>
        <v>375</v>
      </c>
    </row>
    <row r="379" spans="1:1">
      <c r="A379">
        <f t="shared" si="5"/>
        <v>376</v>
      </c>
    </row>
    <row r="380" spans="1:1">
      <c r="A380">
        <f t="shared" si="5"/>
        <v>377</v>
      </c>
    </row>
    <row r="381" spans="1:1">
      <c r="A381">
        <f t="shared" si="5"/>
        <v>378</v>
      </c>
    </row>
    <row r="382" spans="1:1">
      <c r="A382">
        <f t="shared" si="5"/>
        <v>379</v>
      </c>
    </row>
    <row r="383" spans="1:1">
      <c r="A383">
        <f t="shared" si="5"/>
        <v>380</v>
      </c>
    </row>
    <row r="384" spans="1:1">
      <c r="A384">
        <f t="shared" si="5"/>
        <v>381</v>
      </c>
    </row>
    <row r="385" spans="1:1">
      <c r="A385">
        <f t="shared" si="5"/>
        <v>382</v>
      </c>
    </row>
    <row r="386" spans="1:1">
      <c r="A386">
        <f t="shared" si="5"/>
        <v>383</v>
      </c>
    </row>
    <row r="387" spans="1:1">
      <c r="A387">
        <f t="shared" si="5"/>
        <v>384</v>
      </c>
    </row>
    <row r="388" spans="1:1">
      <c r="A388">
        <f t="shared" si="5"/>
        <v>385</v>
      </c>
    </row>
    <row r="389" spans="1:1">
      <c r="A389">
        <f t="shared" ref="A389:A400" si="6">ROW() - 3</f>
        <v>386</v>
      </c>
    </row>
    <row r="390" spans="1:1">
      <c r="A390">
        <f t="shared" si="6"/>
        <v>387</v>
      </c>
    </row>
    <row r="391" spans="1:1">
      <c r="A391">
        <f t="shared" si="6"/>
        <v>388</v>
      </c>
    </row>
    <row r="392" spans="1:1">
      <c r="A392">
        <f t="shared" si="6"/>
        <v>389</v>
      </c>
    </row>
    <row r="393" spans="1:1">
      <c r="A393">
        <f t="shared" si="6"/>
        <v>390</v>
      </c>
    </row>
    <row r="394" spans="1:1">
      <c r="A394">
        <f t="shared" si="6"/>
        <v>391</v>
      </c>
    </row>
    <row r="395" spans="1:1">
      <c r="A395">
        <f t="shared" si="6"/>
        <v>392</v>
      </c>
    </row>
    <row r="396" spans="1:1">
      <c r="A396">
        <f t="shared" si="6"/>
        <v>393</v>
      </c>
    </row>
    <row r="397" spans="1:1">
      <c r="A397">
        <f t="shared" si="6"/>
        <v>394</v>
      </c>
    </row>
    <row r="398" spans="1:1">
      <c r="A398">
        <f t="shared" si="6"/>
        <v>395</v>
      </c>
    </row>
    <row r="399" spans="1:1">
      <c r="A399">
        <f t="shared" si="6"/>
        <v>396</v>
      </c>
    </row>
    <row r="400" spans="1:1">
      <c r="A400">
        <f t="shared" si="6"/>
        <v>397</v>
      </c>
    </row>
    <row r="401" spans="1:1">
      <c r="A401">
        <f>ROW() - 3</f>
        <v>398</v>
      </c>
    </row>
    <row r="402" spans="1:1">
      <c r="A402">
        <f>ROW() - 3</f>
        <v>399</v>
      </c>
    </row>
  </sheetData>
  <dataValidations count="2">
    <dataValidation type="list" allowBlank="1" showInputMessage="1" showErrorMessage="1" sqref="C4:C402" xr:uid="{76E97CC7-B238-4924-86A3-86068CD0DCAA}">
      <formula1>"Capital,Cruiser,Destroyer,Frigate,Fighter"</formula1>
    </dataValidation>
    <dataValidation type="list" allowBlank="1" showInputMessage="1" showErrorMessage="1" sqref="M4:M402" xr:uid="{E4E2D7B4-F9CE-46BE-9902-3774A8D6CDE4}">
      <formula1>"Common,Uncommon,Rare,Ultra Rare"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55"/>
  <sheetViews>
    <sheetView topLeftCell="B1" workbookViewId="0">
      <selection activeCell="AI24" sqref="AI24"/>
    </sheetView>
  </sheetViews>
  <sheetFormatPr defaultRowHeight="15"/>
  <cols>
    <col min="1" max="1" width="1.7109375" customWidth="1"/>
    <col min="2" max="55" width="4.28515625" customWidth="1"/>
    <col min="56" max="56" width="2.28515625" customWidth="1"/>
    <col min="57" max="57" width="10.140625" bestFit="1" customWidth="1"/>
    <col min="58" max="58" width="5" bestFit="1" customWidth="1"/>
    <col min="59" max="59" width="12.42578125" bestFit="1" customWidth="1"/>
  </cols>
  <sheetData>
    <row r="1" spans="2:59" ht="15.75" thickBot="1">
      <c r="B1" s="66" t="s">
        <v>611</v>
      </c>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8"/>
      <c r="AL1" s="66" t="s">
        <v>4</v>
      </c>
      <c r="AM1" s="67"/>
      <c r="AN1" s="67"/>
      <c r="AO1" s="67"/>
      <c r="AP1" s="67"/>
      <c r="AQ1" s="67"/>
      <c r="AR1" s="67"/>
      <c r="AS1" s="67"/>
      <c r="AT1" s="67"/>
      <c r="AU1" s="67"/>
      <c r="AV1" s="67"/>
      <c r="AW1" s="67"/>
      <c r="AX1" s="67"/>
      <c r="AY1" s="67"/>
      <c r="AZ1" s="67"/>
      <c r="BA1" s="67"/>
      <c r="BB1" s="67"/>
      <c r="BC1" s="68"/>
    </row>
    <row r="2" spans="2:59" ht="15.75" thickBot="1">
      <c r="B2" s="72" t="s">
        <v>612</v>
      </c>
      <c r="C2" s="73"/>
      <c r="D2" s="73"/>
      <c r="E2" s="73"/>
      <c r="F2" s="73"/>
      <c r="G2" s="27"/>
      <c r="H2" s="74" t="s">
        <v>613</v>
      </c>
      <c r="I2" s="73"/>
      <c r="J2" s="73"/>
      <c r="K2" s="73"/>
      <c r="L2" s="73"/>
      <c r="M2" s="75"/>
      <c r="N2" s="73" t="s">
        <v>614</v>
      </c>
      <c r="O2" s="73"/>
      <c r="P2" s="73"/>
      <c r="Q2" s="73"/>
      <c r="R2" s="73"/>
      <c r="S2" s="73"/>
      <c r="T2" s="74" t="s">
        <v>615</v>
      </c>
      <c r="U2" s="73"/>
      <c r="V2" s="73"/>
      <c r="W2" s="73"/>
      <c r="X2" s="73"/>
      <c r="Y2" s="75"/>
      <c r="Z2" s="73" t="s">
        <v>616</v>
      </c>
      <c r="AA2" s="73"/>
      <c r="AB2" s="73"/>
      <c r="AC2" s="73"/>
      <c r="AD2" s="73"/>
      <c r="AE2" s="73"/>
      <c r="AF2" s="74" t="s">
        <v>617</v>
      </c>
      <c r="AG2" s="73"/>
      <c r="AH2" s="73"/>
      <c r="AI2" s="73"/>
      <c r="AJ2" s="73"/>
      <c r="AK2" s="73"/>
      <c r="AL2" s="72" t="s">
        <v>618</v>
      </c>
      <c r="AM2" s="73"/>
      <c r="AN2" s="73"/>
      <c r="AO2" s="73"/>
      <c r="AP2" s="73"/>
      <c r="AQ2" s="73"/>
      <c r="AR2" s="74" t="s">
        <v>619</v>
      </c>
      <c r="AS2" s="73"/>
      <c r="AT2" s="73"/>
      <c r="AU2" s="73"/>
      <c r="AV2" s="73"/>
      <c r="AW2" s="75"/>
      <c r="AX2" s="73" t="s">
        <v>620</v>
      </c>
      <c r="AY2" s="73"/>
      <c r="AZ2" s="73"/>
      <c r="BA2" s="73"/>
      <c r="BB2" s="73"/>
      <c r="BC2" s="124"/>
      <c r="BE2" s="122" t="s">
        <v>621</v>
      </c>
      <c r="BF2" s="123"/>
      <c r="BG2" s="23" t="s">
        <v>622</v>
      </c>
    </row>
    <row r="3" spans="2:59">
      <c r="B3" s="9" t="s">
        <v>623</v>
      </c>
      <c r="C3" s="26">
        <v>21</v>
      </c>
      <c r="D3" s="69" t="str">
        <f>"Rank: "&amp;INDEX(TblCardDesign[#Data],MATCH(C3,TblCardDesign[ID],0),14)</f>
        <v xml:space="preserve">Rank: </v>
      </c>
      <c r="E3" s="69"/>
      <c r="F3" s="69"/>
      <c r="G3" s="10"/>
      <c r="H3" s="32" t="s">
        <v>623</v>
      </c>
      <c r="I3" s="33">
        <v>21</v>
      </c>
      <c r="J3" s="92" t="str">
        <f>"Rank: "&amp;INDEX(TblCardDesign[#Data],MATCH(I3,TblCardDesign[ID],0),14)</f>
        <v xml:space="preserve">Rank: </v>
      </c>
      <c r="K3" s="92"/>
      <c r="L3" s="92"/>
      <c r="M3" s="93"/>
      <c r="N3" s="10" t="s">
        <v>623</v>
      </c>
      <c r="O3" s="26">
        <v>66</v>
      </c>
      <c r="P3" s="69" t="str">
        <f>"Rank: "&amp;INDEX(TblCardDesign[#Data],MATCH(O3,TblCardDesign[ID],0),14)</f>
        <v>Rank: 3</v>
      </c>
      <c r="Q3" s="69"/>
      <c r="R3" s="69"/>
      <c r="S3" s="69"/>
      <c r="T3" s="32" t="s">
        <v>623</v>
      </c>
      <c r="U3" s="33">
        <v>56</v>
      </c>
      <c r="V3" s="92" t="str">
        <f>"Rank: "&amp;INDEX(TblCardDesign[#Data],MATCH(U3,TblCardDesign[ID],0),14)</f>
        <v>Rank: 1</v>
      </c>
      <c r="W3" s="92"/>
      <c r="X3" s="92"/>
      <c r="Y3" s="93"/>
      <c r="Z3" s="10" t="s">
        <v>623</v>
      </c>
      <c r="AA3" s="26">
        <v>99</v>
      </c>
      <c r="AB3" s="69" t="str">
        <f>"Rank: "&amp;INDEX(TblCardDesign[#Data],MATCH(AA3,TblCardDesign[ID],0),14)</f>
        <v xml:space="preserve">Rank: </v>
      </c>
      <c r="AC3" s="69"/>
      <c r="AD3" s="69"/>
      <c r="AE3" s="69"/>
      <c r="AF3" s="32" t="s">
        <v>623</v>
      </c>
      <c r="AG3" s="33">
        <v>62</v>
      </c>
      <c r="AH3" s="92" t="str">
        <f>"Rank: "&amp;INDEX(TblCardDesign[#Data],MATCH(AG3,TblCardDesign[ID],0),14)</f>
        <v>Rank: 2</v>
      </c>
      <c r="AI3" s="92"/>
      <c r="AJ3" s="92"/>
      <c r="AK3" s="93"/>
      <c r="AL3" s="10" t="s">
        <v>623</v>
      </c>
      <c r="AM3" s="26">
        <v>82</v>
      </c>
      <c r="AN3" s="69" t="str">
        <f>"Rank: "&amp;INDEX(TblCardDesign[#Data],MATCH(AM3,TblCardDesign[ID],0),14)</f>
        <v xml:space="preserve">Rank: </v>
      </c>
      <c r="AO3" s="69"/>
      <c r="AP3" s="69"/>
      <c r="AQ3" s="69"/>
      <c r="AR3" s="32" t="s">
        <v>623</v>
      </c>
      <c r="AS3" s="33">
        <v>11</v>
      </c>
      <c r="AT3" s="92" t="str">
        <f>"Rank: "&amp;INDEX(TblCardDesign[#Data],MATCH(AS3,TblCardDesign[ID],0),14)</f>
        <v>Rank: 3</v>
      </c>
      <c r="AU3" s="92"/>
      <c r="AV3" s="92"/>
      <c r="AW3" s="93"/>
      <c r="AX3" s="32" t="s">
        <v>623</v>
      </c>
      <c r="AY3" s="33">
        <v>4</v>
      </c>
      <c r="AZ3" s="92" t="str">
        <f>"Rank: "&amp;INDEX(TblCardDesign[#Data],MATCH(AY3,TblCardDesign[ID],0),14)</f>
        <v>Rank: 1</v>
      </c>
      <c r="BA3" s="92"/>
      <c r="BB3" s="92"/>
      <c r="BC3" s="93"/>
      <c r="BE3" s="19" t="s">
        <v>4</v>
      </c>
      <c r="BF3" s="21">
        <f ca="1">RANDBETWEEN(1,BF5)</f>
        <v>49</v>
      </c>
      <c r="BG3" s="24" t="str">
        <f ca="1">UPPER(INDEX(TblCardDesign[#Data],MATCH(BF3,TblCardDesign[ID],0),2))</f>
        <v>CREW</v>
      </c>
    </row>
    <row r="4" spans="2:59" ht="15.75" thickBot="1">
      <c r="B4" s="70" t="str">
        <f>INDEX(TblCardDesign[#Data],MATCH(C3,TblCardDesign[ID],0),3)</f>
        <v>The Great Nebula</v>
      </c>
      <c r="C4" s="69"/>
      <c r="D4" s="69"/>
      <c r="E4" s="69"/>
      <c r="F4" s="69"/>
      <c r="G4" s="10"/>
      <c r="H4" s="70" t="str">
        <f>INDEX(TblCardDesign[#Data],MATCH(I3,TblCardDesign[ID],0),3)</f>
        <v>The Great Nebula</v>
      </c>
      <c r="I4" s="69"/>
      <c r="J4" s="69"/>
      <c r="K4" s="69"/>
      <c r="L4" s="69"/>
      <c r="M4" s="71"/>
      <c r="N4" s="69" t="str">
        <f>INDEX(TblCardDesign[#Data],MATCH(O3,TblCardDesign[ID],0),3)</f>
        <v>R Boop Bot</v>
      </c>
      <c r="O4" s="69"/>
      <c r="P4" s="69"/>
      <c r="Q4" s="69"/>
      <c r="R4" s="69"/>
      <c r="S4" s="69"/>
      <c r="T4" s="70" t="str">
        <f>INDEX(TblCardDesign[#Data],MATCH(U3,TblCardDesign[ID],0),3)</f>
        <v>R Bot</v>
      </c>
      <c r="U4" s="69"/>
      <c r="V4" s="69"/>
      <c r="W4" s="69"/>
      <c r="X4" s="69"/>
      <c r="Y4" s="71"/>
      <c r="Z4" s="69" t="str">
        <f>INDEX(TblCardDesign[#Data],MATCH(AA3,TblCardDesign[ID],0),3)</f>
        <v>Auto Cannon</v>
      </c>
      <c r="AA4" s="69"/>
      <c r="AB4" s="69"/>
      <c r="AC4" s="69"/>
      <c r="AD4" s="69"/>
      <c r="AE4" s="69"/>
      <c r="AF4" s="70" t="str">
        <f>INDEX(TblCardDesign[#Data],MATCH(AG3,TblCardDesign[ID],0),3)</f>
        <v>B Bot Bot</v>
      </c>
      <c r="AG4" s="69"/>
      <c r="AH4" s="69"/>
      <c r="AI4" s="69"/>
      <c r="AJ4" s="69"/>
      <c r="AK4" s="71"/>
      <c r="AL4" s="69" t="str">
        <f>INDEX(TblCardDesign[#Data],MATCH(AM3,TblCardDesign[ID],0),3)</f>
        <v>Adm. I.T.S Atrap</v>
      </c>
      <c r="AM4" s="69"/>
      <c r="AN4" s="69"/>
      <c r="AO4" s="69"/>
      <c r="AP4" s="69"/>
      <c r="AQ4" s="69"/>
      <c r="AR4" s="70" t="str">
        <f>INDEX(TblCardDesign[#Data],MATCH(AS3,TblCardDesign[ID],0),3)</f>
        <v>Chief Medical Officer</v>
      </c>
      <c r="AS4" s="69"/>
      <c r="AT4" s="69"/>
      <c r="AU4" s="69"/>
      <c r="AV4" s="69"/>
      <c r="AW4" s="71"/>
      <c r="AX4" s="70" t="str">
        <f>INDEX(TblCardDesign[#Data],MATCH(AY3,TblCardDesign[ID],0),3)</f>
        <v>Mad Scientist</v>
      </c>
      <c r="AY4" s="69"/>
      <c r="AZ4" s="69"/>
      <c r="BA4" s="69"/>
      <c r="BB4" s="69"/>
      <c r="BC4" s="71"/>
      <c r="BE4" s="20" t="s">
        <v>611</v>
      </c>
      <c r="BF4" s="22">
        <f ca="1">RANDBETWEEN(1,BF5)</f>
        <v>170</v>
      </c>
      <c r="BG4" s="25" t="str">
        <f ca="1">UPPER(INDEX(TblCardDesign[#Data],MATCH(BF4,TblCardDesign[ID],0),2))</f>
        <v>STRATEGY</v>
      </c>
    </row>
    <row r="5" spans="2:59">
      <c r="B5" s="109" t="str">
        <f>"Type: "&amp;INDEX(TblCardDesign[#Data],MATCH(C3,TblCardDesign[ID],0),11)</f>
        <v xml:space="preserve">Type: </v>
      </c>
      <c r="C5" s="110"/>
      <c r="D5" s="110"/>
      <c r="E5" s="110"/>
      <c r="F5" s="110"/>
      <c r="G5" s="11"/>
      <c r="H5" s="109" t="str">
        <f>"Type: "&amp;INDEX(TblCardDesign[#Data],MATCH(I3,TblCardDesign[ID],0),11)</f>
        <v xml:space="preserve">Type: </v>
      </c>
      <c r="I5" s="110"/>
      <c r="J5" s="110"/>
      <c r="K5" s="110"/>
      <c r="L5" s="110"/>
      <c r="M5" s="111"/>
      <c r="N5" s="110" t="str">
        <f>"Type: "&amp;INDEX(TblCardDesign[#Data],MATCH(O3,TblCardDesign[ID],0),11)</f>
        <v xml:space="preserve">Type: </v>
      </c>
      <c r="O5" s="110"/>
      <c r="P5" s="110"/>
      <c r="Q5" s="110"/>
      <c r="R5" s="110"/>
      <c r="S5" s="110"/>
      <c r="T5" s="109" t="str">
        <f>"Type: "&amp;INDEX(TblCardDesign[#Data],MATCH(U3,TblCardDesign[ID],0),11)</f>
        <v xml:space="preserve">Type: </v>
      </c>
      <c r="U5" s="110"/>
      <c r="V5" s="110"/>
      <c r="W5" s="110"/>
      <c r="X5" s="110"/>
      <c r="Y5" s="111"/>
      <c r="Z5" s="110" t="str">
        <f>"Type: "&amp;INDEX(TblCardDesign[#Data],MATCH(AA3,TblCardDesign[ID],0),11)</f>
        <v xml:space="preserve">Type: </v>
      </c>
      <c r="AA5" s="110"/>
      <c r="AB5" s="110"/>
      <c r="AC5" s="110"/>
      <c r="AD5" s="110"/>
      <c r="AE5" s="110"/>
      <c r="AF5" s="109" t="str">
        <f>"Type: "&amp;INDEX(TblCardDesign[#Data],MATCH(AG3,TblCardDesign[ID],0),11)</f>
        <v xml:space="preserve">Type: </v>
      </c>
      <c r="AG5" s="110"/>
      <c r="AH5" s="110"/>
      <c r="AI5" s="110"/>
      <c r="AJ5" s="110"/>
      <c r="AK5" s="111"/>
      <c r="AL5" s="110" t="str">
        <f>"Type: "&amp;INDEX(TblCardDesign[#Data],MATCH(AM3,TblCardDesign[ID],0),11)</f>
        <v xml:space="preserve">Type: </v>
      </c>
      <c r="AM5" s="110"/>
      <c r="AN5" s="110"/>
      <c r="AO5" s="110"/>
      <c r="AP5" s="110"/>
      <c r="AQ5" s="110"/>
      <c r="AR5" s="109" t="str">
        <f>"Type: "&amp;INDEX(TblCardDesign[#Data],MATCH(AS3,TblCardDesign[ID],0),11)</f>
        <v xml:space="preserve">Type: </v>
      </c>
      <c r="AS5" s="110"/>
      <c r="AT5" s="110"/>
      <c r="AU5" s="110"/>
      <c r="AV5" s="110"/>
      <c r="AW5" s="111"/>
      <c r="AX5" s="109" t="str">
        <f>"Type: "&amp;INDEX(TblCardDesign[#Data],MATCH(AY3,TblCardDesign[ID],0),11)</f>
        <v xml:space="preserve">Type: </v>
      </c>
      <c r="AY5" s="110"/>
      <c r="AZ5" s="110"/>
      <c r="BA5" s="110"/>
      <c r="BB5" s="110"/>
      <c r="BC5" s="111"/>
      <c r="BE5" t="s">
        <v>624</v>
      </c>
      <c r="BF5">
        <f>MAX('Card Designs'!A6:A199)</f>
        <v>194</v>
      </c>
    </row>
    <row r="6" spans="2:59">
      <c r="B6" s="28" t="s">
        <v>625</v>
      </c>
      <c r="C6" s="14" t="s">
        <v>626</v>
      </c>
      <c r="D6" s="14" t="s">
        <v>627</v>
      </c>
      <c r="E6" s="14" t="s">
        <v>628</v>
      </c>
      <c r="F6" s="14" t="s">
        <v>629</v>
      </c>
      <c r="G6" s="31" t="s">
        <v>630</v>
      </c>
      <c r="H6" s="16" t="s">
        <v>625</v>
      </c>
      <c r="I6" s="14" t="s">
        <v>626</v>
      </c>
      <c r="J6" s="14" t="s">
        <v>627</v>
      </c>
      <c r="K6" s="14" t="s">
        <v>628</v>
      </c>
      <c r="L6" s="14" t="s">
        <v>629</v>
      </c>
      <c r="M6" s="17" t="s">
        <v>630</v>
      </c>
      <c r="N6" s="15" t="s">
        <v>625</v>
      </c>
      <c r="O6" s="14" t="s">
        <v>626</v>
      </c>
      <c r="P6" s="14" t="s">
        <v>627</v>
      </c>
      <c r="Q6" s="14" t="s">
        <v>628</v>
      </c>
      <c r="R6" s="14" t="s">
        <v>629</v>
      </c>
      <c r="S6" s="31" t="s">
        <v>630</v>
      </c>
      <c r="T6" s="16" t="s">
        <v>625</v>
      </c>
      <c r="U6" s="14" t="s">
        <v>626</v>
      </c>
      <c r="V6" s="14" t="s">
        <v>627</v>
      </c>
      <c r="W6" s="14" t="s">
        <v>628</v>
      </c>
      <c r="X6" s="14" t="s">
        <v>629</v>
      </c>
      <c r="Y6" s="17" t="s">
        <v>630</v>
      </c>
      <c r="Z6" s="15" t="s">
        <v>625</v>
      </c>
      <c r="AA6" s="14" t="s">
        <v>626</v>
      </c>
      <c r="AB6" s="14" t="s">
        <v>627</v>
      </c>
      <c r="AC6" s="14" t="s">
        <v>628</v>
      </c>
      <c r="AD6" s="14" t="s">
        <v>629</v>
      </c>
      <c r="AE6" s="31" t="s">
        <v>630</v>
      </c>
      <c r="AF6" s="16" t="s">
        <v>625</v>
      </c>
      <c r="AG6" s="14" t="s">
        <v>626</v>
      </c>
      <c r="AH6" s="14" t="s">
        <v>627</v>
      </c>
      <c r="AI6" s="14" t="s">
        <v>628</v>
      </c>
      <c r="AJ6" s="14" t="s">
        <v>629</v>
      </c>
      <c r="AK6" s="17" t="s">
        <v>630</v>
      </c>
      <c r="AL6" s="29" t="s">
        <v>625</v>
      </c>
      <c r="AM6" s="14" t="s">
        <v>626</v>
      </c>
      <c r="AN6" s="14" t="s">
        <v>627</v>
      </c>
      <c r="AO6" s="14" t="s">
        <v>628</v>
      </c>
      <c r="AP6" s="14" t="s">
        <v>629</v>
      </c>
      <c r="AQ6" s="31" t="s">
        <v>630</v>
      </c>
      <c r="AR6" s="16" t="s">
        <v>625</v>
      </c>
      <c r="AS6" s="14" t="s">
        <v>626</v>
      </c>
      <c r="AT6" s="14" t="s">
        <v>627</v>
      </c>
      <c r="AU6" s="14" t="s">
        <v>628</v>
      </c>
      <c r="AV6" s="14" t="s">
        <v>629</v>
      </c>
      <c r="AW6" s="17" t="s">
        <v>630</v>
      </c>
      <c r="AX6" s="16" t="s">
        <v>625</v>
      </c>
      <c r="AY6" s="14" t="s">
        <v>626</v>
      </c>
      <c r="AZ6" s="14" t="s">
        <v>627</v>
      </c>
      <c r="BA6" s="14" t="s">
        <v>628</v>
      </c>
      <c r="BB6" s="14" t="s">
        <v>629</v>
      </c>
      <c r="BC6" s="17" t="s">
        <v>630</v>
      </c>
    </row>
    <row r="7" spans="2:59">
      <c r="B7" s="28">
        <f>INDEX(TblCardDesign[#Data],MATCH(C3,TblCardDesign[ID],0),5)</f>
        <v>1</v>
      </c>
      <c r="C7" s="30">
        <f>INDEX(TblCardDesign[#Data],MATCH(C3,TblCardDesign[ID],0),6)</f>
        <v>0</v>
      </c>
      <c r="D7" s="14">
        <f>INDEX(TblCardDesign[#Data],MATCH(C3,TblCardDesign[ID],0),7)</f>
        <v>0</v>
      </c>
      <c r="E7" s="14">
        <f>INDEX(TblCardDesign[#Data],MATCH(C3,TblCardDesign[ID],0),8)</f>
        <v>0</v>
      </c>
      <c r="F7" s="14">
        <f>INDEX(TblCardDesign[#Data],MATCH(C3,TblCardDesign[ID],0),9)</f>
        <v>0</v>
      </c>
      <c r="G7" s="14">
        <f>INDEX(TblCardDesign[#Data],MATCH(C3,TblCardDesign[ID],0),10)</f>
        <v>2</v>
      </c>
      <c r="H7" s="16">
        <f>INDEX(TblCardDesign[#Data],MATCH(I3,TblCardDesign[ID],0),5)</f>
        <v>1</v>
      </c>
      <c r="I7" s="14">
        <f>INDEX(TblCardDesign[#Data],MATCH(I3,TblCardDesign[ID],0),6)</f>
        <v>0</v>
      </c>
      <c r="J7" s="14">
        <f>INDEX(TblCardDesign[#Data],MATCH(I3,TblCardDesign[ID],0),7)</f>
        <v>0</v>
      </c>
      <c r="K7" s="14">
        <f>INDEX(TblCardDesign[#Data],MATCH(I3,TblCardDesign[ID],0),8)</f>
        <v>0</v>
      </c>
      <c r="L7" s="14">
        <f>INDEX(TblCardDesign[#Data],MATCH(C3,TblCardDesign[ID],0),9)</f>
        <v>0</v>
      </c>
      <c r="M7" s="17">
        <f>INDEX(TblCardDesign[#Data],MATCH(C3,TblCardDesign[ID],0),10)</f>
        <v>2</v>
      </c>
      <c r="N7" s="15">
        <f>INDEX(TblCardDesign[#Data],MATCH(O3,TblCardDesign[ID],0),5)</f>
        <v>0</v>
      </c>
      <c r="O7" s="14">
        <f>INDEX(TblCardDesign[#Data],MATCH(O3,TblCardDesign[ID],0),6)</f>
        <v>0</v>
      </c>
      <c r="P7" s="14">
        <f>INDEX(TblCardDesign[#Data],MATCH(O3,TblCardDesign[ID],0),7)</f>
        <v>0</v>
      </c>
      <c r="Q7" s="14">
        <f>INDEX(TblCardDesign[#Data],MATCH(O3,TblCardDesign[ID],0),8)</f>
        <v>0</v>
      </c>
      <c r="R7" s="14">
        <f>INDEX(TblCardDesign[#Data],MATCH(C3,TblCardDesign[ID],0),9)</f>
        <v>0</v>
      </c>
      <c r="S7" s="14">
        <f>INDEX(TblCardDesign[#Data],MATCH(C3,TblCardDesign[ID],0),10)</f>
        <v>2</v>
      </c>
      <c r="T7" s="16">
        <f>INDEX(TblCardDesign[#Data],MATCH(U3,TblCardDesign[ID],0),5)</f>
        <v>0</v>
      </c>
      <c r="U7" s="14">
        <f>INDEX(TblCardDesign[#Data],MATCH(U3,TblCardDesign[ID],0),6)</f>
        <v>0</v>
      </c>
      <c r="V7" s="14">
        <f>INDEX(TblCardDesign[#Data],MATCH(U3,TblCardDesign[ID],0),7)</f>
        <v>0</v>
      </c>
      <c r="W7" s="14">
        <f>INDEX(TblCardDesign[#Data],MATCH(U3,TblCardDesign[ID],0),8)</f>
        <v>0</v>
      </c>
      <c r="X7" s="14">
        <f>INDEX(TblCardDesign[#Data],MATCH(C3,TblCardDesign[ID],0),9)</f>
        <v>0</v>
      </c>
      <c r="Y7" s="17">
        <f>INDEX(TblCardDesign[#Data],MATCH(C3,TblCardDesign[ID],0),10)</f>
        <v>2</v>
      </c>
      <c r="Z7" s="15">
        <f>INDEX(TblCardDesign[#Data],MATCH(AA3,TblCardDesign[ID],0),5)</f>
        <v>0</v>
      </c>
      <c r="AA7" s="14">
        <f>INDEX(TblCardDesign[#Data],MATCH(AA3,TblCardDesign[ID],0),6)</f>
        <v>1</v>
      </c>
      <c r="AB7" s="14">
        <f>INDEX(TblCardDesign[#Data],MATCH(AA3,TblCardDesign[ID],0),7)</f>
        <v>0</v>
      </c>
      <c r="AC7" s="14">
        <f>INDEX(TblCardDesign[#Data],MATCH(AA3,TblCardDesign[ID],0),8)</f>
        <v>0</v>
      </c>
      <c r="AD7" s="14">
        <f>INDEX(TblCardDesign[#Data],MATCH(C3,TblCardDesign[ID],0),9)</f>
        <v>0</v>
      </c>
      <c r="AE7" s="14">
        <f>INDEX(TblCardDesign[#Data],MATCH(C3,TblCardDesign[ID],0),10)</f>
        <v>2</v>
      </c>
      <c r="AF7" s="16">
        <f>INDEX(TblCardDesign[#Data],MATCH(AG3,TblCardDesign[ID],0),5)</f>
        <v>0</v>
      </c>
      <c r="AG7" s="14">
        <f>INDEX(TblCardDesign[#Data],MATCH(AG3,TblCardDesign[ID],0),6)</f>
        <v>0</v>
      </c>
      <c r="AH7" s="14">
        <f>INDEX(TblCardDesign[#Data],MATCH(AG3,TblCardDesign[ID],0),7)</f>
        <v>0</v>
      </c>
      <c r="AI7" s="14">
        <f>INDEX(TblCardDesign[#Data],MATCH(AG3,TblCardDesign[ID],0),8)</f>
        <v>0</v>
      </c>
      <c r="AJ7" s="14">
        <f>INDEX(TblCardDesign[#Data],MATCH(C3,TblCardDesign[ID],0),9)</f>
        <v>0</v>
      </c>
      <c r="AK7" s="17">
        <f>INDEX(TblCardDesign[#Data],MATCH(C3,TblCardDesign[ID],0),10)</f>
        <v>2</v>
      </c>
      <c r="AL7" s="29">
        <f>INDEX(TblCardDesign[#Data],MATCH(AM3,TblCardDesign[ID],0),5)</f>
        <v>0</v>
      </c>
      <c r="AM7" s="14">
        <f>INDEX(TblCardDesign[#Data],MATCH(AM3,TblCardDesign[ID],0),6)</f>
        <v>0</v>
      </c>
      <c r="AN7" s="14">
        <f>INDEX(TblCardDesign[#Data],MATCH(AM3,TblCardDesign[ID],0),7)</f>
        <v>0</v>
      </c>
      <c r="AO7" s="14">
        <f>INDEX(TblCardDesign[#Data],MATCH(AM3,TblCardDesign[ID],0),8)</f>
        <v>0</v>
      </c>
      <c r="AP7" s="14">
        <f>INDEX(TblCardDesign[#Data],MATCH(C3,TblCardDesign[ID],0),9)</f>
        <v>0</v>
      </c>
      <c r="AQ7" s="14">
        <f>INDEX(TblCardDesign[#Data],MATCH(C3,TblCardDesign[ID],0),10)</f>
        <v>2</v>
      </c>
      <c r="AR7" s="16">
        <f>INDEX(TblCardDesign[#Data],MATCH(AS3,TblCardDesign[ID],0),5)</f>
        <v>0</v>
      </c>
      <c r="AS7" s="14">
        <f>INDEX(TblCardDesign[#Data],MATCH(AS3,TblCardDesign[ID],0),6)</f>
        <v>0</v>
      </c>
      <c r="AT7" s="14">
        <f>INDEX(TblCardDesign[#Data],MATCH(AS3,TblCardDesign[ID],0),7)</f>
        <v>0</v>
      </c>
      <c r="AU7" s="14">
        <f>INDEX(TblCardDesign[#Data],MATCH(AS3,TblCardDesign[ID],0),8)</f>
        <v>0</v>
      </c>
      <c r="AV7" s="14">
        <f>INDEX(TblCardDesign[#Data],MATCH(C3,TblCardDesign[ID],0),9)</f>
        <v>0</v>
      </c>
      <c r="AW7" s="17">
        <f>INDEX(TblCardDesign[#Data],MATCH(C3,TblCardDesign[ID],0),10)</f>
        <v>2</v>
      </c>
      <c r="AX7" s="16">
        <f>INDEX(TblCardDesign[#Data],MATCH(AY3,TblCardDesign[ID],0),5)</f>
        <v>0</v>
      </c>
      <c r="AY7" s="14">
        <f>INDEX(TblCardDesign[#Data],MATCH(AY3,TblCardDesign[ID],0),6)</f>
        <v>0</v>
      </c>
      <c r="AZ7" s="14">
        <f>INDEX(TblCardDesign[#Data],MATCH(AY3,TblCardDesign[ID],0),7)</f>
        <v>0</v>
      </c>
      <c r="BA7" s="14">
        <f>INDEX(TblCardDesign[#Data],MATCH(AY3,TblCardDesign[ID],0),8)</f>
        <v>0</v>
      </c>
      <c r="BB7" s="14">
        <f>INDEX(TblCardDesign[#Data],MATCH(C3,TblCardDesign[ID],0),9)</f>
        <v>0</v>
      </c>
      <c r="BC7" s="17">
        <f>INDEX(TblCardDesign[#Data],MATCH(C3,TblCardDesign[ID],0),10)</f>
        <v>2</v>
      </c>
    </row>
    <row r="8" spans="2:59">
      <c r="B8" s="70" t="s">
        <v>631</v>
      </c>
      <c r="C8" s="69"/>
      <c r="D8" s="69"/>
      <c r="E8" s="69"/>
      <c r="F8" s="69"/>
      <c r="G8" s="10"/>
      <c r="H8" s="70" t="s">
        <v>631</v>
      </c>
      <c r="I8" s="69"/>
      <c r="J8" s="69"/>
      <c r="K8" s="69"/>
      <c r="L8" s="69"/>
      <c r="M8" s="71"/>
      <c r="N8" s="69" t="s">
        <v>631</v>
      </c>
      <c r="O8" s="69"/>
      <c r="P8" s="69"/>
      <c r="Q8" s="69"/>
      <c r="R8" s="69"/>
      <c r="S8" s="69"/>
      <c r="T8" s="70" t="s">
        <v>631</v>
      </c>
      <c r="U8" s="69"/>
      <c r="V8" s="69"/>
      <c r="W8" s="69"/>
      <c r="X8" s="69"/>
      <c r="Y8" s="71"/>
      <c r="Z8" s="69" t="s">
        <v>631</v>
      </c>
      <c r="AA8" s="69"/>
      <c r="AB8" s="69"/>
      <c r="AC8" s="69"/>
      <c r="AD8" s="69"/>
      <c r="AE8" s="69"/>
      <c r="AF8" s="70" t="s">
        <v>631</v>
      </c>
      <c r="AG8" s="69"/>
      <c r="AH8" s="69"/>
      <c r="AI8" s="69"/>
      <c r="AJ8" s="69"/>
      <c r="AK8" s="71"/>
      <c r="AL8" s="69" t="s">
        <v>631</v>
      </c>
      <c r="AM8" s="69"/>
      <c r="AN8" s="69"/>
      <c r="AO8" s="69"/>
      <c r="AP8" s="69"/>
      <c r="AQ8" s="69"/>
      <c r="AR8" s="76" t="s">
        <v>631</v>
      </c>
      <c r="AS8" s="77"/>
      <c r="AT8" s="77"/>
      <c r="AU8" s="77"/>
      <c r="AV8" s="77"/>
      <c r="AW8" s="78"/>
      <c r="AX8" s="70" t="s">
        <v>631</v>
      </c>
      <c r="AY8" s="69"/>
      <c r="AZ8" s="69"/>
      <c r="BA8" s="69"/>
      <c r="BB8" s="69"/>
      <c r="BC8" s="71"/>
    </row>
    <row r="9" spans="2:59" ht="15" customHeight="1" thickBot="1">
      <c r="B9" s="60" t="str">
        <f>INDEX(TblCardDesign[#Data],MATCH(C3,TblCardDesign[ID],0),'Card Designs'!Q3)</f>
        <v>Look at the top 3 cards of your library, put 2 Event cards into your hand and the rest into the junkyard</v>
      </c>
      <c r="C9" s="61"/>
      <c r="D9" s="61"/>
      <c r="E9" s="61"/>
      <c r="F9" s="61"/>
      <c r="G9" s="12"/>
      <c r="H9" s="60" t="str">
        <f>INDEX(TblCardDesign[#Data],MATCH(I3,TblCardDesign[ID],0),'Card Designs'!Q3)</f>
        <v>Look at the top 3 cards of your library, put 2 Event cards into your hand and the rest into the junkyard</v>
      </c>
      <c r="I9" s="61"/>
      <c r="J9" s="61"/>
      <c r="K9" s="61"/>
      <c r="L9" s="61"/>
      <c r="M9" s="62"/>
      <c r="N9" s="61" t="str">
        <f>INDEX(TblCardDesign[#Data],MATCH(O3,TblCardDesign[ID],0),'Card Designs'!Q3)</f>
        <v>Sacrifice 1 Medic Tier 2
Robot can't be used for gun slots.
Engage: Medic + 3
Engage: Repair ship by 100</v>
      </c>
      <c r="O9" s="61"/>
      <c r="P9" s="61"/>
      <c r="Q9" s="61"/>
      <c r="R9" s="61"/>
      <c r="S9" s="61"/>
      <c r="T9" s="60" t="str">
        <f>INDEX(TblCardDesign[#Data],MATCH(U3,TblCardDesign[ID],0),'Card Designs'!Q3)</f>
        <v>Robot can't be used for gun slots.
Engage: Medic + 1
Engage: Repair ship by 100</v>
      </c>
      <c r="U9" s="61"/>
      <c r="V9" s="61"/>
      <c r="W9" s="61"/>
      <c r="X9" s="61"/>
      <c r="Y9" s="62"/>
      <c r="Z9" s="61" t="str">
        <f>INDEX(TblCardDesign[#Data],MATCH(AA3,TblCardDesign[ID],0),'Card Designs'!Q3)</f>
        <v>Attach to Ship: When this ship is targetted by enemy ship gun slots, deal 200 damage to that enemy ship</v>
      </c>
      <c r="AA9" s="61"/>
      <c r="AB9" s="61"/>
      <c r="AC9" s="61"/>
      <c r="AD9" s="61"/>
      <c r="AE9" s="61"/>
      <c r="AF9" s="60" t="str">
        <f>INDEX(TblCardDesign[#Data],MATCH(AG3,TblCardDesign[ID],0),'Card Designs'!Q3)</f>
        <v>Sacrifice 1 Handling Tier 1
Robot can't be used for gun slots.
Engage: Handling + 2
Engage: Repair ship by 100</v>
      </c>
      <c r="AG9" s="61"/>
      <c r="AH9" s="61"/>
      <c r="AI9" s="61"/>
      <c r="AJ9" s="61"/>
      <c r="AK9" s="62"/>
      <c r="AL9" s="61" t="str">
        <f>INDEX(TblCardDesign[#Data],MATCH(AM3,TblCardDesign[ID],0),'Card Designs'!Q3)</f>
        <v>Provides 1x Frigate ship when your Capital ship is destroyed, fill crew slots with any crew that wouldve died up to maximum Frigate crew slots.</v>
      </c>
      <c r="AM9" s="61"/>
      <c r="AN9" s="61"/>
      <c r="AO9" s="61"/>
      <c r="AP9" s="61"/>
      <c r="AQ9" s="61"/>
      <c r="AR9" s="60" t="str">
        <f>INDEX(TblCardDesign[#Data],MATCH(AS3,TblCardDesign[ID],0),'Card Designs'!Q3)</f>
        <v>Sacrifice 1 Medic Tier 2
Engage: Medical + 3</v>
      </c>
      <c r="AS9" s="61"/>
      <c r="AT9" s="61"/>
      <c r="AU9" s="61"/>
      <c r="AV9" s="61"/>
      <c r="AW9" s="62"/>
      <c r="AX9" s="60" t="str">
        <f>INDEX(TblCardDesign[#Data],MATCH(AY3,TblCardDesign[ID],0),'Card Designs'!Q3)</f>
        <v>Engage: Discard 1 strategy card from your hand, if you do then Research + 2</v>
      </c>
      <c r="AY9" s="61"/>
      <c r="AZ9" s="61"/>
      <c r="BA9" s="61"/>
      <c r="BB9" s="61"/>
      <c r="BC9" s="62"/>
    </row>
    <row r="10" spans="2:59" ht="30.75" thickBot="1">
      <c r="B10" s="60"/>
      <c r="C10" s="61"/>
      <c r="D10" s="61"/>
      <c r="E10" s="61"/>
      <c r="F10" s="61"/>
      <c r="G10" s="12"/>
      <c r="H10" s="60"/>
      <c r="I10" s="61"/>
      <c r="J10" s="61"/>
      <c r="K10" s="61"/>
      <c r="L10" s="61"/>
      <c r="M10" s="62"/>
      <c r="N10" s="61"/>
      <c r="O10" s="61"/>
      <c r="P10" s="61"/>
      <c r="Q10" s="61"/>
      <c r="R10" s="61"/>
      <c r="S10" s="61"/>
      <c r="T10" s="60"/>
      <c r="U10" s="61"/>
      <c r="V10" s="61"/>
      <c r="W10" s="61"/>
      <c r="X10" s="61"/>
      <c r="Y10" s="62"/>
      <c r="Z10" s="61"/>
      <c r="AA10" s="61"/>
      <c r="AB10" s="61"/>
      <c r="AC10" s="61"/>
      <c r="AD10" s="61"/>
      <c r="AE10" s="61"/>
      <c r="AF10" s="60"/>
      <c r="AG10" s="61"/>
      <c r="AH10" s="61"/>
      <c r="AI10" s="61"/>
      <c r="AJ10" s="61"/>
      <c r="AK10" s="62"/>
      <c r="AL10" s="61"/>
      <c r="AM10" s="61"/>
      <c r="AN10" s="61"/>
      <c r="AO10" s="61"/>
      <c r="AP10" s="61"/>
      <c r="AQ10" s="61"/>
      <c r="AR10" s="60"/>
      <c r="AS10" s="61"/>
      <c r="AT10" s="61"/>
      <c r="AU10" s="61"/>
      <c r="AV10" s="61"/>
      <c r="AW10" s="62"/>
      <c r="AX10" s="60"/>
      <c r="AY10" s="61"/>
      <c r="AZ10" s="61"/>
      <c r="BA10" s="61"/>
      <c r="BB10" s="61"/>
      <c r="BC10" s="62"/>
      <c r="BE10" s="50" t="s">
        <v>632</v>
      </c>
      <c r="BF10" s="51">
        <v>15</v>
      </c>
      <c r="BG10" s="52" t="str">
        <f>UPPER(INDEX(TblCardDesign[#Data],MATCH(BF10,TblCardDesign[ID],0),2))</f>
        <v>CREW</v>
      </c>
    </row>
    <row r="11" spans="2:59">
      <c r="B11" s="60"/>
      <c r="C11" s="61"/>
      <c r="D11" s="61"/>
      <c r="E11" s="61"/>
      <c r="F11" s="61"/>
      <c r="G11" s="12"/>
      <c r="H11" s="60"/>
      <c r="I11" s="61"/>
      <c r="J11" s="61"/>
      <c r="K11" s="61"/>
      <c r="L11" s="61"/>
      <c r="M11" s="62"/>
      <c r="N11" s="61"/>
      <c r="O11" s="61"/>
      <c r="P11" s="61"/>
      <c r="Q11" s="61"/>
      <c r="R11" s="61"/>
      <c r="S11" s="61"/>
      <c r="T11" s="60"/>
      <c r="U11" s="61"/>
      <c r="V11" s="61"/>
      <c r="W11" s="61"/>
      <c r="X11" s="61"/>
      <c r="Y11" s="62"/>
      <c r="Z11" s="61"/>
      <c r="AA11" s="61"/>
      <c r="AB11" s="61"/>
      <c r="AC11" s="61"/>
      <c r="AD11" s="61"/>
      <c r="AE11" s="61"/>
      <c r="AF11" s="60"/>
      <c r="AG11" s="61"/>
      <c r="AH11" s="61"/>
      <c r="AI11" s="61"/>
      <c r="AJ11" s="61"/>
      <c r="AK11" s="62"/>
      <c r="AL11" s="61"/>
      <c r="AM11" s="61"/>
      <c r="AN11" s="61"/>
      <c r="AO11" s="61"/>
      <c r="AP11" s="61"/>
      <c r="AQ11" s="61"/>
      <c r="AR11" s="60"/>
      <c r="AS11" s="61"/>
      <c r="AT11" s="61"/>
      <c r="AU11" s="61"/>
      <c r="AV11" s="61"/>
      <c r="AW11" s="62"/>
      <c r="AX11" s="60"/>
      <c r="AY11" s="61"/>
      <c r="AZ11" s="61"/>
      <c r="BA11" s="61"/>
      <c r="BB11" s="61"/>
      <c r="BC11" s="62"/>
    </row>
    <row r="12" spans="2:59">
      <c r="B12" s="60"/>
      <c r="C12" s="61"/>
      <c r="D12" s="61"/>
      <c r="E12" s="61"/>
      <c r="F12" s="61"/>
      <c r="G12" s="12"/>
      <c r="H12" s="60"/>
      <c r="I12" s="61"/>
      <c r="J12" s="61"/>
      <c r="K12" s="61"/>
      <c r="L12" s="61"/>
      <c r="M12" s="62"/>
      <c r="N12" s="61"/>
      <c r="O12" s="61"/>
      <c r="P12" s="61"/>
      <c r="Q12" s="61"/>
      <c r="R12" s="61"/>
      <c r="S12" s="61"/>
      <c r="T12" s="60"/>
      <c r="U12" s="61"/>
      <c r="V12" s="61"/>
      <c r="W12" s="61"/>
      <c r="X12" s="61"/>
      <c r="Y12" s="62"/>
      <c r="Z12" s="61"/>
      <c r="AA12" s="61"/>
      <c r="AB12" s="61"/>
      <c r="AC12" s="61"/>
      <c r="AD12" s="61"/>
      <c r="AE12" s="61"/>
      <c r="AF12" s="60"/>
      <c r="AG12" s="61"/>
      <c r="AH12" s="61"/>
      <c r="AI12" s="61"/>
      <c r="AJ12" s="61"/>
      <c r="AK12" s="62"/>
      <c r="AL12" s="61"/>
      <c r="AM12" s="61"/>
      <c r="AN12" s="61"/>
      <c r="AO12" s="61"/>
      <c r="AP12" s="61"/>
      <c r="AQ12" s="61"/>
      <c r="AR12" s="60"/>
      <c r="AS12" s="61"/>
      <c r="AT12" s="61"/>
      <c r="AU12" s="61"/>
      <c r="AV12" s="61"/>
      <c r="AW12" s="62"/>
      <c r="AX12" s="60"/>
      <c r="AY12" s="61"/>
      <c r="AZ12" s="61"/>
      <c r="BA12" s="61"/>
      <c r="BB12" s="61"/>
      <c r="BC12" s="62"/>
    </row>
    <row r="13" spans="2:59">
      <c r="B13" s="60"/>
      <c r="C13" s="61"/>
      <c r="D13" s="61"/>
      <c r="E13" s="61"/>
      <c r="F13" s="61"/>
      <c r="G13" s="12"/>
      <c r="H13" s="60"/>
      <c r="I13" s="61"/>
      <c r="J13" s="61"/>
      <c r="K13" s="61"/>
      <c r="L13" s="61"/>
      <c r="M13" s="62"/>
      <c r="N13" s="61"/>
      <c r="O13" s="61"/>
      <c r="P13" s="61"/>
      <c r="Q13" s="61"/>
      <c r="R13" s="61"/>
      <c r="S13" s="61"/>
      <c r="T13" s="60"/>
      <c r="U13" s="61"/>
      <c r="V13" s="61"/>
      <c r="W13" s="61"/>
      <c r="X13" s="61"/>
      <c r="Y13" s="62"/>
      <c r="Z13" s="61"/>
      <c r="AA13" s="61"/>
      <c r="AB13" s="61"/>
      <c r="AC13" s="61"/>
      <c r="AD13" s="61"/>
      <c r="AE13" s="61"/>
      <c r="AF13" s="60"/>
      <c r="AG13" s="61"/>
      <c r="AH13" s="61"/>
      <c r="AI13" s="61"/>
      <c r="AJ13" s="61"/>
      <c r="AK13" s="62"/>
      <c r="AL13" s="61"/>
      <c r="AM13" s="61"/>
      <c r="AN13" s="61"/>
      <c r="AO13" s="61"/>
      <c r="AP13" s="61"/>
      <c r="AQ13" s="61"/>
      <c r="AR13" s="60"/>
      <c r="AS13" s="61"/>
      <c r="AT13" s="61"/>
      <c r="AU13" s="61"/>
      <c r="AV13" s="61"/>
      <c r="AW13" s="62"/>
      <c r="AX13" s="60"/>
      <c r="AY13" s="61"/>
      <c r="AZ13" s="61"/>
      <c r="BA13" s="61"/>
      <c r="BB13" s="61"/>
      <c r="BC13" s="62"/>
    </row>
    <row r="14" spans="2:59">
      <c r="B14" s="60"/>
      <c r="C14" s="61"/>
      <c r="D14" s="61"/>
      <c r="E14" s="61"/>
      <c r="F14" s="61"/>
      <c r="G14" s="12"/>
      <c r="H14" s="60"/>
      <c r="I14" s="61"/>
      <c r="J14" s="61"/>
      <c r="K14" s="61"/>
      <c r="L14" s="61"/>
      <c r="M14" s="62"/>
      <c r="N14" s="61"/>
      <c r="O14" s="61"/>
      <c r="P14" s="61"/>
      <c r="Q14" s="61"/>
      <c r="R14" s="61"/>
      <c r="S14" s="61"/>
      <c r="T14" s="60"/>
      <c r="U14" s="61"/>
      <c r="V14" s="61"/>
      <c r="W14" s="61"/>
      <c r="X14" s="61"/>
      <c r="Y14" s="62"/>
      <c r="Z14" s="61"/>
      <c r="AA14" s="61"/>
      <c r="AB14" s="61"/>
      <c r="AC14" s="61"/>
      <c r="AD14" s="61"/>
      <c r="AE14" s="61"/>
      <c r="AF14" s="60"/>
      <c r="AG14" s="61"/>
      <c r="AH14" s="61"/>
      <c r="AI14" s="61"/>
      <c r="AJ14" s="61"/>
      <c r="AK14" s="62"/>
      <c r="AL14" s="61"/>
      <c r="AM14" s="61"/>
      <c r="AN14" s="61"/>
      <c r="AO14" s="61"/>
      <c r="AP14" s="61"/>
      <c r="AQ14" s="61"/>
      <c r="AR14" s="60"/>
      <c r="AS14" s="61"/>
      <c r="AT14" s="61"/>
      <c r="AU14" s="61"/>
      <c r="AV14" s="61"/>
      <c r="AW14" s="62"/>
      <c r="AX14" s="60"/>
      <c r="AY14" s="61"/>
      <c r="AZ14" s="61"/>
      <c r="BA14" s="61"/>
      <c r="BB14" s="61"/>
      <c r="BC14" s="62"/>
    </row>
    <row r="15" spans="2:59" ht="15.75" thickBot="1">
      <c r="B15" s="63"/>
      <c r="C15" s="64"/>
      <c r="D15" s="64"/>
      <c r="E15" s="64"/>
      <c r="F15" s="64"/>
      <c r="G15" s="13"/>
      <c r="H15" s="63"/>
      <c r="I15" s="64"/>
      <c r="J15" s="64"/>
      <c r="K15" s="64"/>
      <c r="L15" s="64"/>
      <c r="M15" s="65"/>
      <c r="N15" s="64"/>
      <c r="O15" s="64"/>
      <c r="P15" s="64"/>
      <c r="Q15" s="64"/>
      <c r="R15" s="64"/>
      <c r="S15" s="64"/>
      <c r="T15" s="63"/>
      <c r="U15" s="64"/>
      <c r="V15" s="64"/>
      <c r="W15" s="64"/>
      <c r="X15" s="64"/>
      <c r="Y15" s="65"/>
      <c r="Z15" s="64"/>
      <c r="AA15" s="64"/>
      <c r="AB15" s="64"/>
      <c r="AC15" s="64"/>
      <c r="AD15" s="64"/>
      <c r="AE15" s="64"/>
      <c r="AF15" s="63"/>
      <c r="AG15" s="64"/>
      <c r="AH15" s="64"/>
      <c r="AI15" s="64"/>
      <c r="AJ15" s="64"/>
      <c r="AK15" s="65"/>
      <c r="AL15" s="64"/>
      <c r="AM15" s="64"/>
      <c r="AN15" s="64"/>
      <c r="AO15" s="64"/>
      <c r="AP15" s="64"/>
      <c r="AQ15" s="64"/>
      <c r="AR15" s="63"/>
      <c r="AS15" s="64"/>
      <c r="AT15" s="64"/>
      <c r="AU15" s="64"/>
      <c r="AV15" s="64"/>
      <c r="AW15" s="65"/>
      <c r="AX15" s="63"/>
      <c r="AY15" s="64"/>
      <c r="AZ15" s="64"/>
      <c r="BA15" s="64"/>
      <c r="BB15" s="64"/>
      <c r="BC15" s="65"/>
    </row>
    <row r="16" spans="2:59" ht="15.75" thickBot="1">
      <c r="B16" s="94" t="s">
        <v>633</v>
      </c>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6"/>
    </row>
    <row r="17" spans="2:55">
      <c r="B17" s="97" t="s">
        <v>634</v>
      </c>
      <c r="C17" s="98"/>
      <c r="D17" s="98"/>
      <c r="E17" s="98"/>
      <c r="F17" s="99"/>
      <c r="G17" s="34"/>
      <c r="H17" s="35"/>
      <c r="I17" s="35"/>
      <c r="J17" s="35"/>
      <c r="K17" s="35"/>
      <c r="L17" s="34"/>
      <c r="M17" s="35"/>
      <c r="N17" s="35"/>
      <c r="O17" s="35"/>
      <c r="P17" s="35"/>
      <c r="Q17" s="35"/>
      <c r="R17" s="34"/>
      <c r="S17" s="35"/>
      <c r="T17" s="35"/>
      <c r="U17" s="35"/>
      <c r="V17" s="35"/>
      <c r="W17" s="35"/>
      <c r="X17" s="34"/>
      <c r="Y17" s="35"/>
      <c r="Z17" s="35"/>
      <c r="AA17" s="35"/>
      <c r="AB17" s="35"/>
      <c r="AC17" s="35"/>
      <c r="AD17" s="34"/>
      <c r="AE17" s="35"/>
      <c r="AF17" s="35"/>
      <c r="AG17" s="35"/>
      <c r="AH17" s="35"/>
      <c r="AI17" s="35"/>
      <c r="AJ17" s="34"/>
      <c r="AK17" s="35"/>
      <c r="AL17" s="35"/>
      <c r="AM17" s="35"/>
      <c r="AN17" s="35"/>
      <c r="AO17" s="35"/>
      <c r="AP17" s="34"/>
      <c r="AQ17" s="35"/>
      <c r="AR17" s="35"/>
      <c r="AS17" s="35"/>
      <c r="AT17" s="35"/>
      <c r="AU17" s="35"/>
      <c r="AV17" s="34"/>
      <c r="AW17" s="35"/>
      <c r="AX17" s="38" t="s">
        <v>623</v>
      </c>
      <c r="AY17" s="39"/>
      <c r="AZ17" s="112" t="s">
        <v>2</v>
      </c>
      <c r="BA17" s="112"/>
      <c r="BB17" s="112"/>
      <c r="BC17" s="40"/>
    </row>
    <row r="18" spans="2:55">
      <c r="B18" s="100" t="s">
        <v>635</v>
      </c>
      <c r="C18" s="101"/>
      <c r="D18" s="101"/>
      <c r="E18" s="101"/>
      <c r="F18" s="102"/>
      <c r="G18" s="6"/>
      <c r="L18" s="6"/>
      <c r="R18" s="6"/>
      <c r="X18" s="6"/>
      <c r="AD18" s="6"/>
      <c r="AJ18" s="6"/>
      <c r="AP18" s="6"/>
      <c r="AV18" s="6"/>
      <c r="AX18" s="81" t="e">
        <f>INDEX(TblCardDesign[#Data],MATCH(AY17,TblCardDesign[ID],0),3)</f>
        <v>#N/A</v>
      </c>
      <c r="AY18" s="82"/>
      <c r="AZ18" s="82"/>
      <c r="BA18" s="82"/>
      <c r="BB18" s="82"/>
      <c r="BC18" s="41"/>
    </row>
    <row r="19" spans="2:55">
      <c r="B19" s="103" t="s">
        <v>636</v>
      </c>
      <c r="C19" s="104"/>
      <c r="D19" s="104"/>
      <c r="E19" s="104"/>
      <c r="F19" s="105"/>
      <c r="G19" s="36"/>
      <c r="L19" s="36"/>
      <c r="R19" s="36"/>
      <c r="X19" s="36"/>
      <c r="AD19" s="36"/>
      <c r="AJ19" s="36"/>
      <c r="AP19" s="36"/>
      <c r="AV19" s="36"/>
      <c r="AX19" s="79" t="e">
        <f>"Type: "&amp;INDEX(TblCardDesign[#Data],MATCH(AY17,TblCardDesign[ID],0),11)</f>
        <v>#N/A</v>
      </c>
      <c r="AY19" s="80"/>
      <c r="AZ19" s="80"/>
      <c r="BA19" s="80"/>
      <c r="BB19" s="80"/>
      <c r="BC19" s="42"/>
    </row>
    <row r="20" spans="2:55" ht="15.75" thickBot="1">
      <c r="B20" s="106" t="s">
        <v>637</v>
      </c>
      <c r="C20" s="107"/>
      <c r="D20" s="107"/>
      <c r="E20" s="107"/>
      <c r="F20" s="108"/>
      <c r="G20" s="6"/>
      <c r="L20" s="6"/>
      <c r="R20" s="6"/>
      <c r="X20" s="6"/>
      <c r="AD20" s="6"/>
      <c r="AJ20" s="6"/>
      <c r="AP20" s="6"/>
      <c r="AV20" s="6"/>
      <c r="AX20" s="43" t="s">
        <v>625</v>
      </c>
      <c r="AY20" s="44" t="s">
        <v>626</v>
      </c>
      <c r="AZ20" s="44" t="s">
        <v>627</v>
      </c>
      <c r="BA20" s="44" t="s">
        <v>628</v>
      </c>
      <c r="BB20" s="44" t="s">
        <v>629</v>
      </c>
      <c r="BC20" s="45" t="s">
        <v>630</v>
      </c>
    </row>
    <row r="21" spans="2:55">
      <c r="B21" s="7"/>
      <c r="AX21" s="43" t="e">
        <f>INDEX(TblCardDesign[#Data],MATCH(AY17,TblCardDesign[ID],0),5)</f>
        <v>#N/A</v>
      </c>
      <c r="AY21" s="46" t="e">
        <f>INDEX(TblCardDesign[#Data],MATCH(AY17,TblCardDesign[ID],0),6)</f>
        <v>#N/A</v>
      </c>
      <c r="AZ21" s="44" t="e">
        <f>INDEX(TblCardDesign[#Data],MATCH(AY17,TblCardDesign[ID],0),7)</f>
        <v>#N/A</v>
      </c>
      <c r="BA21" s="44" t="e">
        <f>INDEX(TblCardDesign[#Data],MATCH(AY17,TblCardDesign[ID],0),8)</f>
        <v>#N/A</v>
      </c>
      <c r="BB21" s="44" t="e">
        <f>INDEX(TblCardDesign[#Data],MATCH(AY17,TblCardDesign[ID],0),9)</f>
        <v>#N/A</v>
      </c>
      <c r="BC21" s="45" t="e">
        <f>INDEX(TblCardDesign[#Data],MATCH(AY17,TblCardDesign[ID],0),10)</f>
        <v>#N/A</v>
      </c>
    </row>
    <row r="22" spans="2:55">
      <c r="B22" s="7"/>
      <c r="AX22" s="81" t="s">
        <v>631</v>
      </c>
      <c r="AY22" s="82"/>
      <c r="AZ22" s="82"/>
      <c r="BA22" s="82"/>
      <c r="BB22" s="82"/>
      <c r="BC22" s="41"/>
    </row>
    <row r="23" spans="2:55">
      <c r="B23" s="7"/>
      <c r="K23" s="125"/>
      <c r="L23" s="125"/>
      <c r="M23" s="125"/>
      <c r="N23" s="125"/>
      <c r="O23" s="125"/>
      <c r="AX23" s="83" t="e">
        <f>INDEX(TblCardDesign[#Data],MATCH(AY17,TblCardDesign[ID],0),'Card Designs'!$Q$3)</f>
        <v>#N/A</v>
      </c>
      <c r="AY23" s="84"/>
      <c r="AZ23" s="84"/>
      <c r="BA23" s="84"/>
      <c r="BB23" s="84"/>
      <c r="BC23" s="85"/>
    </row>
    <row r="24" spans="2:55">
      <c r="B24" s="7"/>
      <c r="AX24" s="83"/>
      <c r="AY24" s="84"/>
      <c r="AZ24" s="84"/>
      <c r="BA24" s="84"/>
      <c r="BB24" s="84"/>
      <c r="BC24" s="85"/>
    </row>
    <row r="25" spans="2:55">
      <c r="B25" s="7"/>
      <c r="AX25" s="83"/>
      <c r="AY25" s="84"/>
      <c r="AZ25" s="84"/>
      <c r="BA25" s="84"/>
      <c r="BB25" s="84"/>
      <c r="BC25" s="85"/>
    </row>
    <row r="26" spans="2:55">
      <c r="B26" s="7"/>
      <c r="AX26" s="83"/>
      <c r="AY26" s="84"/>
      <c r="AZ26" s="84"/>
      <c r="BA26" s="84"/>
      <c r="BB26" s="84"/>
      <c r="BC26" s="85"/>
    </row>
    <row r="27" spans="2:55" ht="15.75" thickBot="1">
      <c r="B27" s="7"/>
      <c r="AX27" s="86"/>
      <c r="AY27" s="87"/>
      <c r="AZ27" s="87"/>
      <c r="BA27" s="87"/>
      <c r="BB27" s="87"/>
      <c r="BC27" s="88"/>
    </row>
    <row r="28" spans="2:55" ht="15.75" thickBot="1">
      <c r="B28" s="47" t="s">
        <v>638</v>
      </c>
      <c r="C28" s="48"/>
      <c r="D28" s="48"/>
      <c r="E28" s="48"/>
      <c r="F28" s="48"/>
      <c r="G28" s="49"/>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89" t="s">
        <v>638</v>
      </c>
      <c r="AY28" s="90"/>
      <c r="AZ28" s="90"/>
      <c r="BA28" s="90"/>
      <c r="BB28" s="90"/>
      <c r="BC28" s="91"/>
    </row>
    <row r="29" spans="2:55">
      <c r="B29" s="38" t="s">
        <v>623</v>
      </c>
      <c r="C29" s="39"/>
      <c r="D29" s="112" t="s">
        <v>2</v>
      </c>
      <c r="E29" s="112"/>
      <c r="F29" s="112"/>
      <c r="G29" s="40"/>
      <c r="BC29" s="8"/>
    </row>
    <row r="30" spans="2:55">
      <c r="B30" s="81" t="e">
        <f>INDEX(TblCardDesign[#Data],MATCH(C29,TblCardDesign[ID],0),3)</f>
        <v>#N/A</v>
      </c>
      <c r="C30" s="82"/>
      <c r="D30" s="82"/>
      <c r="E30" s="82"/>
      <c r="F30" s="82"/>
      <c r="G30" s="41"/>
      <c r="BC30" s="8"/>
    </row>
    <row r="31" spans="2:55">
      <c r="B31" s="79" t="e">
        <f>"Type: "&amp;INDEX(TblCardDesign[#Data],MATCH(C29,TblCardDesign[ID],0),11)</f>
        <v>#N/A</v>
      </c>
      <c r="C31" s="80"/>
      <c r="D31" s="80"/>
      <c r="E31" s="80"/>
      <c r="F31" s="80"/>
      <c r="G31" s="42"/>
      <c r="BC31" s="8"/>
    </row>
    <row r="32" spans="2:55">
      <c r="B32" s="43" t="s">
        <v>625</v>
      </c>
      <c r="C32" s="44" t="s">
        <v>626</v>
      </c>
      <c r="D32" s="44" t="s">
        <v>627</v>
      </c>
      <c r="E32" s="44" t="s">
        <v>628</v>
      </c>
      <c r="F32" s="44" t="s">
        <v>629</v>
      </c>
      <c r="G32" s="45" t="s">
        <v>630</v>
      </c>
      <c r="BC32" s="8"/>
    </row>
    <row r="33" spans="2:55">
      <c r="B33" s="43" t="e">
        <f>INDEX(TblCardDesign[#Data],MATCH(C29,TblCardDesign[ID],0),5)</f>
        <v>#N/A</v>
      </c>
      <c r="C33" s="46" t="e">
        <f>INDEX(TblCardDesign[#Data],MATCH(C29,TblCardDesign[ID],0),6)</f>
        <v>#N/A</v>
      </c>
      <c r="D33" s="44" t="e">
        <f>INDEX(TblCardDesign[#Data],MATCH(C29,TblCardDesign[ID],0),7)</f>
        <v>#N/A</v>
      </c>
      <c r="E33" s="44" t="e">
        <f>INDEX(TblCardDesign[#Data],MATCH(C29,TblCardDesign[ID],0),8)</f>
        <v>#N/A</v>
      </c>
      <c r="F33" s="44" t="e">
        <f>INDEX(TblCardDesign[#Data],MATCH(C29,TblCardDesign[ID],0),9)</f>
        <v>#N/A</v>
      </c>
      <c r="G33" s="45" t="e">
        <f>INDEX(TblCardDesign[#Data],MATCH(C29,TblCardDesign[ID],0),10)</f>
        <v>#N/A</v>
      </c>
      <c r="BC33" s="8"/>
    </row>
    <row r="34" spans="2:55">
      <c r="B34" s="81" t="s">
        <v>631</v>
      </c>
      <c r="C34" s="82"/>
      <c r="D34" s="82"/>
      <c r="E34" s="82"/>
      <c r="F34" s="82"/>
      <c r="G34" s="41"/>
      <c r="BC34" s="8"/>
    </row>
    <row r="35" spans="2:55" ht="15.75" thickBot="1">
      <c r="B35" s="83" t="e">
        <f>INDEX(TblCardDesign[#Data],MATCH(C29,TblCardDesign[ID],0),'Card Designs'!$Q$3)</f>
        <v>#N/A</v>
      </c>
      <c r="C35" s="84"/>
      <c r="D35" s="84"/>
      <c r="E35" s="84"/>
      <c r="F35" s="84"/>
      <c r="G35" s="85"/>
      <c r="BC35" s="8"/>
    </row>
    <row r="36" spans="2:55">
      <c r="B36" s="83"/>
      <c r="C36" s="84"/>
      <c r="D36" s="84"/>
      <c r="E36" s="84"/>
      <c r="F36" s="84"/>
      <c r="G36" s="85"/>
      <c r="AX36" s="119" t="s">
        <v>637</v>
      </c>
      <c r="AY36" s="120"/>
      <c r="AZ36" s="120"/>
      <c r="BA36" s="120"/>
      <c r="BB36" s="120"/>
      <c r="BC36" s="121"/>
    </row>
    <row r="37" spans="2:55">
      <c r="B37" s="83"/>
      <c r="C37" s="84"/>
      <c r="D37" s="84"/>
      <c r="E37" s="84"/>
      <c r="F37" s="84"/>
      <c r="G37" s="85"/>
      <c r="AX37" s="103" t="s">
        <v>636</v>
      </c>
      <c r="AY37" s="104"/>
      <c r="AZ37" s="104"/>
      <c r="BA37" s="104"/>
      <c r="BB37" s="104"/>
      <c r="BC37" s="105"/>
    </row>
    <row r="38" spans="2:55">
      <c r="B38" s="83"/>
      <c r="C38" s="84"/>
      <c r="D38" s="84"/>
      <c r="E38" s="84"/>
      <c r="F38" s="84"/>
      <c r="G38" s="85"/>
      <c r="AX38" s="100" t="s">
        <v>635</v>
      </c>
      <c r="AY38" s="101"/>
      <c r="AZ38" s="101"/>
      <c r="BA38" s="101"/>
      <c r="BB38" s="101"/>
      <c r="BC38" s="102"/>
    </row>
    <row r="39" spans="2:55" ht="15.75" thickBot="1">
      <c r="B39" s="86"/>
      <c r="C39" s="87"/>
      <c r="D39" s="87"/>
      <c r="E39" s="87"/>
      <c r="F39" s="87"/>
      <c r="G39" s="8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16" t="s">
        <v>634</v>
      </c>
      <c r="AY39" s="117"/>
      <c r="AZ39" s="117"/>
      <c r="BA39" s="117"/>
      <c r="BB39" s="117"/>
      <c r="BC39" s="118"/>
    </row>
    <row r="40" spans="2:55" ht="16.5" thickBot="1">
      <c r="B40" s="113" t="s">
        <v>639</v>
      </c>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4"/>
      <c r="AO40" s="114"/>
      <c r="AP40" s="114"/>
      <c r="AQ40" s="114"/>
      <c r="AR40" s="114"/>
      <c r="AS40" s="114"/>
      <c r="AT40" s="114"/>
      <c r="AU40" s="114"/>
      <c r="AV40" s="114"/>
      <c r="AW40" s="114"/>
      <c r="AX40" s="114"/>
      <c r="AY40" s="114"/>
      <c r="AZ40" s="114"/>
      <c r="BA40" s="114"/>
      <c r="BB40" s="114"/>
      <c r="BC40" s="115"/>
    </row>
    <row r="41" spans="2:55" ht="15.75" thickBot="1">
      <c r="B41" s="66" t="s">
        <v>611</v>
      </c>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c r="AD41" s="67"/>
      <c r="AE41" s="67"/>
      <c r="AF41" s="67"/>
      <c r="AG41" s="67"/>
      <c r="AH41" s="67"/>
      <c r="AI41" s="67"/>
      <c r="AJ41" s="67"/>
      <c r="AK41" s="68"/>
      <c r="AL41" s="66" t="s">
        <v>4</v>
      </c>
      <c r="AM41" s="67"/>
      <c r="AN41" s="67"/>
      <c r="AO41" s="67"/>
      <c r="AP41" s="67"/>
      <c r="AQ41" s="67"/>
      <c r="AR41" s="67"/>
      <c r="AS41" s="67"/>
      <c r="AT41" s="67"/>
      <c r="AU41" s="67"/>
      <c r="AV41" s="67"/>
      <c r="AW41" s="67"/>
      <c r="AX41" s="67"/>
      <c r="AY41" s="67"/>
      <c r="AZ41" s="67"/>
      <c r="BA41" s="67"/>
      <c r="BB41" s="67"/>
      <c r="BC41" s="68"/>
    </row>
    <row r="42" spans="2:55" ht="15.75" thickBot="1">
      <c r="B42" s="72" t="s">
        <v>612</v>
      </c>
      <c r="C42" s="73"/>
      <c r="D42" s="73"/>
      <c r="E42" s="73"/>
      <c r="F42" s="73"/>
      <c r="G42" s="27"/>
      <c r="H42" s="74" t="s">
        <v>613</v>
      </c>
      <c r="I42" s="73"/>
      <c r="J42" s="73"/>
      <c r="K42" s="73"/>
      <c r="L42" s="73"/>
      <c r="M42" s="75"/>
      <c r="N42" s="73" t="s">
        <v>614</v>
      </c>
      <c r="O42" s="73"/>
      <c r="P42" s="73"/>
      <c r="Q42" s="73"/>
      <c r="R42" s="73"/>
      <c r="S42" s="73"/>
      <c r="T42" s="74" t="s">
        <v>615</v>
      </c>
      <c r="U42" s="73"/>
      <c r="V42" s="73"/>
      <c r="W42" s="73"/>
      <c r="X42" s="73"/>
      <c r="Y42" s="75"/>
      <c r="Z42" s="73" t="s">
        <v>616</v>
      </c>
      <c r="AA42" s="73"/>
      <c r="AB42" s="73"/>
      <c r="AC42" s="73"/>
      <c r="AD42" s="73"/>
      <c r="AE42" s="73"/>
      <c r="AF42" s="74" t="s">
        <v>617</v>
      </c>
      <c r="AG42" s="73"/>
      <c r="AH42" s="73"/>
      <c r="AI42" s="73"/>
      <c r="AJ42" s="73"/>
      <c r="AK42" s="73"/>
      <c r="AL42" s="72" t="s">
        <v>618</v>
      </c>
      <c r="AM42" s="73"/>
      <c r="AN42" s="73"/>
      <c r="AO42" s="73"/>
      <c r="AP42" s="73"/>
      <c r="AQ42" s="73"/>
      <c r="AR42" s="74" t="s">
        <v>619</v>
      </c>
      <c r="AS42" s="73"/>
      <c r="AT42" s="73"/>
      <c r="AU42" s="73"/>
      <c r="AV42" s="73"/>
      <c r="AW42" s="75"/>
      <c r="AX42" s="73" t="s">
        <v>620</v>
      </c>
      <c r="AY42" s="73"/>
      <c r="AZ42" s="73"/>
      <c r="BA42" s="73"/>
      <c r="BB42" s="73"/>
      <c r="BC42" s="124"/>
    </row>
    <row r="43" spans="2:55">
      <c r="B43" s="9" t="s">
        <v>623</v>
      </c>
      <c r="C43" s="26">
        <v>63</v>
      </c>
      <c r="D43" s="69" t="str">
        <f>"Rank: "&amp;INDEX(TblCardDesign[#Data],MATCH(C43,TblCardDesign[ID],0),14)</f>
        <v>Rank: 2</v>
      </c>
      <c r="E43" s="69"/>
      <c r="F43" s="69"/>
      <c r="G43" s="10"/>
      <c r="H43" s="32" t="s">
        <v>623</v>
      </c>
      <c r="I43" s="33">
        <v>99</v>
      </c>
      <c r="J43" s="92" t="str">
        <f>"Rank: "&amp;INDEX(TblCardDesign[#Data],MATCH(I43,TblCardDesign[ID],0),14)</f>
        <v xml:space="preserve">Rank: </v>
      </c>
      <c r="K43" s="92"/>
      <c r="L43" s="92"/>
      <c r="M43" s="93"/>
      <c r="N43" s="10" t="s">
        <v>623</v>
      </c>
      <c r="O43" s="26">
        <v>46</v>
      </c>
      <c r="P43" s="69" t="str">
        <f>"Rank: "&amp;INDEX(TblCardDesign[#Data],MATCH(O43,TblCardDesign[ID],0),14)</f>
        <v xml:space="preserve">Rank: </v>
      </c>
      <c r="Q43" s="69"/>
      <c r="R43" s="69"/>
      <c r="S43" s="69"/>
      <c r="T43" s="32" t="s">
        <v>623</v>
      </c>
      <c r="U43" s="33">
        <v>56</v>
      </c>
      <c r="V43" s="92" t="str">
        <f>"Rank: "&amp;INDEX(TblCardDesign[#Data],MATCH(U43,TblCardDesign[ID],0),14)</f>
        <v>Rank: 1</v>
      </c>
      <c r="W43" s="92"/>
      <c r="X43" s="92"/>
      <c r="Y43" s="93"/>
      <c r="Z43" s="10" t="s">
        <v>623</v>
      </c>
      <c r="AA43" s="26">
        <v>99</v>
      </c>
      <c r="AB43" s="69" t="str">
        <f>"Rank: "&amp;INDEX(TblCardDesign[#Data],MATCH(AA43,TblCardDesign[ID],0),14)</f>
        <v xml:space="preserve">Rank: </v>
      </c>
      <c r="AC43" s="69"/>
      <c r="AD43" s="69"/>
      <c r="AE43" s="69"/>
      <c r="AF43" s="32" t="s">
        <v>623</v>
      </c>
      <c r="AG43" s="33">
        <v>62</v>
      </c>
      <c r="AH43" s="92" t="str">
        <f>"Rank: "&amp;INDEX(TblCardDesign[#Data],MATCH(AG43,TblCardDesign[ID],0),14)</f>
        <v>Rank: 2</v>
      </c>
      <c r="AI43" s="92"/>
      <c r="AJ43" s="92"/>
      <c r="AK43" s="93"/>
      <c r="AL43" s="10" t="s">
        <v>623</v>
      </c>
      <c r="AM43" s="26">
        <v>82</v>
      </c>
      <c r="AN43" s="69" t="str">
        <f>"Rank: "&amp;INDEX(TblCardDesign[#Data],MATCH(AM43,TblCardDesign[ID],0),14)</f>
        <v xml:space="preserve">Rank: </v>
      </c>
      <c r="AO43" s="69"/>
      <c r="AP43" s="69"/>
      <c r="AQ43" s="69"/>
      <c r="AR43" s="32" t="s">
        <v>623</v>
      </c>
      <c r="AS43" s="33">
        <v>11</v>
      </c>
      <c r="AT43" s="92" t="str">
        <f>"Rank: "&amp;INDEX(TblCardDesign[#Data],MATCH(AS43,TblCardDesign[ID],0),14)</f>
        <v>Rank: 3</v>
      </c>
      <c r="AU43" s="92"/>
      <c r="AV43" s="92"/>
      <c r="AW43" s="93"/>
      <c r="AX43" s="32" t="s">
        <v>623</v>
      </c>
      <c r="AY43" s="33">
        <v>4</v>
      </c>
      <c r="AZ43" s="92" t="str">
        <f>"Rank: "&amp;INDEX(TblCardDesign[#Data],MATCH(AY43,TblCardDesign[ID],0),14)</f>
        <v>Rank: 1</v>
      </c>
      <c r="BA43" s="92"/>
      <c r="BB43" s="92"/>
      <c r="BC43" s="93"/>
    </row>
    <row r="44" spans="2:55">
      <c r="B44" s="70" t="str">
        <f>INDEX(TblCardDesign[#Data],MATCH(C43,TblCardDesign[ID],0),3)</f>
        <v>P Bot Bot</v>
      </c>
      <c r="C44" s="69"/>
      <c r="D44" s="69"/>
      <c r="E44" s="69"/>
      <c r="F44" s="69"/>
      <c r="G44" s="10"/>
      <c r="H44" s="70" t="str">
        <f>INDEX(TblCardDesign[#Data],MATCH(I43,TblCardDesign[ID],0),3)</f>
        <v>Auto Cannon</v>
      </c>
      <c r="I44" s="69"/>
      <c r="J44" s="69"/>
      <c r="K44" s="69"/>
      <c r="L44" s="69"/>
      <c r="M44" s="71"/>
      <c r="N44" s="69" t="str">
        <f>INDEX(TblCardDesign[#Data],MATCH(O43,TblCardDesign[ID],0),3)</f>
        <v>Hull Breach</v>
      </c>
      <c r="O44" s="69"/>
      <c r="P44" s="69"/>
      <c r="Q44" s="69"/>
      <c r="R44" s="69"/>
      <c r="S44" s="69"/>
      <c r="T44" s="70" t="str">
        <f>INDEX(TblCardDesign[#Data],MATCH(U43,TblCardDesign[ID],0),3)</f>
        <v>R Bot</v>
      </c>
      <c r="U44" s="69"/>
      <c r="V44" s="69"/>
      <c r="W44" s="69"/>
      <c r="X44" s="69"/>
      <c r="Y44" s="71"/>
      <c r="Z44" s="69" t="str">
        <f>INDEX(TblCardDesign[#Data],MATCH(AA43,TblCardDesign[ID],0),3)</f>
        <v>Auto Cannon</v>
      </c>
      <c r="AA44" s="69"/>
      <c r="AB44" s="69"/>
      <c r="AC44" s="69"/>
      <c r="AD44" s="69"/>
      <c r="AE44" s="69"/>
      <c r="AF44" s="70" t="str">
        <f>INDEX(TblCardDesign[#Data],MATCH(AG43,TblCardDesign[ID],0),3)</f>
        <v>B Bot Bot</v>
      </c>
      <c r="AG44" s="69"/>
      <c r="AH44" s="69"/>
      <c r="AI44" s="69"/>
      <c r="AJ44" s="69"/>
      <c r="AK44" s="71"/>
      <c r="AL44" s="69" t="str">
        <f>INDEX(TblCardDesign[#Data],MATCH(AM43,TblCardDesign[ID],0),3)</f>
        <v>Adm. I.T.S Atrap</v>
      </c>
      <c r="AM44" s="69"/>
      <c r="AN44" s="69"/>
      <c r="AO44" s="69"/>
      <c r="AP44" s="69"/>
      <c r="AQ44" s="69"/>
      <c r="AR44" s="70" t="str">
        <f>INDEX(TblCardDesign[#Data],MATCH(AS43,TblCardDesign[ID],0),3)</f>
        <v>Chief Medical Officer</v>
      </c>
      <c r="AS44" s="69"/>
      <c r="AT44" s="69"/>
      <c r="AU44" s="69"/>
      <c r="AV44" s="69"/>
      <c r="AW44" s="71"/>
      <c r="AX44" s="70" t="str">
        <f>INDEX(TblCardDesign[#Data],MATCH(AY43,TblCardDesign[ID],0),3)</f>
        <v>Mad Scientist</v>
      </c>
      <c r="AY44" s="69"/>
      <c r="AZ44" s="69"/>
      <c r="BA44" s="69"/>
      <c r="BB44" s="69"/>
      <c r="BC44" s="71"/>
    </row>
    <row r="45" spans="2:55">
      <c r="B45" s="109" t="str">
        <f>"Type: "&amp;INDEX(TblCardDesign[#Data],MATCH(C43,TblCardDesign[ID],0),11)</f>
        <v xml:space="preserve">Type: </v>
      </c>
      <c r="C45" s="110"/>
      <c r="D45" s="110"/>
      <c r="E45" s="110"/>
      <c r="F45" s="110"/>
      <c r="G45" s="11"/>
      <c r="H45" s="109" t="str">
        <f>"Type: "&amp;INDEX(TblCardDesign[#Data],MATCH(I43,TblCardDesign[ID],0),11)</f>
        <v xml:space="preserve">Type: </v>
      </c>
      <c r="I45" s="110"/>
      <c r="J45" s="110"/>
      <c r="K45" s="110"/>
      <c r="L45" s="110"/>
      <c r="M45" s="111"/>
      <c r="N45" s="110" t="str">
        <f>"Type: "&amp;INDEX(TblCardDesign[#Data],MATCH(O43,TblCardDesign[ID],0),11)</f>
        <v xml:space="preserve">Type: </v>
      </c>
      <c r="O45" s="110"/>
      <c r="P45" s="110"/>
      <c r="Q45" s="110"/>
      <c r="R45" s="110"/>
      <c r="S45" s="110"/>
      <c r="T45" s="109" t="str">
        <f>"Type: "&amp;INDEX(TblCardDesign[#Data],MATCH(U43,TblCardDesign[ID],0),11)</f>
        <v xml:space="preserve">Type: </v>
      </c>
      <c r="U45" s="110"/>
      <c r="V45" s="110"/>
      <c r="W45" s="110"/>
      <c r="X45" s="110"/>
      <c r="Y45" s="111"/>
      <c r="Z45" s="110" t="str">
        <f>"Type: "&amp;INDEX(TblCardDesign[#Data],MATCH(AA43,TblCardDesign[ID],0),11)</f>
        <v xml:space="preserve">Type: </v>
      </c>
      <c r="AA45" s="110"/>
      <c r="AB45" s="110"/>
      <c r="AC45" s="110"/>
      <c r="AD45" s="110"/>
      <c r="AE45" s="110"/>
      <c r="AF45" s="109" t="str">
        <f>"Type: "&amp;INDEX(TblCardDesign[#Data],MATCH(AG43,TblCardDesign[ID],0),11)</f>
        <v xml:space="preserve">Type: </v>
      </c>
      <c r="AG45" s="110"/>
      <c r="AH45" s="110"/>
      <c r="AI45" s="110"/>
      <c r="AJ45" s="110"/>
      <c r="AK45" s="111"/>
      <c r="AL45" s="110" t="str">
        <f>"Type: "&amp;INDEX(TblCardDesign[#Data],MATCH(AM43,TblCardDesign[ID],0),11)</f>
        <v xml:space="preserve">Type: </v>
      </c>
      <c r="AM45" s="110"/>
      <c r="AN45" s="110"/>
      <c r="AO45" s="110"/>
      <c r="AP45" s="110"/>
      <c r="AQ45" s="110"/>
      <c r="AR45" s="109" t="str">
        <f>"Type: "&amp;INDEX(TblCardDesign[#Data],MATCH(AS43,TblCardDesign[ID],0),11)</f>
        <v xml:space="preserve">Type: </v>
      </c>
      <c r="AS45" s="110"/>
      <c r="AT45" s="110"/>
      <c r="AU45" s="110"/>
      <c r="AV45" s="110"/>
      <c r="AW45" s="111"/>
      <c r="AX45" s="109" t="str">
        <f>"Type: "&amp;INDEX(TblCardDesign[#Data],MATCH(AY43,TblCardDesign[ID],0),11)</f>
        <v xml:space="preserve">Type: </v>
      </c>
      <c r="AY45" s="110"/>
      <c r="AZ45" s="110"/>
      <c r="BA45" s="110"/>
      <c r="BB45" s="110"/>
      <c r="BC45" s="111"/>
    </row>
    <row r="46" spans="2:55">
      <c r="B46" s="28" t="s">
        <v>625</v>
      </c>
      <c r="C46" s="14" t="s">
        <v>626</v>
      </c>
      <c r="D46" s="14" t="s">
        <v>627</v>
      </c>
      <c r="E46" s="14" t="s">
        <v>628</v>
      </c>
      <c r="F46" s="14" t="s">
        <v>629</v>
      </c>
      <c r="G46" s="31" t="s">
        <v>630</v>
      </c>
      <c r="H46" s="16" t="s">
        <v>625</v>
      </c>
      <c r="I46" s="14" t="s">
        <v>626</v>
      </c>
      <c r="J46" s="14" t="s">
        <v>627</v>
      </c>
      <c r="K46" s="14" t="s">
        <v>628</v>
      </c>
      <c r="L46" s="14" t="s">
        <v>629</v>
      </c>
      <c r="M46" s="17" t="s">
        <v>630</v>
      </c>
      <c r="N46" s="15" t="s">
        <v>625</v>
      </c>
      <c r="O46" s="14" t="s">
        <v>626</v>
      </c>
      <c r="P46" s="14" t="s">
        <v>627</v>
      </c>
      <c r="Q46" s="14" t="s">
        <v>628</v>
      </c>
      <c r="R46" s="14" t="s">
        <v>629</v>
      </c>
      <c r="S46" s="31" t="s">
        <v>630</v>
      </c>
      <c r="T46" s="16" t="s">
        <v>625</v>
      </c>
      <c r="U46" s="14" t="s">
        <v>626</v>
      </c>
      <c r="V46" s="14" t="s">
        <v>627</v>
      </c>
      <c r="W46" s="14" t="s">
        <v>628</v>
      </c>
      <c r="X46" s="14" t="s">
        <v>629</v>
      </c>
      <c r="Y46" s="17" t="s">
        <v>630</v>
      </c>
      <c r="Z46" s="15" t="s">
        <v>625</v>
      </c>
      <c r="AA46" s="14" t="s">
        <v>626</v>
      </c>
      <c r="AB46" s="14" t="s">
        <v>627</v>
      </c>
      <c r="AC46" s="14" t="s">
        <v>628</v>
      </c>
      <c r="AD46" s="14" t="s">
        <v>629</v>
      </c>
      <c r="AE46" s="31" t="s">
        <v>630</v>
      </c>
      <c r="AF46" s="16" t="s">
        <v>625</v>
      </c>
      <c r="AG46" s="14" t="s">
        <v>626</v>
      </c>
      <c r="AH46" s="14" t="s">
        <v>627</v>
      </c>
      <c r="AI46" s="14" t="s">
        <v>628</v>
      </c>
      <c r="AJ46" s="14" t="s">
        <v>629</v>
      </c>
      <c r="AK46" s="17" t="s">
        <v>630</v>
      </c>
      <c r="AL46" s="29" t="s">
        <v>625</v>
      </c>
      <c r="AM46" s="14" t="s">
        <v>626</v>
      </c>
      <c r="AN46" s="14" t="s">
        <v>627</v>
      </c>
      <c r="AO46" s="14" t="s">
        <v>628</v>
      </c>
      <c r="AP46" s="14" t="s">
        <v>629</v>
      </c>
      <c r="AQ46" s="31" t="s">
        <v>630</v>
      </c>
      <c r="AR46" s="16" t="s">
        <v>625</v>
      </c>
      <c r="AS46" s="14" t="s">
        <v>626</v>
      </c>
      <c r="AT46" s="14" t="s">
        <v>627</v>
      </c>
      <c r="AU46" s="14" t="s">
        <v>628</v>
      </c>
      <c r="AV46" s="14" t="s">
        <v>629</v>
      </c>
      <c r="AW46" s="17" t="s">
        <v>630</v>
      </c>
      <c r="AX46" s="16" t="s">
        <v>625</v>
      </c>
      <c r="AY46" s="14" t="s">
        <v>626</v>
      </c>
      <c r="AZ46" s="14" t="s">
        <v>627</v>
      </c>
      <c r="BA46" s="14" t="s">
        <v>628</v>
      </c>
      <c r="BB46" s="14" t="s">
        <v>629</v>
      </c>
      <c r="BC46" s="17" t="s">
        <v>630</v>
      </c>
    </row>
    <row r="47" spans="2:55">
      <c r="B47" s="28">
        <f>INDEX(TblCardDesign[#Data],MATCH(C43,TblCardDesign[ID],0),5)</f>
        <v>0</v>
      </c>
      <c r="C47" s="30">
        <f>INDEX(TblCardDesign[#Data],MATCH(C43,TblCardDesign[ID],0),6)</f>
        <v>0</v>
      </c>
      <c r="D47" s="14">
        <f>INDEX(TblCardDesign[#Data],MATCH(C43,TblCardDesign[ID],0),7)</f>
        <v>0</v>
      </c>
      <c r="E47" s="14">
        <f>INDEX(TblCardDesign[#Data],MATCH(C43,TblCardDesign[ID],0),8)</f>
        <v>0</v>
      </c>
      <c r="F47" s="14">
        <f>INDEX(TblCardDesign[#Data],MATCH(C43,TblCardDesign[ID],0),9)</f>
        <v>0</v>
      </c>
      <c r="G47" s="14">
        <f>INDEX(TblCardDesign[#Data],MATCH(C43,TblCardDesign[ID],0),10)</f>
        <v>0</v>
      </c>
      <c r="H47" s="16">
        <f>INDEX(TblCardDesign[#Data],MATCH(I43,TblCardDesign[ID],0),5)</f>
        <v>0</v>
      </c>
      <c r="I47" s="14">
        <f>INDEX(TblCardDesign[#Data],MATCH(I43,TblCardDesign[ID],0),6)</f>
        <v>1</v>
      </c>
      <c r="J47" s="14">
        <f>INDEX(TblCardDesign[#Data],MATCH(I43,TblCardDesign[ID],0),7)</f>
        <v>0</v>
      </c>
      <c r="K47" s="14">
        <f>INDEX(TblCardDesign[#Data],MATCH(I43,TblCardDesign[ID],0),8)</f>
        <v>0</v>
      </c>
      <c r="L47" s="14">
        <f>INDEX(TblCardDesign[#Data],MATCH(C43,TblCardDesign[ID],0),9)</f>
        <v>0</v>
      </c>
      <c r="M47" s="17">
        <f>INDEX(TblCardDesign[#Data],MATCH(C43,TblCardDesign[ID],0),10)</f>
        <v>0</v>
      </c>
      <c r="N47" s="15">
        <f>INDEX(TblCardDesign[#Data],MATCH(O43,TblCardDesign[ID],0),5)</f>
        <v>0</v>
      </c>
      <c r="O47" s="14">
        <f>INDEX(TblCardDesign[#Data],MATCH(O43,TblCardDesign[ID],0),6)</f>
        <v>0</v>
      </c>
      <c r="P47" s="14">
        <f>INDEX(TblCardDesign[#Data],MATCH(O43,TblCardDesign[ID],0),7)</f>
        <v>0</v>
      </c>
      <c r="Q47" s="14">
        <f>INDEX(TblCardDesign[#Data],MATCH(O43,TblCardDesign[ID],0),8)</f>
        <v>0</v>
      </c>
      <c r="R47" s="14">
        <f>INDEX(TblCardDesign[#Data],MATCH(C43,TblCardDesign[ID],0),9)</f>
        <v>0</v>
      </c>
      <c r="S47" s="14">
        <f>INDEX(TblCardDesign[#Data],MATCH(C43,TblCardDesign[ID],0),10)</f>
        <v>0</v>
      </c>
      <c r="T47" s="16">
        <f>INDEX(TblCardDesign[#Data],MATCH(U43,TblCardDesign[ID],0),5)</f>
        <v>0</v>
      </c>
      <c r="U47" s="14">
        <f>INDEX(TblCardDesign[#Data],MATCH(U43,TblCardDesign[ID],0),6)</f>
        <v>0</v>
      </c>
      <c r="V47" s="14">
        <f>INDEX(TblCardDesign[#Data],MATCH(U43,TblCardDesign[ID],0),7)</f>
        <v>0</v>
      </c>
      <c r="W47" s="14">
        <f>INDEX(TblCardDesign[#Data],MATCH(U43,TblCardDesign[ID],0),8)</f>
        <v>0</v>
      </c>
      <c r="X47" s="14">
        <f>INDEX(TblCardDesign[#Data],MATCH(C43,TblCardDesign[ID],0),9)</f>
        <v>0</v>
      </c>
      <c r="Y47" s="17">
        <f>INDEX(TblCardDesign[#Data],MATCH(C43,TblCardDesign[ID],0),10)</f>
        <v>0</v>
      </c>
      <c r="Z47" s="15">
        <f>INDEX(TblCardDesign[#Data],MATCH(AA43,TblCardDesign[ID],0),5)</f>
        <v>0</v>
      </c>
      <c r="AA47" s="14">
        <f>INDEX(TblCardDesign[#Data],MATCH(AA43,TblCardDesign[ID],0),6)</f>
        <v>1</v>
      </c>
      <c r="AB47" s="14">
        <f>INDEX(TblCardDesign[#Data],MATCH(AA43,TblCardDesign[ID],0),7)</f>
        <v>0</v>
      </c>
      <c r="AC47" s="14">
        <f>INDEX(TblCardDesign[#Data],MATCH(AA43,TblCardDesign[ID],0),8)</f>
        <v>0</v>
      </c>
      <c r="AD47" s="14">
        <f>INDEX(TblCardDesign[#Data],MATCH(C43,TblCardDesign[ID],0),9)</f>
        <v>0</v>
      </c>
      <c r="AE47" s="14">
        <f>INDEX(TblCardDesign[#Data],MATCH(C43,TblCardDesign[ID],0),10)</f>
        <v>0</v>
      </c>
      <c r="AF47" s="16">
        <f>INDEX(TblCardDesign[#Data],MATCH(AG43,TblCardDesign[ID],0),5)</f>
        <v>0</v>
      </c>
      <c r="AG47" s="14">
        <f>INDEX(TblCardDesign[#Data],MATCH(AG43,TblCardDesign[ID],0),6)</f>
        <v>0</v>
      </c>
      <c r="AH47" s="14">
        <f>INDEX(TblCardDesign[#Data],MATCH(AG43,TblCardDesign[ID],0),7)</f>
        <v>0</v>
      </c>
      <c r="AI47" s="14">
        <f>INDEX(TblCardDesign[#Data],MATCH(AG43,TblCardDesign[ID],0),8)</f>
        <v>0</v>
      </c>
      <c r="AJ47" s="14">
        <f>INDEX(TblCardDesign[#Data],MATCH(C43,TblCardDesign[ID],0),9)</f>
        <v>0</v>
      </c>
      <c r="AK47" s="17">
        <f>INDEX(TblCardDesign[#Data],MATCH(C43,TblCardDesign[ID],0),10)</f>
        <v>0</v>
      </c>
      <c r="AL47" s="29">
        <f>INDEX(TblCardDesign[#Data],MATCH(AM43,TblCardDesign[ID],0),5)</f>
        <v>0</v>
      </c>
      <c r="AM47" s="14">
        <f>INDEX(TblCardDesign[#Data],MATCH(AM43,TblCardDesign[ID],0),6)</f>
        <v>0</v>
      </c>
      <c r="AN47" s="14">
        <f>INDEX(TblCardDesign[#Data],MATCH(AM43,TblCardDesign[ID],0),7)</f>
        <v>0</v>
      </c>
      <c r="AO47" s="14">
        <f>INDEX(TblCardDesign[#Data],MATCH(AM43,TblCardDesign[ID],0),8)</f>
        <v>0</v>
      </c>
      <c r="AP47" s="14">
        <f>INDEX(TblCardDesign[#Data],MATCH(C43,TblCardDesign[ID],0),9)</f>
        <v>0</v>
      </c>
      <c r="AQ47" s="14">
        <f>INDEX(TblCardDesign[#Data],MATCH(C43,TblCardDesign[ID],0),10)</f>
        <v>0</v>
      </c>
      <c r="AR47" s="16">
        <f>INDEX(TblCardDesign[#Data],MATCH(AS43,TblCardDesign[ID],0),5)</f>
        <v>0</v>
      </c>
      <c r="AS47" s="14">
        <f>INDEX(TblCardDesign[#Data],MATCH(AS43,TblCardDesign[ID],0),6)</f>
        <v>0</v>
      </c>
      <c r="AT47" s="14">
        <f>INDEX(TblCardDesign[#Data],MATCH(AS43,TblCardDesign[ID],0),7)</f>
        <v>0</v>
      </c>
      <c r="AU47" s="14">
        <f>INDEX(TblCardDesign[#Data],MATCH(AS43,TblCardDesign[ID],0),8)</f>
        <v>0</v>
      </c>
      <c r="AV47" s="14">
        <f>INDEX(TblCardDesign[#Data],MATCH(C43,TblCardDesign[ID],0),9)</f>
        <v>0</v>
      </c>
      <c r="AW47" s="17">
        <f>INDEX(TblCardDesign[#Data],MATCH(C43,TblCardDesign[ID],0),10)</f>
        <v>0</v>
      </c>
      <c r="AX47" s="16">
        <f>INDEX(TblCardDesign[#Data],MATCH(AY43,TblCardDesign[ID],0),5)</f>
        <v>0</v>
      </c>
      <c r="AY47" s="14">
        <f>INDEX(TblCardDesign[#Data],MATCH(AY43,TblCardDesign[ID],0),6)</f>
        <v>0</v>
      </c>
      <c r="AZ47" s="14">
        <f>INDEX(TblCardDesign[#Data],MATCH(AY43,TblCardDesign[ID],0),7)</f>
        <v>0</v>
      </c>
      <c r="BA47" s="14">
        <f>INDEX(TblCardDesign[#Data],MATCH(AY43,TblCardDesign[ID],0),8)</f>
        <v>0</v>
      </c>
      <c r="BB47" s="14">
        <f>INDEX(TblCardDesign[#Data],MATCH(C43,TblCardDesign[ID],0),9)</f>
        <v>0</v>
      </c>
      <c r="BC47" s="17">
        <f>INDEX(TblCardDesign[#Data],MATCH(C43,TblCardDesign[ID],0),10)</f>
        <v>0</v>
      </c>
    </row>
    <row r="48" spans="2:55">
      <c r="B48" s="70" t="s">
        <v>631</v>
      </c>
      <c r="C48" s="69"/>
      <c r="D48" s="69"/>
      <c r="E48" s="69"/>
      <c r="F48" s="69"/>
      <c r="G48" s="10"/>
      <c r="H48" s="70" t="s">
        <v>631</v>
      </c>
      <c r="I48" s="69"/>
      <c r="J48" s="69"/>
      <c r="K48" s="69"/>
      <c r="L48" s="69"/>
      <c r="M48" s="71"/>
      <c r="N48" s="69" t="s">
        <v>631</v>
      </c>
      <c r="O48" s="69"/>
      <c r="P48" s="69"/>
      <c r="Q48" s="69"/>
      <c r="R48" s="69"/>
      <c r="S48" s="69"/>
      <c r="T48" s="70" t="s">
        <v>631</v>
      </c>
      <c r="U48" s="69"/>
      <c r="V48" s="69"/>
      <c r="W48" s="69"/>
      <c r="X48" s="69"/>
      <c r="Y48" s="71"/>
      <c r="Z48" s="69" t="s">
        <v>631</v>
      </c>
      <c r="AA48" s="69"/>
      <c r="AB48" s="69"/>
      <c r="AC48" s="69"/>
      <c r="AD48" s="69"/>
      <c r="AE48" s="69"/>
      <c r="AF48" s="70" t="s">
        <v>631</v>
      </c>
      <c r="AG48" s="69"/>
      <c r="AH48" s="69"/>
      <c r="AI48" s="69"/>
      <c r="AJ48" s="69"/>
      <c r="AK48" s="71"/>
      <c r="AL48" s="69" t="s">
        <v>631</v>
      </c>
      <c r="AM48" s="69"/>
      <c r="AN48" s="69"/>
      <c r="AO48" s="69"/>
      <c r="AP48" s="69"/>
      <c r="AQ48" s="69"/>
      <c r="AR48" s="76" t="s">
        <v>631</v>
      </c>
      <c r="AS48" s="77"/>
      <c r="AT48" s="77"/>
      <c r="AU48" s="77"/>
      <c r="AV48" s="77"/>
      <c r="AW48" s="78"/>
      <c r="AX48" s="70" t="s">
        <v>631</v>
      </c>
      <c r="AY48" s="69"/>
      <c r="AZ48" s="69"/>
      <c r="BA48" s="69"/>
      <c r="BB48" s="69"/>
      <c r="BC48" s="71"/>
    </row>
    <row r="49" spans="2:55" ht="15" customHeight="1">
      <c r="B49" s="60" t="str">
        <f>INDEX(TblCardDesign[#Data],MATCH(C43,TblCardDesign[ID],0),'Card Designs'!$Q$3)</f>
        <v>Sacrifice 1 Assault Tier 1
Robot can't be used for gun slots.
Engage: Assault + 2
Engage: Repair ship by 100</v>
      </c>
      <c r="C49" s="61"/>
      <c r="D49" s="61"/>
      <c r="E49" s="61"/>
      <c r="F49" s="61"/>
      <c r="G49" s="62"/>
      <c r="H49" s="60" t="str">
        <f>INDEX(TblCardDesign[#Data],MATCH(I43,TblCardDesign[ID],0),'Card Designs'!$Q$3)</f>
        <v>Attach to Ship: When this ship is targetted by enemy ship gun slots, deal 200 damage to that enemy ship</v>
      </c>
      <c r="I49" s="61"/>
      <c r="J49" s="61"/>
      <c r="K49" s="61"/>
      <c r="L49" s="61"/>
      <c r="M49" s="62"/>
      <c r="N49" s="61" t="str">
        <f>INDEX(TblCardDesign[#Data],MATCH(O43,TblCardDesign[ID],0),'Card Designs'!$Q$3)</f>
        <v>Target Enemy Ship: They Sacrifice 1 crew member and take 100 damage to ship</v>
      </c>
      <c r="O49" s="61"/>
      <c r="P49" s="61"/>
      <c r="Q49" s="61"/>
      <c r="R49" s="61"/>
      <c r="S49" s="61"/>
      <c r="T49" s="60" t="str">
        <f>INDEX(TblCardDesign[#Data],MATCH(U43,TblCardDesign[ID],0),'Card Designs'!$Q$3)</f>
        <v>Robot can't be used for gun slots.
Engage: Medic + 1
Engage: Repair ship by 100</v>
      </c>
      <c r="U49" s="61"/>
      <c r="V49" s="61"/>
      <c r="W49" s="61"/>
      <c r="X49" s="61"/>
      <c r="Y49" s="62"/>
      <c r="Z49" s="61" t="str">
        <f>INDEX(TblCardDesign[#Data],MATCH(AA43,TblCardDesign[ID],0),'Card Designs'!$Q$3)</f>
        <v>Attach to Ship: When this ship is targetted by enemy ship gun slots, deal 200 damage to that enemy ship</v>
      </c>
      <c r="AA49" s="61"/>
      <c r="AB49" s="61"/>
      <c r="AC49" s="61"/>
      <c r="AD49" s="61"/>
      <c r="AE49" s="61"/>
      <c r="AF49" s="60" t="str">
        <f>INDEX(TblCardDesign[#Data],MATCH(AG43,TblCardDesign[ID],0),'Card Designs'!$Q$3)</f>
        <v>Sacrifice 1 Handling Tier 1
Robot can't be used for gun slots.
Engage: Handling + 2
Engage: Repair ship by 100</v>
      </c>
      <c r="AG49" s="61"/>
      <c r="AH49" s="61"/>
      <c r="AI49" s="61"/>
      <c r="AJ49" s="61"/>
      <c r="AK49" s="62"/>
      <c r="AL49" s="61" t="str">
        <f>INDEX(TblCardDesign[#Data],MATCH(AM43,TblCardDesign[ID],0),'Card Designs'!$Q$3)</f>
        <v>Provides 1x Frigate ship when your Capital ship is destroyed, fill crew slots with any crew that wouldve died up to maximum Frigate crew slots.</v>
      </c>
      <c r="AM49" s="61"/>
      <c r="AN49" s="61"/>
      <c r="AO49" s="61"/>
      <c r="AP49" s="61"/>
      <c r="AQ49" s="61"/>
      <c r="AR49" s="60" t="str">
        <f>INDEX(TblCardDesign[#Data],MATCH(AS43,TblCardDesign[ID],0),'Card Designs'!$Q$3)</f>
        <v>Sacrifice 1 Medic Tier 2
Engage: Medical + 3</v>
      </c>
      <c r="AS49" s="61"/>
      <c r="AT49" s="61"/>
      <c r="AU49" s="61"/>
      <c r="AV49" s="61"/>
      <c r="AW49" s="62"/>
      <c r="AX49" s="60" t="str">
        <f>INDEX(TblCardDesign[#Data],MATCH(AY43,TblCardDesign[ID],0),'Card Designs'!$Q$3)</f>
        <v>Engage: Discard 1 strategy card from your hand, if you do then Research + 2</v>
      </c>
      <c r="AY49" s="61"/>
      <c r="AZ49" s="61"/>
      <c r="BA49" s="61"/>
      <c r="BB49" s="61"/>
      <c r="BC49" s="62"/>
    </row>
    <row r="50" spans="2:55">
      <c r="B50" s="60"/>
      <c r="C50" s="61"/>
      <c r="D50" s="61"/>
      <c r="E50" s="61"/>
      <c r="F50" s="61"/>
      <c r="G50" s="62"/>
      <c r="H50" s="60"/>
      <c r="I50" s="61"/>
      <c r="J50" s="61"/>
      <c r="K50" s="61"/>
      <c r="L50" s="61"/>
      <c r="M50" s="62"/>
      <c r="N50" s="61"/>
      <c r="O50" s="61"/>
      <c r="P50" s="61"/>
      <c r="Q50" s="61"/>
      <c r="R50" s="61"/>
      <c r="S50" s="61"/>
      <c r="T50" s="60"/>
      <c r="U50" s="61"/>
      <c r="V50" s="61"/>
      <c r="W50" s="61"/>
      <c r="X50" s="61"/>
      <c r="Y50" s="62"/>
      <c r="Z50" s="61"/>
      <c r="AA50" s="61"/>
      <c r="AB50" s="61"/>
      <c r="AC50" s="61"/>
      <c r="AD50" s="61"/>
      <c r="AE50" s="61"/>
      <c r="AF50" s="60"/>
      <c r="AG50" s="61"/>
      <c r="AH50" s="61"/>
      <c r="AI50" s="61"/>
      <c r="AJ50" s="61"/>
      <c r="AK50" s="62"/>
      <c r="AL50" s="61"/>
      <c r="AM50" s="61"/>
      <c r="AN50" s="61"/>
      <c r="AO50" s="61"/>
      <c r="AP50" s="61"/>
      <c r="AQ50" s="61"/>
      <c r="AR50" s="60"/>
      <c r="AS50" s="61"/>
      <c r="AT50" s="61"/>
      <c r="AU50" s="61"/>
      <c r="AV50" s="61"/>
      <c r="AW50" s="62"/>
      <c r="AX50" s="60"/>
      <c r="AY50" s="61"/>
      <c r="AZ50" s="61"/>
      <c r="BA50" s="61"/>
      <c r="BB50" s="61"/>
      <c r="BC50" s="62"/>
    </row>
    <row r="51" spans="2:55">
      <c r="B51" s="60"/>
      <c r="C51" s="61"/>
      <c r="D51" s="61"/>
      <c r="E51" s="61"/>
      <c r="F51" s="61"/>
      <c r="G51" s="62"/>
      <c r="H51" s="60"/>
      <c r="I51" s="61"/>
      <c r="J51" s="61"/>
      <c r="K51" s="61"/>
      <c r="L51" s="61"/>
      <c r="M51" s="62"/>
      <c r="N51" s="61"/>
      <c r="O51" s="61"/>
      <c r="P51" s="61"/>
      <c r="Q51" s="61"/>
      <c r="R51" s="61"/>
      <c r="S51" s="61"/>
      <c r="T51" s="60"/>
      <c r="U51" s="61"/>
      <c r="V51" s="61"/>
      <c r="W51" s="61"/>
      <c r="X51" s="61"/>
      <c r="Y51" s="62"/>
      <c r="Z51" s="61"/>
      <c r="AA51" s="61"/>
      <c r="AB51" s="61"/>
      <c r="AC51" s="61"/>
      <c r="AD51" s="61"/>
      <c r="AE51" s="61"/>
      <c r="AF51" s="60"/>
      <c r="AG51" s="61"/>
      <c r="AH51" s="61"/>
      <c r="AI51" s="61"/>
      <c r="AJ51" s="61"/>
      <c r="AK51" s="62"/>
      <c r="AL51" s="61"/>
      <c r="AM51" s="61"/>
      <c r="AN51" s="61"/>
      <c r="AO51" s="61"/>
      <c r="AP51" s="61"/>
      <c r="AQ51" s="61"/>
      <c r="AR51" s="60"/>
      <c r="AS51" s="61"/>
      <c r="AT51" s="61"/>
      <c r="AU51" s="61"/>
      <c r="AV51" s="61"/>
      <c r="AW51" s="62"/>
      <c r="AX51" s="60"/>
      <c r="AY51" s="61"/>
      <c r="AZ51" s="61"/>
      <c r="BA51" s="61"/>
      <c r="BB51" s="61"/>
      <c r="BC51" s="62"/>
    </row>
    <row r="52" spans="2:55">
      <c r="B52" s="60"/>
      <c r="C52" s="61"/>
      <c r="D52" s="61"/>
      <c r="E52" s="61"/>
      <c r="F52" s="61"/>
      <c r="G52" s="62"/>
      <c r="H52" s="60"/>
      <c r="I52" s="61"/>
      <c r="J52" s="61"/>
      <c r="K52" s="61"/>
      <c r="L52" s="61"/>
      <c r="M52" s="62"/>
      <c r="N52" s="61"/>
      <c r="O52" s="61"/>
      <c r="P52" s="61"/>
      <c r="Q52" s="61"/>
      <c r="R52" s="61"/>
      <c r="S52" s="61"/>
      <c r="T52" s="60"/>
      <c r="U52" s="61"/>
      <c r="V52" s="61"/>
      <c r="W52" s="61"/>
      <c r="X52" s="61"/>
      <c r="Y52" s="62"/>
      <c r="Z52" s="61"/>
      <c r="AA52" s="61"/>
      <c r="AB52" s="61"/>
      <c r="AC52" s="61"/>
      <c r="AD52" s="61"/>
      <c r="AE52" s="61"/>
      <c r="AF52" s="60"/>
      <c r="AG52" s="61"/>
      <c r="AH52" s="61"/>
      <c r="AI52" s="61"/>
      <c r="AJ52" s="61"/>
      <c r="AK52" s="62"/>
      <c r="AL52" s="61"/>
      <c r="AM52" s="61"/>
      <c r="AN52" s="61"/>
      <c r="AO52" s="61"/>
      <c r="AP52" s="61"/>
      <c r="AQ52" s="61"/>
      <c r="AR52" s="60"/>
      <c r="AS52" s="61"/>
      <c r="AT52" s="61"/>
      <c r="AU52" s="61"/>
      <c r="AV52" s="61"/>
      <c r="AW52" s="62"/>
      <c r="AX52" s="60"/>
      <c r="AY52" s="61"/>
      <c r="AZ52" s="61"/>
      <c r="BA52" s="61"/>
      <c r="BB52" s="61"/>
      <c r="BC52" s="62"/>
    </row>
    <row r="53" spans="2:55">
      <c r="B53" s="60"/>
      <c r="C53" s="61"/>
      <c r="D53" s="61"/>
      <c r="E53" s="61"/>
      <c r="F53" s="61"/>
      <c r="G53" s="62"/>
      <c r="H53" s="60"/>
      <c r="I53" s="61"/>
      <c r="J53" s="61"/>
      <c r="K53" s="61"/>
      <c r="L53" s="61"/>
      <c r="M53" s="62"/>
      <c r="N53" s="61"/>
      <c r="O53" s="61"/>
      <c r="P53" s="61"/>
      <c r="Q53" s="61"/>
      <c r="R53" s="61"/>
      <c r="S53" s="61"/>
      <c r="T53" s="60"/>
      <c r="U53" s="61"/>
      <c r="V53" s="61"/>
      <c r="W53" s="61"/>
      <c r="X53" s="61"/>
      <c r="Y53" s="62"/>
      <c r="Z53" s="61"/>
      <c r="AA53" s="61"/>
      <c r="AB53" s="61"/>
      <c r="AC53" s="61"/>
      <c r="AD53" s="61"/>
      <c r="AE53" s="61"/>
      <c r="AF53" s="60"/>
      <c r="AG53" s="61"/>
      <c r="AH53" s="61"/>
      <c r="AI53" s="61"/>
      <c r="AJ53" s="61"/>
      <c r="AK53" s="62"/>
      <c r="AL53" s="61"/>
      <c r="AM53" s="61"/>
      <c r="AN53" s="61"/>
      <c r="AO53" s="61"/>
      <c r="AP53" s="61"/>
      <c r="AQ53" s="61"/>
      <c r="AR53" s="60"/>
      <c r="AS53" s="61"/>
      <c r="AT53" s="61"/>
      <c r="AU53" s="61"/>
      <c r="AV53" s="61"/>
      <c r="AW53" s="62"/>
      <c r="AX53" s="60"/>
      <c r="AY53" s="61"/>
      <c r="AZ53" s="61"/>
      <c r="BA53" s="61"/>
      <c r="BB53" s="61"/>
      <c r="BC53" s="62"/>
    </row>
    <row r="54" spans="2:55">
      <c r="B54" s="60"/>
      <c r="C54" s="61"/>
      <c r="D54" s="61"/>
      <c r="E54" s="61"/>
      <c r="F54" s="61"/>
      <c r="G54" s="62"/>
      <c r="H54" s="60"/>
      <c r="I54" s="61"/>
      <c r="J54" s="61"/>
      <c r="K54" s="61"/>
      <c r="L54" s="61"/>
      <c r="M54" s="62"/>
      <c r="N54" s="61"/>
      <c r="O54" s="61"/>
      <c r="P54" s="61"/>
      <c r="Q54" s="61"/>
      <c r="R54" s="61"/>
      <c r="S54" s="61"/>
      <c r="T54" s="60"/>
      <c r="U54" s="61"/>
      <c r="V54" s="61"/>
      <c r="W54" s="61"/>
      <c r="X54" s="61"/>
      <c r="Y54" s="62"/>
      <c r="Z54" s="61"/>
      <c r="AA54" s="61"/>
      <c r="AB54" s="61"/>
      <c r="AC54" s="61"/>
      <c r="AD54" s="61"/>
      <c r="AE54" s="61"/>
      <c r="AF54" s="60"/>
      <c r="AG54" s="61"/>
      <c r="AH54" s="61"/>
      <c r="AI54" s="61"/>
      <c r="AJ54" s="61"/>
      <c r="AK54" s="62"/>
      <c r="AL54" s="61"/>
      <c r="AM54" s="61"/>
      <c r="AN54" s="61"/>
      <c r="AO54" s="61"/>
      <c r="AP54" s="61"/>
      <c r="AQ54" s="61"/>
      <c r="AR54" s="60"/>
      <c r="AS54" s="61"/>
      <c r="AT54" s="61"/>
      <c r="AU54" s="61"/>
      <c r="AV54" s="61"/>
      <c r="AW54" s="62"/>
      <c r="AX54" s="60"/>
      <c r="AY54" s="61"/>
      <c r="AZ54" s="61"/>
      <c r="BA54" s="61"/>
      <c r="BB54" s="61"/>
      <c r="BC54" s="62"/>
    </row>
    <row r="55" spans="2:55" ht="15.75" thickBot="1">
      <c r="B55" s="63"/>
      <c r="C55" s="64"/>
      <c r="D55" s="64"/>
      <c r="E55" s="64"/>
      <c r="F55" s="64"/>
      <c r="G55" s="65"/>
      <c r="H55" s="63"/>
      <c r="I55" s="64"/>
      <c r="J55" s="64"/>
      <c r="K55" s="64"/>
      <c r="L55" s="64"/>
      <c r="M55" s="65"/>
      <c r="N55" s="64"/>
      <c r="O55" s="64"/>
      <c r="P55" s="64"/>
      <c r="Q55" s="64"/>
      <c r="R55" s="64"/>
      <c r="S55" s="64"/>
      <c r="T55" s="63"/>
      <c r="U55" s="64"/>
      <c r="V55" s="64"/>
      <c r="W55" s="64"/>
      <c r="X55" s="64"/>
      <c r="Y55" s="65"/>
      <c r="Z55" s="64"/>
      <c r="AA55" s="64"/>
      <c r="AB55" s="64"/>
      <c r="AC55" s="64"/>
      <c r="AD55" s="64"/>
      <c r="AE55" s="64"/>
      <c r="AF55" s="63"/>
      <c r="AG55" s="64"/>
      <c r="AH55" s="64"/>
      <c r="AI55" s="64"/>
      <c r="AJ55" s="64"/>
      <c r="AK55" s="65"/>
      <c r="AL55" s="64"/>
      <c r="AM55" s="64"/>
      <c r="AN55" s="64"/>
      <c r="AO55" s="64"/>
      <c r="AP55" s="64"/>
      <c r="AQ55" s="64"/>
      <c r="AR55" s="63"/>
      <c r="AS55" s="64"/>
      <c r="AT55" s="64"/>
      <c r="AU55" s="64"/>
      <c r="AV55" s="64"/>
      <c r="AW55" s="65"/>
      <c r="AX55" s="63"/>
      <c r="AY55" s="64"/>
      <c r="AZ55" s="64"/>
      <c r="BA55" s="64"/>
      <c r="BB55" s="64"/>
      <c r="BC55" s="65"/>
    </row>
  </sheetData>
  <mergeCells count="135">
    <mergeCell ref="AZ43:BC43"/>
    <mergeCell ref="K23:O23"/>
    <mergeCell ref="D29:F29"/>
    <mergeCell ref="B30:F30"/>
    <mergeCell ref="B31:F31"/>
    <mergeCell ref="B34:F34"/>
    <mergeCell ref="B35:G39"/>
    <mergeCell ref="P43:S43"/>
    <mergeCell ref="V43:Y43"/>
    <mergeCell ref="AB43:AE43"/>
    <mergeCell ref="AH43:AK43"/>
    <mergeCell ref="AN43:AQ43"/>
    <mergeCell ref="AT43:AW43"/>
    <mergeCell ref="AL42:AQ42"/>
    <mergeCell ref="AR42:AW42"/>
    <mergeCell ref="AX42:BC42"/>
    <mergeCell ref="B41:AK41"/>
    <mergeCell ref="AL41:BC41"/>
    <mergeCell ref="B42:F42"/>
    <mergeCell ref="H42:M42"/>
    <mergeCell ref="N42:S42"/>
    <mergeCell ref="T42:Y42"/>
    <mergeCell ref="Z42:AE42"/>
    <mergeCell ref="AF42:AK42"/>
    <mergeCell ref="BE2:BF2"/>
    <mergeCell ref="D3:F3"/>
    <mergeCell ref="J3:M3"/>
    <mergeCell ref="P3:S3"/>
    <mergeCell ref="V3:Y3"/>
    <mergeCell ref="AB3:AE3"/>
    <mergeCell ref="AH3:AK3"/>
    <mergeCell ref="AN3:AQ3"/>
    <mergeCell ref="AT3:AW3"/>
    <mergeCell ref="AX2:BC2"/>
    <mergeCell ref="AR49:AW55"/>
    <mergeCell ref="AX49:BC55"/>
    <mergeCell ref="B40:BC40"/>
    <mergeCell ref="AX39:BC39"/>
    <mergeCell ref="AX38:BC38"/>
    <mergeCell ref="AX37:BC37"/>
    <mergeCell ref="AX36:BC36"/>
    <mergeCell ref="D43:F43"/>
    <mergeCell ref="J43:M43"/>
    <mergeCell ref="AL48:AQ48"/>
    <mergeCell ref="AR48:AW48"/>
    <mergeCell ref="AX48:BC48"/>
    <mergeCell ref="H49:M55"/>
    <mergeCell ref="N49:S55"/>
    <mergeCell ref="T49:Y55"/>
    <mergeCell ref="Z49:AE55"/>
    <mergeCell ref="AF49:AK55"/>
    <mergeCell ref="AL49:AQ55"/>
    <mergeCell ref="B48:F48"/>
    <mergeCell ref="H48:M48"/>
    <mergeCell ref="N48:S48"/>
    <mergeCell ref="T48:Y48"/>
    <mergeCell ref="Z48:AE48"/>
    <mergeCell ref="AF48:AK48"/>
    <mergeCell ref="AX44:BC44"/>
    <mergeCell ref="B45:F45"/>
    <mergeCell ref="H45:M45"/>
    <mergeCell ref="N45:S45"/>
    <mergeCell ref="T45:Y45"/>
    <mergeCell ref="Z45:AE45"/>
    <mergeCell ref="AF45:AK45"/>
    <mergeCell ref="AL45:AQ45"/>
    <mergeCell ref="AR45:AW45"/>
    <mergeCell ref="AX45:BC45"/>
    <mergeCell ref="B44:F44"/>
    <mergeCell ref="H44:M44"/>
    <mergeCell ref="N44:S44"/>
    <mergeCell ref="T44:Y44"/>
    <mergeCell ref="Z44:AE44"/>
    <mergeCell ref="AF44:AK44"/>
    <mergeCell ref="AL44:AQ44"/>
    <mergeCell ref="AR44:AW44"/>
    <mergeCell ref="B9:F15"/>
    <mergeCell ref="H9:M15"/>
    <mergeCell ref="N9:S15"/>
    <mergeCell ref="T9:Y15"/>
    <mergeCell ref="Z9:AE15"/>
    <mergeCell ref="AF9:AK15"/>
    <mergeCell ref="AL9:AQ15"/>
    <mergeCell ref="AZ17:BB17"/>
    <mergeCell ref="AX18:BB18"/>
    <mergeCell ref="AR9:AW15"/>
    <mergeCell ref="AX9:BC15"/>
    <mergeCell ref="AX19:BB19"/>
    <mergeCell ref="AX22:BB22"/>
    <mergeCell ref="AX23:BC27"/>
    <mergeCell ref="AX28:BC28"/>
    <mergeCell ref="AZ3:BC3"/>
    <mergeCell ref="B16:BC16"/>
    <mergeCell ref="B17:F17"/>
    <mergeCell ref="B18:F18"/>
    <mergeCell ref="B19:F19"/>
    <mergeCell ref="B20:F20"/>
    <mergeCell ref="B4:F4"/>
    <mergeCell ref="H4:M4"/>
    <mergeCell ref="N4:S4"/>
    <mergeCell ref="T4:Y4"/>
    <mergeCell ref="AX8:BC8"/>
    <mergeCell ref="B5:F5"/>
    <mergeCell ref="H5:M5"/>
    <mergeCell ref="N5:S5"/>
    <mergeCell ref="T5:Y5"/>
    <mergeCell ref="Z5:AE5"/>
    <mergeCell ref="AF5:AK5"/>
    <mergeCell ref="AL5:AQ5"/>
    <mergeCell ref="AR5:AW5"/>
    <mergeCell ref="AX5:BC5"/>
    <mergeCell ref="B49:G55"/>
    <mergeCell ref="B1:AK1"/>
    <mergeCell ref="AL1:BC1"/>
    <mergeCell ref="Z4:AE4"/>
    <mergeCell ref="AF4:AK4"/>
    <mergeCell ref="AL2:AQ2"/>
    <mergeCell ref="AL8:AQ8"/>
    <mergeCell ref="AR2:AW2"/>
    <mergeCell ref="AR8:AW8"/>
    <mergeCell ref="AL4:AQ4"/>
    <mergeCell ref="AR4:AW4"/>
    <mergeCell ref="Z2:AE2"/>
    <mergeCell ref="Z8:AE8"/>
    <mergeCell ref="AF2:AK2"/>
    <mergeCell ref="AF8:AK8"/>
    <mergeCell ref="N2:S2"/>
    <mergeCell ref="N8:S8"/>
    <mergeCell ref="T2:Y2"/>
    <mergeCell ref="T8:Y8"/>
    <mergeCell ref="B2:F2"/>
    <mergeCell ref="B8:F8"/>
    <mergeCell ref="H2:M2"/>
    <mergeCell ref="H8:M8"/>
    <mergeCell ref="AX4:BC4"/>
  </mergeCells>
  <conditionalFormatting sqref="BG3 BG10">
    <cfRule type="notContainsText" dxfId="1" priority="2" operator="notContains" text="CREW">
      <formula>ISERROR(SEARCH("CREW",BG3))</formula>
    </cfRule>
  </conditionalFormatting>
  <conditionalFormatting sqref="BG4">
    <cfRule type="containsText" dxfId="0" priority="3" operator="containsText" text="CREW">
      <formula>NOT(ISERROR(SEARCH("CREW",BG4)))</formula>
    </cfRule>
  </conditionalFormatting>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695B-E77D-451D-B1ED-F04615885196}">
  <dimension ref="B2:AG45"/>
  <sheetViews>
    <sheetView topLeftCell="J1" workbookViewId="0">
      <selection activeCell="Q6" sqref="Q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640</v>
      </c>
      <c r="E2" t="s">
        <v>641</v>
      </c>
    </row>
    <row r="3" spans="2:33">
      <c r="B3" t="s">
        <v>642</v>
      </c>
      <c r="E3" t="s">
        <v>643</v>
      </c>
    </row>
    <row r="4" spans="2:33">
      <c r="B4" s="1" t="s">
        <v>644</v>
      </c>
      <c r="S4" s="1" t="s">
        <v>635</v>
      </c>
    </row>
    <row r="5" spans="2:33">
      <c r="B5" s="53" t="s">
        <v>38</v>
      </c>
      <c r="C5" s="54" t="s">
        <v>40</v>
      </c>
      <c r="D5" s="54" t="s">
        <v>41</v>
      </c>
      <c r="E5" s="54" t="s">
        <v>20</v>
      </c>
      <c r="F5" s="54" t="s">
        <v>42</v>
      </c>
      <c r="G5" s="54" t="s">
        <v>19</v>
      </c>
      <c r="H5" s="54" t="s">
        <v>21</v>
      </c>
      <c r="I5" s="54" t="s">
        <v>23</v>
      </c>
      <c r="J5" s="54" t="s">
        <v>645</v>
      </c>
      <c r="K5" s="54" t="s">
        <v>43</v>
      </c>
      <c r="L5" s="54" t="s">
        <v>0</v>
      </c>
      <c r="M5" s="54" t="s">
        <v>13</v>
      </c>
      <c r="N5" s="54" t="s">
        <v>44</v>
      </c>
      <c r="O5" s="54" t="s">
        <v>12</v>
      </c>
      <c r="P5" s="54" t="s">
        <v>46</v>
      </c>
      <c r="S5" s="53" t="s">
        <v>38</v>
      </c>
      <c r="T5" s="54" t="s">
        <v>40</v>
      </c>
      <c r="U5" s="54" t="s">
        <v>41</v>
      </c>
      <c r="V5" s="54" t="s">
        <v>20</v>
      </c>
      <c r="W5" s="54" t="s">
        <v>42</v>
      </c>
      <c r="X5" s="54" t="s">
        <v>19</v>
      </c>
      <c r="Y5" s="54" t="s">
        <v>21</v>
      </c>
      <c r="Z5" s="54" t="s">
        <v>23</v>
      </c>
      <c r="AA5" s="54" t="s">
        <v>645</v>
      </c>
      <c r="AB5" s="54" t="s">
        <v>43</v>
      </c>
      <c r="AC5" s="54" t="s">
        <v>0</v>
      </c>
      <c r="AD5" s="54" t="s">
        <v>13</v>
      </c>
      <c r="AE5" s="54" t="s">
        <v>44</v>
      </c>
      <c r="AF5" s="54" t="s">
        <v>12</v>
      </c>
      <c r="AG5" s="54" t="s">
        <v>46</v>
      </c>
    </row>
    <row r="6" spans="2:33">
      <c r="B6">
        <v>17</v>
      </c>
      <c r="C6" t="str">
        <f>INDEX(TblCardDesign[#Data],MATCH($B6,TblCardDesign[ID],0),3)</f>
        <v>Private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Assault</v>
      </c>
      <c r="N6">
        <f>INDEX(TblCardDesign[#Data],MATCH($B6,TblCardDesign[ID],0),14)</f>
        <v>1</v>
      </c>
      <c r="O6" t="str">
        <f>INDEX(TblCardDesign[#Data],MATCH($B6,TblCardDesign[ID],0),15)</f>
        <v>Human</v>
      </c>
      <c r="P6" s="2" t="str">
        <f>INDEX(TblCardDesign[#Data],MATCH($B6,TblCardDesign[ID],0),17)</f>
        <v>Engage: Assualt + 1</v>
      </c>
      <c r="S6">
        <v>85</v>
      </c>
      <c r="T6" t="str">
        <f>INDEX(TblCardDesign[#Data],MATCH($S6,TblCardDesign[ID],0),3)</f>
        <v>Halt! Who Goes there?</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0</v>
      </c>
      <c r="Z6">
        <f>INDEX(TblCardDesign[#Data],MATCH($S6,TblCardDesign[ID],0),9)</f>
        <v>1</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Engage 1 target enemy crew</v>
      </c>
    </row>
    <row r="7" spans="2:33">
      <c r="B7">
        <v>17</v>
      </c>
      <c r="C7" t="str">
        <f>INDEX(TblCardDesign[#Data],MATCH($B7,TblCardDesign[ID],0),3)</f>
        <v>Private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Assault</v>
      </c>
      <c r="N7">
        <f>INDEX(TblCardDesign[#Data],MATCH($B7,TblCardDesign[ID],0),14)</f>
        <v>1</v>
      </c>
      <c r="O7" t="str">
        <f>INDEX(TblCardDesign[#Data],MATCH($B7,TblCardDesign[ID],0),15)</f>
        <v>Human</v>
      </c>
      <c r="P7" s="2" t="str">
        <f>INDEX(TblCardDesign[#Data],MATCH($B7,TblCardDesign[ID],0),17)</f>
        <v>Engage: Assualt + 1</v>
      </c>
      <c r="S7">
        <v>85</v>
      </c>
      <c r="T7" t="str">
        <f>INDEX(TblCardDesign[#Data],MATCH($S7,TblCardDesign[ID],0),3)</f>
        <v>Halt! Who Goes there?</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0</v>
      </c>
      <c r="Z7">
        <f>INDEX(TblCardDesign[#Data],MATCH($S7,TblCardDesign[ID],0),9)</f>
        <v>1</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Engage 1 target enemy crew</v>
      </c>
    </row>
    <row r="8" spans="2:33">
      <c r="B8">
        <v>17</v>
      </c>
      <c r="C8" t="str">
        <f>INDEX(TblCardDesign[#Data],MATCH($B8,TblCardDesign[ID],0),3)</f>
        <v>Private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Assault</v>
      </c>
      <c r="N8">
        <f>INDEX(TblCardDesign[#Data],MATCH($B8,TblCardDesign[ID],0),14)</f>
        <v>1</v>
      </c>
      <c r="O8" t="str">
        <f>INDEX(TblCardDesign[#Data],MATCH($B8,TblCardDesign[ID],0),15)</f>
        <v>Human</v>
      </c>
      <c r="P8" s="2" t="str">
        <f>INDEX(TblCardDesign[#Data],MATCH($B8,TblCardDesign[ID],0),17)</f>
        <v>Engage: Assualt + 1</v>
      </c>
      <c r="S8">
        <v>85</v>
      </c>
      <c r="T8" t="str">
        <f>INDEX(TblCardDesign[#Data],MATCH($S8,TblCardDesign[ID],0),3)</f>
        <v>Halt! Who Goes there?</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0</v>
      </c>
      <c r="Z8">
        <f>INDEX(TblCardDesign[#Data],MATCH($S8,TblCardDesign[ID],0),9)</f>
        <v>1</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Engage 1 target enemy crew</v>
      </c>
    </row>
    <row r="9" spans="2:33">
      <c r="B9">
        <v>17</v>
      </c>
      <c r="C9" t="str">
        <f>INDEX(TblCardDesign[#Data],MATCH($B9,TblCardDesign[ID],0),3)</f>
        <v>Private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Assault</v>
      </c>
      <c r="N9">
        <f>INDEX(TblCardDesign[#Data],MATCH($B9,TblCardDesign[ID],0),14)</f>
        <v>1</v>
      </c>
      <c r="O9" t="str">
        <f>INDEX(TblCardDesign[#Data],MATCH($B9,TblCardDesign[ID],0),15)</f>
        <v>Human</v>
      </c>
      <c r="P9" s="2" t="str">
        <f>INDEX(TblCardDesign[#Data],MATCH($B9,TblCardDesign[ID],0),17)</f>
        <v>Engage: Assualt + 1</v>
      </c>
      <c r="S9">
        <v>85</v>
      </c>
      <c r="T9" t="str">
        <f>INDEX(TblCardDesign[#Data],MATCH($S9,TblCardDesign[ID],0),3)</f>
        <v>Halt! Who Goes there?</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Engage 1 target enemy crew</v>
      </c>
    </row>
    <row r="10" spans="2:33" ht="45">
      <c r="B10">
        <v>18</v>
      </c>
      <c r="C10" t="str">
        <f>INDEX(TblCardDesign[#Data],MATCH($B10,TblCardDesign[ID],0),3)</f>
        <v>Corporal</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Assault</v>
      </c>
      <c r="N10">
        <f>INDEX(TblCardDesign[#Data],MATCH($B10,TblCardDesign[ID],0),14)</f>
        <v>2</v>
      </c>
      <c r="O10" t="str">
        <f>INDEX(TblCardDesign[#Data],MATCH($B10,TblCardDesign[ID],0),15)</f>
        <v>Human</v>
      </c>
      <c r="P10" s="2" t="str">
        <f>INDEX(TblCardDesign[#Data],MATCH($B10,TblCardDesign[ID],0),17)</f>
        <v>Sacrifice 1 Assualt Tier 1
Engage: Assualt + 2</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Engage X amount of crew members until your next turn</v>
      </c>
    </row>
    <row r="11" spans="2:33" ht="45">
      <c r="B11">
        <v>18</v>
      </c>
      <c r="C11" t="str">
        <f>INDEX(TblCardDesign[#Data],MATCH($B11,TblCardDesign[ID],0),3)</f>
        <v>Corporal</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Assault</v>
      </c>
      <c r="N11">
        <f>INDEX(TblCardDesign[#Data],MATCH($B11,TblCardDesign[ID],0),14)</f>
        <v>2</v>
      </c>
      <c r="O11" t="str">
        <f>INDEX(TblCardDesign[#Data],MATCH($B11,TblCardDesign[ID],0),15)</f>
        <v>Human</v>
      </c>
      <c r="P11" s="2" t="str">
        <f>INDEX(TblCardDesign[#Data],MATCH($B11,TblCardDesign[ID],0),17)</f>
        <v>Sacrifice 1 Assualt Tier 1
Engage: Assualt + 2</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Engage X amount of crew members until your next turn</v>
      </c>
    </row>
    <row r="12" spans="2:33" ht="45">
      <c r="B12">
        <v>18</v>
      </c>
      <c r="C12" t="str">
        <f>INDEX(TblCardDesign[#Data],MATCH($B12,TblCardDesign[ID],0),3)</f>
        <v>Corporal</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Assault</v>
      </c>
      <c r="N12">
        <f>INDEX(TblCardDesign[#Data],MATCH($B12,TblCardDesign[ID],0),14)</f>
        <v>2</v>
      </c>
      <c r="O12" t="str">
        <f>INDEX(TblCardDesign[#Data],MATCH($B12,TblCardDesign[ID],0),15)</f>
        <v>Human</v>
      </c>
      <c r="P12" s="2" t="str">
        <f>INDEX(TblCardDesign[#Data],MATCH($B12,TblCardDesign[ID],0),17)</f>
        <v>Sacrifice 1 Assualt Tier 1
Engage: Assualt + 2</v>
      </c>
      <c r="S12">
        <v>25</v>
      </c>
      <c r="T12" t="str">
        <f>INDEX(TblCardDesign[#Data],MATCH($S12,TblCardDesign[ID],0),3)</f>
        <v>Boarding Party</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0</v>
      </c>
      <c r="Z12">
        <f>INDEX(TblCardDesign[#Data],MATCH($S12,TblCardDesign[ID],0),9)</f>
        <v>1</v>
      </c>
      <c r="AA12" t="str">
        <f>INDEX(TblCardDesign[#Data],MATCH($S12,TblCardDesign[ID],0),10)</f>
        <v>X</v>
      </c>
      <c r="AB12" t="b">
        <f>INDEX(TblCardDesign[#Data],MATCH($S12,TblCardDesign[ID],0),11)</f>
        <v>1</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Target Enemy ship: Engage X amount of crew members until your next turn</v>
      </c>
    </row>
    <row r="13" spans="2:33" ht="45">
      <c r="B13">
        <v>18</v>
      </c>
      <c r="C13" t="str">
        <f>INDEX(TblCardDesign[#Data],MATCH($B13,TblCardDesign[ID],0),3)</f>
        <v>Corporal</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Assault</v>
      </c>
      <c r="N13">
        <f>INDEX(TblCardDesign[#Data],MATCH($B13,TblCardDesign[ID],0),14)</f>
        <v>2</v>
      </c>
      <c r="O13" t="str">
        <f>INDEX(TblCardDesign[#Data],MATCH($B13,TblCardDesign[ID],0),15)</f>
        <v>Human</v>
      </c>
      <c r="P13" s="2" t="str">
        <f>INDEX(TblCardDesign[#Data],MATCH($B13,TblCardDesign[ID],0),17)</f>
        <v>Sacrifice 1 Assualt Tier 1
Engage: Assualt + 2</v>
      </c>
      <c r="S13">
        <v>25</v>
      </c>
      <c r="T13" t="str">
        <f>INDEX(TblCardDesign[#Data],MATCH($S13,TblCardDesign[ID],0),3)</f>
        <v>Boarding Party</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0</v>
      </c>
      <c r="Z13">
        <f>INDEX(TblCardDesign[#Data],MATCH($S13,TblCardDesign[ID],0),9)</f>
        <v>1</v>
      </c>
      <c r="AA13" t="str">
        <f>INDEX(TblCardDesign[#Data],MATCH($S13,TblCardDesign[ID],0),10)</f>
        <v>X</v>
      </c>
      <c r="AB13" t="b">
        <f>INDEX(TblCardDesign[#Data],MATCH($S13,TblCardDesign[ID],0),11)</f>
        <v>1</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Target Enemy ship: Engage X amount of crew members until your next turn</v>
      </c>
    </row>
    <row r="14" spans="2:33" ht="45">
      <c r="B14">
        <v>19</v>
      </c>
      <c r="C14" t="str">
        <f>INDEX(TblCardDesign[#Data],MATCH($B14,TblCardDesign[ID],0),3)</f>
        <v>Sergeant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Assault</v>
      </c>
      <c r="N14">
        <f>INDEX(TblCardDesign[#Data],MATCH($B14,TblCardDesign[ID],0),14)</f>
        <v>3</v>
      </c>
      <c r="O14" t="str">
        <f>INDEX(TblCardDesign[#Data],MATCH($B14,TblCardDesign[ID],0),15)</f>
        <v>Human</v>
      </c>
      <c r="P14" s="2" t="str">
        <f>INDEX(TblCardDesign[#Data],MATCH($B14,TblCardDesign[ID],0),17)</f>
        <v>Sacrifice 1 Assualt Tier 2
Engage: Assualt + 3</v>
      </c>
      <c r="S14">
        <v>35</v>
      </c>
      <c r="T14" t="str">
        <f>INDEX(TblCardDesign[#Data],MATCH($S14,TblCardDesign[ID],0),3)</f>
        <v>Hacking the System</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0</v>
      </c>
      <c r="Z14">
        <f>INDEX(TblCardDesign[#Data],MATCH($S14,TblCardDesign[ID],0),9)</f>
        <v>1</v>
      </c>
      <c r="AA14">
        <f>INDEX(TblCardDesign[#Data],MATCH($S14,TblCardDesign[ID],0),10)</f>
        <v>1</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Destroy target Ship Upgrade</v>
      </c>
    </row>
    <row r="15" spans="2:33" ht="45">
      <c r="B15">
        <v>19</v>
      </c>
      <c r="C15" t="str">
        <f>INDEX(TblCardDesign[#Data],MATCH($B15,TblCardDesign[ID],0),3)</f>
        <v>Sergeant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Assault</v>
      </c>
      <c r="N15">
        <f>INDEX(TblCardDesign[#Data],MATCH($B15,TblCardDesign[ID],0),14)</f>
        <v>3</v>
      </c>
      <c r="O15" t="str">
        <f>INDEX(TblCardDesign[#Data],MATCH($B15,TblCardDesign[ID],0),15)</f>
        <v>Human</v>
      </c>
      <c r="P15" s="2" t="str">
        <f>INDEX(TblCardDesign[#Data],MATCH($B15,TblCardDesign[ID],0),17)</f>
        <v>Sacrifice 1 Assualt Tier 2
Engage: Assualt + 3</v>
      </c>
      <c r="S15">
        <v>35</v>
      </c>
      <c r="T15" t="str">
        <f>INDEX(TblCardDesign[#Data],MATCH($S15,TblCardDesign[ID],0),3)</f>
        <v>Hacking the System</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0</v>
      </c>
      <c r="Z15">
        <f>INDEX(TblCardDesign[#Data],MATCH($S15,TblCardDesign[ID],0),9)</f>
        <v>1</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Destroy target Ship Upgrade</v>
      </c>
    </row>
    <row r="16" spans="2:33" ht="45">
      <c r="B16">
        <v>19</v>
      </c>
      <c r="C16" t="str">
        <f>INDEX(TblCardDesign[#Data],MATCH($B16,TblCardDesign[ID],0),3)</f>
        <v>Sergeant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Assault</v>
      </c>
      <c r="N16">
        <f>INDEX(TblCardDesign[#Data],MATCH($B16,TblCardDesign[ID],0),14)</f>
        <v>3</v>
      </c>
      <c r="O16" t="str">
        <f>INDEX(TblCardDesign[#Data],MATCH($B16,TblCardDesign[ID],0),15)</f>
        <v>Human</v>
      </c>
      <c r="P16" s="2" t="str">
        <f>INDEX(TblCardDesign[#Data],MATCH($B16,TblCardDesign[ID],0),17)</f>
        <v>Sacrifice 1 Assualt Tier 2
Engage: Assualt + 3</v>
      </c>
      <c r="S16">
        <v>146</v>
      </c>
      <c r="T16" t="str">
        <f>INDEX(TblCardDesign[#Data],MATCH($S16,TblCardDesign[ID],0),3)</f>
        <v>Disruption Waves Tier 5</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3</v>
      </c>
      <c r="AB16">
        <f>INDEX(TblCardDesign[#Data],MATCH($S16,TblCardDesign[ID],0),11)</f>
        <v>0</v>
      </c>
      <c r="AC16" t="str">
        <f>INDEX(TblCardDesign[#Data],MATCH($S16,TblCardDesign[ID],0),12)</f>
        <v>On Going Event</v>
      </c>
      <c r="AD16">
        <f>INDEX(TblCardDesign[#Data],MATCH($S16,TblCardDesign[ID],0),13)</f>
        <v>0</v>
      </c>
      <c r="AE16">
        <f>INDEX(TblCardDesign[#Data],MATCH($S16,TblCardDesign[ID],0),14)</f>
        <v>0</v>
      </c>
      <c r="AF16">
        <f>INDEX(TblCardDesign[#Data],MATCH($S16,TblCardDesign[ID],0),15)</f>
        <v>0</v>
      </c>
      <c r="AG16" s="2" t="str">
        <f>INDEX(TblCardDesign[#Data],MATCH($S16,TblCardDesign[ID],0),17)</f>
        <v>Enemy Cards that target your Capital ships cost 1 extra Neutral</v>
      </c>
    </row>
    <row r="17" spans="2:33" ht="59.25" customHeight="1">
      <c r="B17">
        <v>19</v>
      </c>
      <c r="C17" t="str">
        <f>INDEX(TblCardDesign[#Data],MATCH($B17,TblCardDesign[ID],0),3)</f>
        <v>Sergeant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Assault</v>
      </c>
      <c r="N17">
        <f>INDEX(TblCardDesign[#Data],MATCH($B17,TblCardDesign[ID],0),14)</f>
        <v>3</v>
      </c>
      <c r="O17" t="str">
        <f>INDEX(TblCardDesign[#Data],MATCH($B17,TblCardDesign[ID],0),15)</f>
        <v>Human</v>
      </c>
      <c r="P17" s="2" t="str">
        <f>INDEX(TblCardDesign[#Data],MATCH($B17,TblCardDesign[ID],0),17)</f>
        <v>Sacrifice 1 Assualt Tier 2
Engage: Assualt + 3</v>
      </c>
      <c r="S17">
        <v>146</v>
      </c>
      <c r="T17" t="str">
        <f>INDEX(TblCardDesign[#Data],MATCH($S17,TblCardDesign[ID],0),3)</f>
        <v>Disruption Waves Tier 5</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3</v>
      </c>
      <c r="AB17">
        <f>INDEX(TblCardDesign[#Data],MATCH($S17,TblCardDesign[ID],0),11)</f>
        <v>0</v>
      </c>
      <c r="AC17" t="str">
        <f>INDEX(TblCardDesign[#Data],MATCH($S17,TblCardDesign[ID],0),12)</f>
        <v>On Going Event</v>
      </c>
      <c r="AD17">
        <f>INDEX(TblCardDesign[#Data],MATCH($S17,TblCardDesign[ID],0),13)</f>
        <v>0</v>
      </c>
      <c r="AE17">
        <f>INDEX(TblCardDesign[#Data],MATCH($S17,TblCardDesign[ID],0),14)</f>
        <v>0</v>
      </c>
      <c r="AF17">
        <f>INDEX(TblCardDesign[#Data],MATCH($S17,TblCardDesign[ID],0),15)</f>
        <v>0</v>
      </c>
      <c r="AG17" s="2" t="str">
        <f>INDEX(TblCardDesign[#Data],MATCH($S17,TblCardDesign[ID],0),17)</f>
        <v>Enemy Cards that target your Capital ships cost 1 extra Neutral</v>
      </c>
    </row>
    <row r="18" spans="2:33" ht="42.75" customHeight="1">
      <c r="B18">
        <v>132</v>
      </c>
      <c r="C18" t="str">
        <f>INDEX(TblCardDesign[#Data],MATCH($B18,TblCardDesign[ID],0),3)</f>
        <v>KRL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Engage: Engage 1 Enemy Crew member until start of your next turn</v>
      </c>
      <c r="S18">
        <v>42</v>
      </c>
      <c r="T18" t="str">
        <f>INDEX(TblCardDesign[#Data],MATCH($S18,TblCardDesign[ID],0),3)</f>
        <v>Infiltrated Tactics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Cancel activated Tactic Card</v>
      </c>
    </row>
    <row r="19" spans="2:33" ht="42.75" customHeight="1">
      <c r="B19">
        <v>132</v>
      </c>
      <c r="C19" t="str">
        <f>INDEX(TblCardDesign[#Data],MATCH($B19,TblCardDesign[ID],0),3)</f>
        <v>KRL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Engage: Engage 1 Enemy Crew member until start of your next turn</v>
      </c>
      <c r="S19">
        <v>42</v>
      </c>
      <c r="T19" t="str">
        <f>INDEX(TblCardDesign[#Data],MATCH($S19,TblCardDesign[ID],0),3)</f>
        <v>Infiltrated Tactics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Cancel activated Tactic Card</v>
      </c>
    </row>
    <row r="20" spans="2:33" ht="60">
      <c r="B20">
        <v>132</v>
      </c>
      <c r="C20" t="str">
        <f>INDEX(TblCardDesign[#Data],MATCH($B20,TblCardDesign[ID],0),3)</f>
        <v>KRL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Engage: Engage 1 Enemy Crew member until start of your next turn</v>
      </c>
      <c r="S20">
        <v>46</v>
      </c>
      <c r="T20" t="str">
        <f>INDEX(TblCardDesign[#Data],MATCH($S20,TblCardDesign[ID],0),3)</f>
        <v>Hull Breach</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1</v>
      </c>
      <c r="AA20">
        <f>INDEX(TblCardDesign[#Data],MATCH($S20,TblCardDesign[ID],0),10)</f>
        <v>2</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Target Enemy Ship: They Sacrifice 1 crew member and take 100 damage to ship</v>
      </c>
    </row>
    <row r="21" spans="2:33" ht="60">
      <c r="B21">
        <v>132</v>
      </c>
      <c r="C21" t="str">
        <f>INDEX(TblCardDesign[#Data],MATCH($B21,TblCardDesign[ID],0),3)</f>
        <v>KRL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Engage: Engage 1 Enemy Crew member until start of your next turn</v>
      </c>
      <c r="S21">
        <v>46</v>
      </c>
      <c r="T21" t="str">
        <f>INDEX(TblCardDesign[#Data],MATCH($S21,TblCardDesign[ID],0),3)</f>
        <v>Hull Breach</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1</v>
      </c>
      <c r="AA21">
        <f>INDEX(TblCardDesign[#Data],MATCH($S21,TblCardDesign[ID],0),10)</f>
        <v>2</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Target Enemy Ship: They Sacrifice 1 crew member and take 100 damage to ship</v>
      </c>
    </row>
    <row r="22" spans="2:33" ht="90">
      <c r="B22">
        <v>134</v>
      </c>
      <c r="C22" t="str">
        <f>INDEX(TblCardDesign[#Data],MATCH($B22,TblCardDesign[ID],0),3)</f>
        <v>KRL2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Engage: Engage 1 Enemy Crew member until start of your next turn</v>
      </c>
      <c r="S22">
        <v>50</v>
      </c>
      <c r="T22" t="str">
        <f>INDEX(TblCardDesign[#Data],MATCH($S22,TblCardDesign[ID],0),3)</f>
        <v>Rescue Mission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2</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captured crew member to original owners hand</v>
      </c>
    </row>
    <row r="23" spans="2:33" ht="90">
      <c r="B23">
        <v>134</v>
      </c>
      <c r="C23" t="str">
        <f>INDEX(TblCardDesign[#Data],MATCH($B23,TblCardDesign[ID],0),3)</f>
        <v>KRL2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Engage: Engage 1 Enemy Crew member until start of your next turn</v>
      </c>
      <c r="S23">
        <v>50</v>
      </c>
      <c r="T23" t="str">
        <f>INDEX(TblCardDesign[#Data],MATCH($S23,TblCardDesign[ID],0),3)</f>
        <v>Rescue Mission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2</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Return 1 captured crew member to original owners hand</v>
      </c>
    </row>
    <row r="24" spans="2:33" ht="90">
      <c r="B24">
        <v>134</v>
      </c>
      <c r="C24" t="str">
        <f>INDEX(TblCardDesign[#Data],MATCH($B24,TblCardDesign[ID],0),3)</f>
        <v>KRL2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Engage: Neutral + 2
Engage: Engage 1 Enemy Crew member until start of your next turn</v>
      </c>
      <c r="S24">
        <v>51</v>
      </c>
      <c r="T24" t="str">
        <f>INDEX(TblCardDesign[#Data],MATCH($S24,TblCardDesign[ID],0),3)</f>
        <v>Raid</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Return 1 captured crew member to original owners hand from a target enemy ship and capture enemy crew member from same target enemy ship</v>
      </c>
    </row>
    <row r="25" spans="2:33" ht="90">
      <c r="B25">
        <v>134</v>
      </c>
      <c r="C25" t="str">
        <f>INDEX(TblCardDesign[#Data],MATCH($B25,TblCardDesign[ID],0),3)</f>
        <v>KRL2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Engage: Neutral + 2
Engage: Engage 1 Enemy Crew member until start of your next turn</v>
      </c>
      <c r="S25">
        <v>51</v>
      </c>
      <c r="T25" t="str">
        <f>INDEX(TblCardDesign[#Data],MATCH($S25,TblCardDesign[ID],0),3)</f>
        <v>Raid</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Return 1 captured crew member to original owners hand from a target enemy ship and capture enemy crew member from same target enemy ship</v>
      </c>
    </row>
    <row r="26" spans="2:33" ht="60">
      <c r="B26">
        <v>20</v>
      </c>
      <c r="C26" t="str">
        <f>INDEX(TblCardDesign[#Data],MATCH($B26,TblCardDesign[ID],0),3)</f>
        <v>Mischeavous Marine</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1</v>
      </c>
      <c r="O26" t="str">
        <f>INDEX(TblCardDesign[#Data],MATCH($B26,TblCardDesign[ID],0),15)</f>
        <v>Human</v>
      </c>
      <c r="P26" s="2" t="str">
        <f>INDEX(TblCardDesign[#Data],MATCH($B26,TblCardDesign[ID],0),17)</f>
        <v>Engage: Assault + 1
Engage: Engage target enemy crew member, it does not Disengage until your next Disengage step</v>
      </c>
      <c r="S26">
        <v>114</v>
      </c>
      <c r="T26" t="str">
        <f>INDEX(TblCardDesign[#Data],MATCH($S26,TblCardDesign[ID],0),3)</f>
        <v>Prisoners of War</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t="str">
        <f>INDEX(TblCardDesign[#Data],MATCH($S26,TblCardDesign[ID],0),10)</f>
        <v>X</v>
      </c>
      <c r="AB26" t="b">
        <f>INDEX(TblCardDesign[#Data],MATCH($S26,TblCardDesign[ID],0),11)</f>
        <v>1</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Attach a prisoners of war token to X  crew members. Crew members with a prisoners of war attached cannot Engage.</v>
      </c>
    </row>
    <row r="27" spans="2:33" ht="60">
      <c r="B27">
        <v>20</v>
      </c>
      <c r="C27" t="str">
        <f>INDEX(TblCardDesign[#Data],MATCH($B27,TblCardDesign[ID],0),3)</f>
        <v>Mischeavous Marine</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1</v>
      </c>
      <c r="O27" t="str">
        <f>INDEX(TblCardDesign[#Data],MATCH($B27,TblCardDesign[ID],0),15)</f>
        <v>Human</v>
      </c>
      <c r="P27" s="2" t="str">
        <f>INDEX(TblCardDesign[#Data],MATCH($B27,TblCardDesign[ID],0),17)</f>
        <v>Engage: Assault + 1
Engage: Engage target enemy crew member, it does not Disengage until your next Disengage step</v>
      </c>
      <c r="S27">
        <v>114</v>
      </c>
      <c r="T27" t="str">
        <f>INDEX(TblCardDesign[#Data],MATCH($S27,TblCardDesign[ID],0),3)</f>
        <v>Prisoners of War</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1</v>
      </c>
      <c r="AA27" t="str">
        <f>INDEX(TblCardDesign[#Data],MATCH($S27,TblCardDesign[ID],0),10)</f>
        <v>X</v>
      </c>
      <c r="AB27" t="b">
        <f>INDEX(TblCardDesign[#Data],MATCH($S27,TblCardDesign[ID],0),11)</f>
        <v>1</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Attach a prisoners of war token to X  crew members. Crew members with a prisoners of war attached cannot Engage.</v>
      </c>
    </row>
    <row r="28" spans="2:33" ht="60">
      <c r="B28">
        <v>20</v>
      </c>
      <c r="C28" t="str">
        <f>INDEX(TblCardDesign[#Data],MATCH($B28,TblCardDesign[ID],0),3)</f>
        <v>Mischeavous Marine</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1</v>
      </c>
      <c r="O28" t="str">
        <f>INDEX(TblCardDesign[#Data],MATCH($B28,TblCardDesign[ID],0),15)</f>
        <v>Human</v>
      </c>
      <c r="P28" s="2" t="str">
        <f>INDEX(TblCardDesign[#Data],MATCH($B28,TblCardDesign[ID],0),17)</f>
        <v>Engage: Assault + 1
Engage: Engage target enemy crew member, it does not Disengage until your next Disengage step</v>
      </c>
      <c r="S28">
        <v>114</v>
      </c>
      <c r="T28" t="str">
        <f>INDEX(TblCardDesign[#Data],MATCH($S28,TblCardDesign[ID],0),3)</f>
        <v>Prisoners of War</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1</v>
      </c>
      <c r="AA28" t="str">
        <f>INDEX(TblCardDesign[#Data],MATCH($S28,TblCardDesign[ID],0),10)</f>
        <v>X</v>
      </c>
      <c r="AB28" t="b">
        <f>INDEX(TblCardDesign[#Data],MATCH($S28,TblCardDesign[ID],0),11)</f>
        <v>1</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Target ship: Attach a prisoners of war token to X  crew members. Crew members with a prisoners of war attached cannot Engage.</v>
      </c>
    </row>
    <row r="29" spans="2:33" ht="60">
      <c r="B29">
        <v>20</v>
      </c>
      <c r="C29" t="str">
        <f>INDEX(TblCardDesign[#Data],MATCH($B29,TblCardDesign[ID],0),3)</f>
        <v>Mischeavous Marine</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1</v>
      </c>
      <c r="O29" t="str">
        <f>INDEX(TblCardDesign[#Data],MATCH($B29,TblCardDesign[ID],0),15)</f>
        <v>Human</v>
      </c>
      <c r="P29" s="2" t="str">
        <f>INDEX(TblCardDesign[#Data],MATCH($B29,TblCardDesign[ID],0),17)</f>
        <v>Engage: Assault + 1
Engage: Engage target enemy crew member, it does not Disengage until your next Disengage step</v>
      </c>
      <c r="S29">
        <v>114</v>
      </c>
      <c r="T29" t="str">
        <f>INDEX(TblCardDesign[#Data],MATCH($S29,TblCardDesign[ID],0),3)</f>
        <v>Prisoners of War</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1</v>
      </c>
      <c r="AA29" t="str">
        <f>INDEX(TblCardDesign[#Data],MATCH($S29,TblCardDesign[ID],0),10)</f>
        <v>X</v>
      </c>
      <c r="AB29" t="b">
        <f>INDEX(TblCardDesign[#Data],MATCH($S29,TblCardDesign[ID],0),11)</f>
        <v>1</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Target ship: Attach a prisoners of war token to X  crew members. Crew members with a prisoners of war attached cannot Engage.</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Engaged
Engage: Target enemy ships Gun slot can't be used until the start of your next turn</v>
      </c>
      <c r="S30">
        <v>115</v>
      </c>
      <c r="T30" t="str">
        <f>INDEX(TblCardDesign[#Data],MATCH($S30,TblCardDesign[ID],0),3)</f>
        <v>Prisoners Escaped!</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2</v>
      </c>
      <c r="AA30">
        <f>INDEX(TblCardDesign[#Data],MATCH($S30,TblCardDesign[ID],0),10)</f>
        <v>3</v>
      </c>
      <c r="AB30">
        <f>INDEX(TblCardDesign[#Data],MATCH($S30,TblCardDesign[ID],0),11)</f>
        <v>0</v>
      </c>
      <c r="AC30" t="str">
        <f>INDEX(TblCardDesign[#Data],MATCH($S30,TblCardDesign[ID],0),12)</f>
        <v>Event</v>
      </c>
      <c r="AD30">
        <f>INDEX(TblCardDesign[#Data],MATCH($S30,TblCardDesign[ID],0),13)</f>
        <v>0</v>
      </c>
      <c r="AE30">
        <f>INDEX(TblCardDesign[#Data],MATCH($S30,TblCardDesign[ID],0),14)</f>
        <v>0</v>
      </c>
      <c r="AF30">
        <f>INDEX(TblCardDesign[#Data],MATCH($S30,TblCardDesign[ID],0),15)</f>
        <v>0</v>
      </c>
      <c r="AG30" s="2" t="str">
        <f>INDEX(TblCardDesign[#Data],MATCH($S30,TblCardDesign[ID],0),17)</f>
        <v>All crew members that have a prisoners of war token attached are killed and sent to stasis</v>
      </c>
    </row>
    <row r="31" spans="2:33" ht="105">
      <c r="B31">
        <v>38</v>
      </c>
      <c r="C31" t="str">
        <f>INDEX(TblCardDesign[#Data],MATCH($B31,TblCardDesign[ID],0),3)</f>
        <v>Cpt. Gray, The Infiltrator</v>
      </c>
      <c r="D31">
        <f>INDEX(TblCardDesign[#Data],MATCH($B31,TblCardDesign[ID],0),4)</f>
        <v>1</v>
      </c>
      <c r="E31">
        <f>INDEX(TblCardDesign[#Data],MATCH($B31,TblCardDesign[ID],0),5)</f>
        <v>0</v>
      </c>
      <c r="F31">
        <f>INDEX(TblCardDesign[#Data],MATCH($B31,TblCardDesign[ID],0),6)</f>
        <v>0</v>
      </c>
      <c r="G31">
        <f>INDEX(TblCardDesign[#Data],MATCH($B31,TblCardDesign[ID],0),7)</f>
        <v>0</v>
      </c>
      <c r="H31">
        <f>INDEX(TblCardDesign[#Data],MATCH($B31,TblCardDesign[ID],0),8)</f>
        <v>0</v>
      </c>
      <c r="I31">
        <f>INDEX(TblCardDesign[#Data],MATCH($B31,TblCardDesign[ID],0),9)</f>
        <v>2</v>
      </c>
      <c r="J31">
        <f>INDEX(TblCardDesign[#Data],MATCH($B31,TblCardDesign[ID],0),10)</f>
        <v>2</v>
      </c>
      <c r="K31">
        <f>INDEX(TblCardDesign[#Data],MATCH($B31,TblCardDesign[ID],0),11)</f>
        <v>0</v>
      </c>
      <c r="L31" t="str">
        <f>INDEX(TblCardDesign[#Data],MATCH($B31,TblCardDesign[ID],0),12)</f>
        <v>Captain</v>
      </c>
      <c r="M31" t="str">
        <f>INDEX(TblCardDesign[#Data],MATCH($B31,TblCardDesign[ID],0),13)</f>
        <v>Assault</v>
      </c>
      <c r="N31">
        <f>INDEX(TblCardDesign[#Data],MATCH($B31,TblCardDesign[ID],0),14)</f>
        <v>0</v>
      </c>
      <c r="O31" t="str">
        <f>INDEX(TblCardDesign[#Data],MATCH($B31,TblCardDesign[ID],0),15)</f>
        <v>Human</v>
      </c>
      <c r="P31" s="2" t="str">
        <f>INDEX(TblCardDesign[#Data],MATCH($B31,TblCardDesign[ID],0),17)</f>
        <v>All assault crew get +1 assault on your turn when Engaged
Engage: Target enemy ships Gun slot can't be used until the start of your next turn</v>
      </c>
      <c r="S31">
        <v>115</v>
      </c>
      <c r="T31" t="str">
        <f>INDEX(TblCardDesign[#Data],MATCH($S31,TblCardDesign[ID],0),3)</f>
        <v>Prisoners Escaped!</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2</v>
      </c>
      <c r="AA31">
        <f>INDEX(TblCardDesign[#Data],MATCH($S31,TblCardDesign[ID],0),10)</f>
        <v>3</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All crew members that have a prisoners of war token attached are killed and sent to stasis</v>
      </c>
    </row>
    <row r="32" spans="2:33" ht="45">
      <c r="B32">
        <v>93</v>
      </c>
      <c r="C32" t="str">
        <f>INDEX(TblCardDesign[#Data],MATCH($B32,TblCardDesign[ID],0),3)</f>
        <v>Lt. Andrew</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0</v>
      </c>
      <c r="I32">
        <f>INDEX(TblCardDesign[#Data],MATCH($B32,TblCardDesign[ID],0),9)</f>
        <v>2</v>
      </c>
      <c r="J32">
        <f>INDEX(TblCardDesign[#Data],MATCH($B32,TblCardDesign[ID],0),10)</f>
        <v>0</v>
      </c>
      <c r="K32">
        <f>INDEX(TblCardDesign[#Data],MATCH($B32,TblCardDesign[ID],0),11)</f>
        <v>0</v>
      </c>
      <c r="L32" t="str">
        <f>INDEX(TblCardDesign[#Data],MATCH($B32,TblCardDesign[ID],0),12)</f>
        <v>Lieutenant</v>
      </c>
      <c r="M32" t="str">
        <f>INDEX(TblCardDesign[#Data],MATCH($B32,TblCardDesign[ID],0),13)</f>
        <v>Assault</v>
      </c>
      <c r="N32">
        <f>INDEX(TblCardDesign[#Data],MATCH($B32,TblCardDesign[ID],0),14)</f>
        <v>0</v>
      </c>
      <c r="O32" t="str">
        <f>INDEX(TblCardDesign[#Data],MATCH($B32,TblCardDesign[ID],0),15)</f>
        <v>Human</v>
      </c>
      <c r="P32" s="2" t="str">
        <f>INDEX(TblCardDesign[#Data],MATCH($B32,TblCardDesign[ID],0),17)</f>
        <v>Tactic cards cost 1 less assault to play.</v>
      </c>
      <c r="S32">
        <v>115</v>
      </c>
      <c r="T32" t="str">
        <f>INDEX(TblCardDesign[#Data],MATCH($S32,TblCardDesign[ID],0),3)</f>
        <v>Prisoners Escaped!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2</v>
      </c>
      <c r="AA32">
        <f>INDEX(TblCardDesign[#Data],MATCH($S32,TblCardDesign[ID],0),10)</f>
        <v>3</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All crew members that have a prisoners of war token attached are killed and sent to stasis</v>
      </c>
    </row>
    <row r="33" spans="2:33" ht="45">
      <c r="B33">
        <v>93</v>
      </c>
      <c r="C33" t="str">
        <f>INDEX(TblCardDesign[#Data],MATCH($B33,TblCardDesign[ID],0),3)</f>
        <v>Lt. Andrew</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0</v>
      </c>
      <c r="I33">
        <f>INDEX(TblCardDesign[#Data],MATCH($B33,TblCardDesign[ID],0),9)</f>
        <v>2</v>
      </c>
      <c r="J33">
        <f>INDEX(TblCardDesign[#Data],MATCH($B33,TblCardDesign[ID],0),10)</f>
        <v>0</v>
      </c>
      <c r="K33">
        <f>INDEX(TblCardDesign[#Data],MATCH($B33,TblCardDesign[ID],0),11)</f>
        <v>0</v>
      </c>
      <c r="L33" t="str">
        <f>INDEX(TblCardDesign[#Data],MATCH($B33,TblCardDesign[ID],0),12)</f>
        <v>Lieutenant</v>
      </c>
      <c r="M33" t="str">
        <f>INDEX(TblCardDesign[#Data],MATCH($B33,TblCardDesign[ID],0),13)</f>
        <v>Assault</v>
      </c>
      <c r="N33">
        <f>INDEX(TblCardDesign[#Data],MATCH($B33,TblCardDesign[ID],0),14)</f>
        <v>0</v>
      </c>
      <c r="O33" t="str">
        <f>INDEX(TblCardDesign[#Data],MATCH($B33,TblCardDesign[ID],0),15)</f>
        <v>Human</v>
      </c>
      <c r="P33" s="2" t="str">
        <f>INDEX(TblCardDesign[#Data],MATCH($B33,TblCardDesign[ID],0),17)</f>
        <v>Tactic cards cost 1 less assault to play.</v>
      </c>
      <c r="S33">
        <v>115</v>
      </c>
      <c r="T33" t="str">
        <f>INDEX(TblCardDesign[#Data],MATCH($S33,TblCardDesign[ID],0),3)</f>
        <v>Prisoners Escaped!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2</v>
      </c>
      <c r="AA33">
        <f>INDEX(TblCardDesign[#Data],MATCH($S33,TblCardDesign[ID],0),10)</f>
        <v>3</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All crew members that have a prisoners of war token attached are killed and sent to stasis</v>
      </c>
    </row>
    <row r="34" spans="2:33" ht="30">
      <c r="B34">
        <v>93</v>
      </c>
      <c r="C34" t="str">
        <f>INDEX(TblCardDesign[#Data],MATCH($B34,TblCardDesign[ID],0),3)</f>
        <v>Lt. Andrew</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0</v>
      </c>
      <c r="I34">
        <f>INDEX(TblCardDesign[#Data],MATCH($B34,TblCardDesign[ID],0),9)</f>
        <v>2</v>
      </c>
      <c r="J34">
        <f>INDEX(TblCardDesign[#Data],MATCH($B34,TblCardDesign[ID],0),10)</f>
        <v>0</v>
      </c>
      <c r="K34">
        <f>INDEX(TblCardDesign[#Data],MATCH($B34,TblCardDesign[ID],0),11)</f>
        <v>0</v>
      </c>
      <c r="L34" t="str">
        <f>INDEX(TblCardDesign[#Data],MATCH($B34,TblCardDesign[ID],0),12)</f>
        <v>Lieutenant</v>
      </c>
      <c r="M34" t="str">
        <f>INDEX(TblCardDesign[#Data],MATCH($B34,TblCardDesign[ID],0),13)</f>
        <v>Assault</v>
      </c>
      <c r="N34">
        <f>INDEX(TblCardDesign[#Data],MATCH($B34,TblCardDesign[ID],0),14)</f>
        <v>0</v>
      </c>
      <c r="O34" t="str">
        <f>INDEX(TblCardDesign[#Data],MATCH($B34,TblCardDesign[ID],0),15)</f>
        <v>Human</v>
      </c>
      <c r="P34" s="2" t="str">
        <f>INDEX(TblCardDesign[#Data],MATCH($B34,TblCardDesign[ID],0),17)</f>
        <v>Tactic cards cost 1 less assault to play.</v>
      </c>
      <c r="S34">
        <v>117</v>
      </c>
      <c r="T34" t="str">
        <f>INDEX(TblCardDesign[#Data],MATCH($S34,TblCardDesign[ID],0),3)</f>
        <v>One at a time</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1</v>
      </c>
      <c r="AA34">
        <f>INDEX(TblCardDesign[#Data],MATCH($S34,TblCardDesign[ID],0),10)</f>
        <v>0</v>
      </c>
      <c r="AB34">
        <f>INDEX(TblCardDesign[#Data],MATCH($S34,TblCardDesign[ID],0),11)</f>
        <v>0</v>
      </c>
      <c r="AC34" t="str">
        <f>INDEX(TblCardDesign[#Data],MATCH($S34,TblCardDesign[ID],0),12)</f>
        <v>Tactic</v>
      </c>
      <c r="AD34">
        <f>INDEX(TblCardDesign[#Data],MATCH($S34,TblCardDesign[ID],0),13)</f>
        <v>0</v>
      </c>
      <c r="AE34">
        <f>INDEX(TblCardDesign[#Data],MATCH($S34,TblCardDesign[ID],0),14)</f>
        <v>0</v>
      </c>
      <c r="AF34">
        <f>INDEX(TblCardDesign[#Data],MATCH($S34,TblCardDesign[ID],0),15)</f>
        <v>0</v>
      </c>
      <c r="AG34" s="2" t="str">
        <f>INDEX(TblCardDesign[#Data],MATCH($S34,TblCardDesign[ID],0),17)</f>
        <v>Remove 1 crew attachment from 1 target crew member</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117</v>
      </c>
      <c r="T35" t="str">
        <f>INDEX(TblCardDesign[#Data],MATCH($S35,TblCardDesign[ID],0),3)</f>
        <v>One at a time</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1</v>
      </c>
      <c r="AA35">
        <f>INDEX(TblCardDesign[#Data],MATCH($S35,TblCardDesign[ID],0),10)</f>
        <v>0</v>
      </c>
      <c r="AB35">
        <f>INDEX(TblCardDesign[#Data],MATCH($S35,TblCardDesign[ID],0),11)</f>
        <v>0</v>
      </c>
      <c r="AC35" t="str">
        <f>INDEX(TblCardDesign[#Data],MATCH($S35,TblCardDesign[ID],0),12)</f>
        <v>Tactic</v>
      </c>
      <c r="AD35">
        <f>INDEX(TblCardDesign[#Data],MATCH($S35,TblCardDesign[ID],0),13)</f>
        <v>0</v>
      </c>
      <c r="AE35">
        <f>INDEX(TblCardDesign[#Data],MATCH($S35,TblCardDesign[ID],0),14)</f>
        <v>0</v>
      </c>
      <c r="AF35">
        <f>INDEX(TblCardDesign[#Data],MATCH($S35,TblCardDesign[ID],0),15)</f>
        <v>0</v>
      </c>
      <c r="AG35" s="2" t="str">
        <f>INDEX(TblCardDesign[#Data],MATCH($S35,TblCardDesign[ID],0),17)</f>
        <v>Remove 1 crew attachment from 1 target crew member</v>
      </c>
    </row>
    <row r="36" spans="2:33" ht="30">
      <c r="S36">
        <v>117</v>
      </c>
      <c r="T36" t="str">
        <f>INDEX(TblCardDesign[#Data],MATCH($S36,TblCardDesign[ID],0),3)</f>
        <v>One at a time</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1</v>
      </c>
      <c r="AA36">
        <f>INDEX(TblCardDesign[#Data],MATCH($S36,TblCardDesign[ID],0),10)</f>
        <v>0</v>
      </c>
      <c r="AB36">
        <f>INDEX(TblCardDesign[#Data],MATCH($S36,TblCardDesign[ID],0),11)</f>
        <v>0</v>
      </c>
      <c r="AC36" t="str">
        <f>INDEX(TblCardDesign[#Data],MATCH($S36,TblCardDesign[ID],0),12)</f>
        <v>Tactic</v>
      </c>
      <c r="AD36">
        <f>INDEX(TblCardDesign[#Data],MATCH($S36,TblCardDesign[ID],0),13)</f>
        <v>0</v>
      </c>
      <c r="AE36">
        <f>INDEX(TblCardDesign[#Data],MATCH($S36,TblCardDesign[ID],0),14)</f>
        <v>0</v>
      </c>
      <c r="AF36">
        <f>INDEX(TblCardDesign[#Data],MATCH($S36,TblCardDesign[ID],0),15)</f>
        <v>0</v>
      </c>
      <c r="AG36" s="2" t="str">
        <f>INDEX(TblCardDesign[#Data],MATCH($S36,TblCardDesign[ID],0),17)</f>
        <v>Remove 1 crew attachment from 1 target crew member</v>
      </c>
    </row>
    <row r="37" spans="2:33" ht="30">
      <c r="S37">
        <v>117</v>
      </c>
      <c r="T37" t="str">
        <f>INDEX(TblCardDesign[#Data],MATCH($S37,TblCardDesign[ID],0),3)</f>
        <v>One at a time</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1</v>
      </c>
      <c r="AA37">
        <f>INDEX(TblCardDesign[#Data],MATCH($S37,TblCardDesign[ID],0),10)</f>
        <v>0</v>
      </c>
      <c r="AB37">
        <f>INDEX(TblCardDesign[#Data],MATCH($S37,TblCardDesign[ID],0),11)</f>
        <v>0</v>
      </c>
      <c r="AC37" t="str">
        <f>INDEX(TblCardDesign[#Data],MATCH($S37,TblCardDesign[ID],0),12)</f>
        <v>Tactic</v>
      </c>
      <c r="AD37">
        <f>INDEX(TblCardDesign[#Data],MATCH($S37,TblCardDesign[ID],0),13)</f>
        <v>0</v>
      </c>
      <c r="AE37">
        <f>INDEX(TblCardDesign[#Data],MATCH($S37,TblCardDesign[ID],0),14)</f>
        <v>0</v>
      </c>
      <c r="AF37">
        <f>INDEX(TblCardDesign[#Data],MATCH($S37,TblCardDesign[ID],0),15)</f>
        <v>0</v>
      </c>
      <c r="AG37" s="2" t="str">
        <f>INDEX(TblCardDesign[#Data],MATCH($S37,TblCardDesign[ID],0),17)</f>
        <v>Remove 1 crew attachment from 1 target crew member</v>
      </c>
    </row>
    <row r="38" spans="2:33" ht="45">
      <c r="S38">
        <v>140</v>
      </c>
      <c r="T38" t="str">
        <f>INDEX(TblCardDesign[#Data],MATCH($S38,TblCardDesign[ID],0),3)</f>
        <v>Malfunctioned HBF Droid</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1</v>
      </c>
      <c r="AA38">
        <f>INDEX(TblCardDesign[#Data],MATCH($S38,TblCardDesign[ID],0),10)</f>
        <v>2</v>
      </c>
      <c r="AB38">
        <f>INDEX(TblCardDesign[#Data],MATCH($S38,TblCardDesign[ID],0),11)</f>
        <v>0</v>
      </c>
      <c r="AC38" t="str">
        <f>INDEX(TblCardDesign[#Data],MATCH($S38,TblCardDesign[ID],0),12)</f>
        <v>Crew Attachment</v>
      </c>
      <c r="AD38">
        <f>INDEX(TblCardDesign[#Data],MATCH($S38,TblCardDesign[ID],0),13)</f>
        <v>0</v>
      </c>
      <c r="AE38">
        <f>INDEX(TblCardDesign[#Data],MATCH($S38,TblCardDesign[ID],0),14)</f>
        <v>0</v>
      </c>
      <c r="AF38">
        <f>INDEX(TblCardDesign[#Data],MATCH($S38,TblCardDesign[ID],0),15)</f>
        <v>0</v>
      </c>
      <c r="AG38" s="2" t="str">
        <f>INDEX(TblCardDesign[#Data],MATCH($S38,TblCardDesign[ID],0),17)</f>
        <v>Attach to Enemy Crew: Engage this crew, this crew does not Disengage during crew owners Disengage step</v>
      </c>
    </row>
    <row r="39" spans="2:33" ht="45">
      <c r="S39">
        <v>140</v>
      </c>
      <c r="T39" t="str">
        <f>INDEX(TblCardDesign[#Data],MATCH($S39,TblCardDesign[ID],0),3)</f>
        <v>Malfunctioned HBF Droid</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1</v>
      </c>
      <c r="AA39">
        <f>INDEX(TblCardDesign[#Data],MATCH($S39,TblCardDesign[ID],0),10)</f>
        <v>2</v>
      </c>
      <c r="AB39">
        <f>INDEX(TblCardDesign[#Data],MATCH($S39,TblCardDesign[ID],0),11)</f>
        <v>0</v>
      </c>
      <c r="AC39" t="str">
        <f>INDEX(TblCardDesign[#Data],MATCH($S39,TblCardDesign[ID],0),12)</f>
        <v>Crew Attachment</v>
      </c>
      <c r="AD39">
        <f>INDEX(TblCardDesign[#Data],MATCH($S39,TblCardDesign[ID],0),13)</f>
        <v>0</v>
      </c>
      <c r="AE39">
        <f>INDEX(TblCardDesign[#Data],MATCH($S39,TblCardDesign[ID],0),14)</f>
        <v>0</v>
      </c>
      <c r="AF39">
        <f>INDEX(TblCardDesign[#Data],MATCH($S39,TblCardDesign[ID],0),15)</f>
        <v>0</v>
      </c>
      <c r="AG39" s="2" t="str">
        <f>INDEX(TblCardDesign[#Data],MATCH($S39,TblCardDesign[ID],0),17)</f>
        <v>Attach to Enemy Crew: Engage this crew, this crew does not Disengage during crew owners Disengage step</v>
      </c>
    </row>
    <row r="40" spans="2:33" ht="45">
      <c r="S40">
        <v>140</v>
      </c>
      <c r="T40" t="str">
        <f>INDEX(TblCardDesign[#Data],MATCH($S40,TblCardDesign[ID],0),3)</f>
        <v>Malfunctioned HBF Droid</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Enemy Crew: Engage this crew, this crew does not Disengage during crew owners Disengage step</v>
      </c>
    </row>
    <row r="41" spans="2:33" ht="45">
      <c r="S41">
        <v>140</v>
      </c>
      <c r="T41" t="str">
        <f>INDEX(TblCardDesign[#Data],MATCH($S41,TblCardDesign[ID],0),3)</f>
        <v>Malfunctioned HBF Droid</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Enemy Crew: Engage this crew, this crew does not Disengage during crew owners Disengage step</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4" spans="2:33" ht="30">
      <c r="S44">
        <v>149</v>
      </c>
      <c r="T44" t="str">
        <f>INDEX(TblCardDesign[#Data],MATCH($S44,TblCardDesign[ID],0),3)</f>
        <v>Disintegrate</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4</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Destroy target Lieutenant or Captain</v>
      </c>
    </row>
    <row r="45" spans="2:33" ht="30">
      <c r="S45">
        <v>149</v>
      </c>
      <c r="T45" t="str">
        <f>INDEX(TblCardDesign[#Data],MATCH($S45,TblCardDesign[ID],0),3)</f>
        <v>Disintegrate</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4</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Destroy target Lieutenant or Captain</v>
      </c>
    </row>
  </sheetData>
  <autoFilter ref="B5:P5" xr:uid="{79696D0D-A0AB-48A4-908C-45210B221BF9}"/>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03854-8CAB-433A-8AE1-781BECCD5214}">
  <dimension ref="B2:AG45"/>
  <sheetViews>
    <sheetView topLeftCell="J12" workbookViewId="0">
      <selection activeCell="R38" sqref="R38"/>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640</v>
      </c>
      <c r="E2" t="s">
        <v>646</v>
      </c>
    </row>
    <row r="3" spans="2:33">
      <c r="B3" t="s">
        <v>647</v>
      </c>
      <c r="E3" t="s">
        <v>648</v>
      </c>
    </row>
    <row r="4" spans="2:33">
      <c r="B4" s="1" t="s">
        <v>644</v>
      </c>
      <c r="S4" s="1" t="s">
        <v>635</v>
      </c>
    </row>
    <row r="5" spans="2:33">
      <c r="B5" s="53" t="s">
        <v>38</v>
      </c>
      <c r="C5" s="54" t="s">
        <v>40</v>
      </c>
      <c r="D5" s="54" t="s">
        <v>41</v>
      </c>
      <c r="E5" s="54" t="s">
        <v>20</v>
      </c>
      <c r="F5" s="54" t="s">
        <v>42</v>
      </c>
      <c r="G5" s="54" t="s">
        <v>19</v>
      </c>
      <c r="H5" s="54" t="s">
        <v>21</v>
      </c>
      <c r="I5" s="54" t="s">
        <v>23</v>
      </c>
      <c r="J5" s="54" t="s">
        <v>645</v>
      </c>
      <c r="K5" s="54" t="s">
        <v>43</v>
      </c>
      <c r="L5" s="54" t="s">
        <v>0</v>
      </c>
      <c r="M5" s="54" t="s">
        <v>13</v>
      </c>
      <c r="N5" s="54" t="s">
        <v>44</v>
      </c>
      <c r="O5" s="54" t="s">
        <v>12</v>
      </c>
      <c r="P5" s="54" t="s">
        <v>46</v>
      </c>
      <c r="S5" s="53" t="s">
        <v>38</v>
      </c>
      <c r="T5" s="54" t="s">
        <v>40</v>
      </c>
      <c r="U5" s="54" t="s">
        <v>41</v>
      </c>
      <c r="V5" s="54" t="s">
        <v>20</v>
      </c>
      <c r="W5" s="54" t="s">
        <v>42</v>
      </c>
      <c r="X5" s="54" t="s">
        <v>19</v>
      </c>
      <c r="Y5" s="54" t="s">
        <v>21</v>
      </c>
      <c r="Z5" s="54" t="s">
        <v>23</v>
      </c>
      <c r="AA5" s="54" t="s">
        <v>645</v>
      </c>
      <c r="AB5" s="54" t="s">
        <v>43</v>
      </c>
      <c r="AC5" s="54" t="s">
        <v>0</v>
      </c>
      <c r="AD5" s="54" t="s">
        <v>13</v>
      </c>
      <c r="AE5" s="54" t="s">
        <v>44</v>
      </c>
      <c r="AF5" s="54" t="s">
        <v>12</v>
      </c>
      <c r="AG5" s="54" t="s">
        <v>46</v>
      </c>
    </row>
    <row r="6" spans="2:33" ht="45">
      <c r="B6">
        <v>5</v>
      </c>
      <c r="C6" t="str">
        <f>INDEX(TblCardDesign[#Data],MATCH($B6,TblCardDesign[ID],0),3)</f>
        <v>Handling Officer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Handling</v>
      </c>
      <c r="N6">
        <f>INDEX(TblCardDesign[#Data],MATCH($B6,TblCardDesign[ID],0),14)</f>
        <v>1</v>
      </c>
      <c r="O6" t="str">
        <f>INDEX(TblCardDesign[#Data],MATCH($B6,TblCardDesign[ID],0),15)</f>
        <v>Human</v>
      </c>
      <c r="P6" s="2" t="str">
        <f>INDEX(TblCardDesign[#Data],MATCH($B6,TblCardDesign[ID],0),17)</f>
        <v>Engage: Ship Handling + 1
Engage: Use gun slot and deal extra 100 damage</v>
      </c>
      <c r="S6">
        <v>24</v>
      </c>
      <c r="T6" t="str">
        <f>INDEX(TblCardDesign[#Data],MATCH($S6,TblCardDesign[ID],0),3)</f>
        <v>Shields Are Down</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1</v>
      </c>
      <c r="Z6">
        <f>INDEX(TblCardDesign[#Data],MATCH($S6,TblCardDesign[ID],0),9)</f>
        <v>0</v>
      </c>
      <c r="AA6">
        <f>INDEX(TblCardDesign[#Data],MATCH($S6,TblCardDesign[ID],0),10)</f>
        <v>2</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Remove target ships shield until end of turn</v>
      </c>
    </row>
    <row r="7" spans="2:33" ht="45">
      <c r="B7">
        <v>5</v>
      </c>
      <c r="C7" t="str">
        <f>INDEX(TblCardDesign[#Data],MATCH($B7,TblCardDesign[ID],0),3)</f>
        <v>Handling Officer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Handling</v>
      </c>
      <c r="N7">
        <f>INDEX(TblCardDesign[#Data],MATCH($B7,TblCardDesign[ID],0),14)</f>
        <v>1</v>
      </c>
      <c r="O7" t="str">
        <f>INDEX(TblCardDesign[#Data],MATCH($B7,TblCardDesign[ID],0),15)</f>
        <v>Human</v>
      </c>
      <c r="P7" s="2" t="str">
        <f>INDEX(TblCardDesign[#Data],MATCH($B7,TblCardDesign[ID],0),17)</f>
        <v>Engage: Ship Handling + 1
Engage: Use gun slot and deal extra 100 damage</v>
      </c>
      <c r="S7">
        <v>24</v>
      </c>
      <c r="T7" t="str">
        <f>INDEX(TblCardDesign[#Data],MATCH($S7,TblCardDesign[ID],0),3)</f>
        <v>Shields Are Down</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1</v>
      </c>
      <c r="Z7">
        <f>INDEX(TblCardDesign[#Data],MATCH($S7,TblCardDesign[ID],0),9)</f>
        <v>0</v>
      </c>
      <c r="AA7">
        <f>INDEX(TblCardDesign[#Data],MATCH($S7,TblCardDesign[ID],0),10)</f>
        <v>2</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Remove target ships shield until end of turn</v>
      </c>
    </row>
    <row r="8" spans="2:33" ht="45">
      <c r="B8">
        <v>5</v>
      </c>
      <c r="C8" t="str">
        <f>INDEX(TblCardDesign[#Data],MATCH($B8,TblCardDesign[ID],0),3)</f>
        <v>Handling Officer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Handling</v>
      </c>
      <c r="N8">
        <f>INDEX(TblCardDesign[#Data],MATCH($B8,TblCardDesign[ID],0),14)</f>
        <v>1</v>
      </c>
      <c r="O8" t="str">
        <f>INDEX(TblCardDesign[#Data],MATCH($B8,TblCardDesign[ID],0),15)</f>
        <v>Human</v>
      </c>
      <c r="P8" s="2" t="str">
        <f>INDEX(TblCardDesign[#Data],MATCH($B8,TblCardDesign[ID],0),17)</f>
        <v>Engage: Ship Handling + 1
Engage: Use gun slot and deal extra 100 damage</v>
      </c>
      <c r="S8">
        <v>24</v>
      </c>
      <c r="T8" t="str">
        <f>INDEX(TblCardDesign[#Data],MATCH($S8,TblCardDesign[ID],0),3)</f>
        <v>Shields Are Down</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1</v>
      </c>
      <c r="Z8">
        <f>INDEX(TblCardDesign[#Data],MATCH($S8,TblCardDesign[ID],0),9)</f>
        <v>0</v>
      </c>
      <c r="AA8">
        <f>INDEX(TblCardDesign[#Data],MATCH($S8,TblCardDesign[ID],0),10)</f>
        <v>2</v>
      </c>
      <c r="AB8">
        <f>INDEX(TblCardDesign[#Data],MATCH($S8,TblCardDesign[ID],0),11)</f>
        <v>0</v>
      </c>
      <c r="AC8" t="str">
        <f>INDEX(TblCardDesign[#Data],MATCH($S8,TblCardDesign[ID],0),12)</f>
        <v>Tactic</v>
      </c>
      <c r="AD8">
        <f>INDEX(TblCardDesign[#Data],MATCH($S8,TblCardDesign[ID],0),13)</f>
        <v>0</v>
      </c>
      <c r="AE8">
        <f>INDEX(TblCardDesign[#Data],MATCH($S8,TblCardDesign[ID],0),14)</f>
        <v>0</v>
      </c>
      <c r="AF8">
        <f>INDEX(TblCardDesign[#Data],MATCH($S8,TblCardDesign[ID],0),15)</f>
        <v>0</v>
      </c>
      <c r="AG8" s="2" t="str">
        <f>INDEX(TblCardDesign[#Data],MATCH($S8,TblCardDesign[ID],0),17)</f>
        <v>Remove target ships shield until end of turn</v>
      </c>
    </row>
    <row r="9" spans="2:33" ht="45">
      <c r="B9">
        <v>5</v>
      </c>
      <c r="C9" t="str">
        <f>INDEX(TblCardDesign[#Data],MATCH($B9,TblCardDesign[ID],0),3)</f>
        <v>Handling Officer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Handling</v>
      </c>
      <c r="N9">
        <f>INDEX(TblCardDesign[#Data],MATCH($B9,TblCardDesign[ID],0),14)</f>
        <v>1</v>
      </c>
      <c r="O9" t="str">
        <f>INDEX(TblCardDesign[#Data],MATCH($B9,TblCardDesign[ID],0),15)</f>
        <v>Human</v>
      </c>
      <c r="P9" s="2" t="str">
        <f>INDEX(TblCardDesign[#Data],MATCH($B9,TblCardDesign[ID],0),17)</f>
        <v>Engage: Ship Handling + 1
Engage: Use gun slot and deal extra 100 damage</v>
      </c>
      <c r="S9">
        <v>24</v>
      </c>
      <c r="T9" t="str">
        <f>INDEX(TblCardDesign[#Data],MATCH($S9,TblCardDesign[ID],0),3)</f>
        <v>Shields Are Down</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1</v>
      </c>
      <c r="Z9">
        <f>INDEX(TblCardDesign[#Data],MATCH($S9,TblCardDesign[ID],0),9)</f>
        <v>0</v>
      </c>
      <c r="AA9">
        <f>INDEX(TblCardDesign[#Data],MATCH($S9,TblCardDesign[ID],0),10)</f>
        <v>2</v>
      </c>
      <c r="AB9">
        <f>INDEX(TblCardDesign[#Data],MATCH($S9,TblCardDesign[ID],0),11)</f>
        <v>0</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Remove target ships shield until end of turn</v>
      </c>
    </row>
    <row r="10" spans="2:33" ht="75">
      <c r="B10">
        <v>6</v>
      </c>
      <c r="C10" t="str">
        <f>INDEX(TblCardDesign[#Data],MATCH($B10,TblCardDesign[ID],0),3)</f>
        <v>Wing Commander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Handling</v>
      </c>
      <c r="N10">
        <f>INDEX(TblCardDesign[#Data],MATCH($B10,TblCardDesign[ID],0),14)</f>
        <v>2</v>
      </c>
      <c r="O10" t="str">
        <f>INDEX(TblCardDesign[#Data],MATCH($B10,TblCardDesign[ID],0),15)</f>
        <v>Human</v>
      </c>
      <c r="P10" s="2" t="str">
        <f>INDEX(TblCardDesign[#Data],MATCH($B10,TblCardDesign[ID],0),17)</f>
        <v>Sacrifice 1 handling Tier 1
Engage: Ship Handling + 2
Engage: Use gun slot and deal extra 100 damage</v>
      </c>
      <c r="S10">
        <v>32</v>
      </c>
      <c r="T10" t="str">
        <f>INDEX(TblCardDesign[#Data],MATCH($S10,TblCardDesign[ID],0),3)</f>
        <v>Evasive Maneuvers</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1</v>
      </c>
      <c r="Z10">
        <f>INDEX(TblCardDesign[#Data],MATCH($S10,TblCardDesign[ID],0),9)</f>
        <v>0</v>
      </c>
      <c r="AA10">
        <f>INDEX(TblCardDesign[#Data],MATCH($S10,TblCardDesign[ID],0),10)</f>
        <v>0</v>
      </c>
      <c r="AB10">
        <f>INDEX(TblCardDesign[#Data],MATCH($S10,TblCardDesign[ID],0),11)</f>
        <v>0</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Prevent all ship damage dealt to target ship this turn</v>
      </c>
    </row>
    <row r="11" spans="2:33" ht="75">
      <c r="B11">
        <v>6</v>
      </c>
      <c r="C11" t="str">
        <f>INDEX(TblCardDesign[#Data],MATCH($B11,TblCardDesign[ID],0),3)</f>
        <v>Wing Commander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Handling</v>
      </c>
      <c r="N11">
        <f>INDEX(TblCardDesign[#Data],MATCH($B11,TblCardDesign[ID],0),14)</f>
        <v>2</v>
      </c>
      <c r="O11" t="str">
        <f>INDEX(TblCardDesign[#Data],MATCH($B11,TblCardDesign[ID],0),15)</f>
        <v>Human</v>
      </c>
      <c r="P11" s="2" t="str">
        <f>INDEX(TblCardDesign[#Data],MATCH($B11,TblCardDesign[ID],0),17)</f>
        <v>Sacrifice 1 handling Tier 1
Engage: Ship Handling + 2
Engage: Use gun slot and deal extra 100 damage</v>
      </c>
      <c r="S11">
        <v>32</v>
      </c>
      <c r="T11" t="str">
        <f>INDEX(TblCardDesign[#Data],MATCH($S11,TblCardDesign[ID],0),3)</f>
        <v>Evasive Maneuvers</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1</v>
      </c>
      <c r="Z11">
        <f>INDEX(TblCardDesign[#Data],MATCH($S11,TblCardDesign[ID],0),9)</f>
        <v>0</v>
      </c>
      <c r="AA11">
        <f>INDEX(TblCardDesign[#Data],MATCH($S11,TblCardDesign[ID],0),10)</f>
        <v>0</v>
      </c>
      <c r="AB11">
        <f>INDEX(TblCardDesign[#Data],MATCH($S11,TblCardDesign[ID],0),11)</f>
        <v>0</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Prevent all ship damage dealt to target ship this turn</v>
      </c>
    </row>
    <row r="12" spans="2:33" ht="75">
      <c r="B12">
        <v>6</v>
      </c>
      <c r="C12" t="str">
        <f>INDEX(TblCardDesign[#Data],MATCH($B12,TblCardDesign[ID],0),3)</f>
        <v>Wing Commander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Handling</v>
      </c>
      <c r="N12">
        <f>INDEX(TblCardDesign[#Data],MATCH($B12,TblCardDesign[ID],0),14)</f>
        <v>2</v>
      </c>
      <c r="O12" t="str">
        <f>INDEX(TblCardDesign[#Data],MATCH($B12,TblCardDesign[ID],0),15)</f>
        <v>Human</v>
      </c>
      <c r="P12" s="2" t="str">
        <f>INDEX(TblCardDesign[#Data],MATCH($B12,TblCardDesign[ID],0),17)</f>
        <v>Sacrifice 1 handling Tier 1
Engage: Ship Handling + 2
Engage: Use gun slot and deal extra 100 damage</v>
      </c>
      <c r="S12">
        <v>32</v>
      </c>
      <c r="T12" t="str">
        <f>INDEX(TblCardDesign[#Data],MATCH($S12,TblCardDesign[ID],0),3)</f>
        <v>Evasive Maneuvers</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1</v>
      </c>
      <c r="Z12">
        <f>INDEX(TblCardDesign[#Data],MATCH($S12,TblCardDesign[ID],0),9)</f>
        <v>0</v>
      </c>
      <c r="AA12">
        <f>INDEX(TblCardDesign[#Data],MATCH($S12,TblCardDesign[ID],0),10)</f>
        <v>0</v>
      </c>
      <c r="AB12">
        <f>INDEX(TblCardDesign[#Data],MATCH($S12,TblCardDesign[ID],0),11)</f>
        <v>0</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Prevent all ship damage dealt to target ship this turn</v>
      </c>
    </row>
    <row r="13" spans="2:33" ht="75">
      <c r="B13">
        <v>6</v>
      </c>
      <c r="C13" t="str">
        <f>INDEX(TblCardDesign[#Data],MATCH($B13,TblCardDesign[ID],0),3)</f>
        <v>Wing Commander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Handling</v>
      </c>
      <c r="N13">
        <f>INDEX(TblCardDesign[#Data],MATCH($B13,TblCardDesign[ID],0),14)</f>
        <v>2</v>
      </c>
      <c r="O13" t="str">
        <f>INDEX(TblCardDesign[#Data],MATCH($B13,TblCardDesign[ID],0),15)</f>
        <v>Human</v>
      </c>
      <c r="P13" s="2" t="str">
        <f>INDEX(TblCardDesign[#Data],MATCH($B13,TblCardDesign[ID],0),17)</f>
        <v>Sacrifice 1 handling Tier 1
Engage: Ship Handling + 2
Engage: Use gun slot and deal extra 100 damage</v>
      </c>
      <c r="S13">
        <v>32</v>
      </c>
      <c r="T13" t="str">
        <f>INDEX(TblCardDesign[#Data],MATCH($S13,TblCardDesign[ID],0),3)</f>
        <v>Evasive Maneuvers</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1</v>
      </c>
      <c r="Z13">
        <f>INDEX(TblCardDesign[#Data],MATCH($S13,TblCardDesign[ID],0),9)</f>
        <v>0</v>
      </c>
      <c r="AA13">
        <f>INDEX(TblCardDesign[#Data],MATCH($S13,TblCardDesign[ID],0),10)</f>
        <v>0</v>
      </c>
      <c r="AB13">
        <f>INDEX(TblCardDesign[#Data],MATCH($S13,TblCardDesign[ID],0),11)</f>
        <v>0</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Prevent all ship damage dealt to target ship this turn</v>
      </c>
    </row>
    <row r="14" spans="2:33" ht="75">
      <c r="B14">
        <v>7</v>
      </c>
      <c r="C14" t="str">
        <f>INDEX(TblCardDesign[#Data],MATCH($B14,TblCardDesign[ID],0),3)</f>
        <v>Space Marshal</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Handling</v>
      </c>
      <c r="N14">
        <f>INDEX(TblCardDesign[#Data],MATCH($B14,TblCardDesign[ID],0),14)</f>
        <v>3</v>
      </c>
      <c r="O14" t="str">
        <f>INDEX(TblCardDesign[#Data],MATCH($B14,TblCardDesign[ID],0),15)</f>
        <v>Human</v>
      </c>
      <c r="P14" s="2" t="str">
        <f>INDEX(TblCardDesign[#Data],MATCH($B14,TblCardDesign[ID],0),17)</f>
        <v>Sacrifice 1 handling Tier 2
Engage: Ship Handling + 3
Engage: Use gun slot and deal extra 100 damage</v>
      </c>
      <c r="S14">
        <v>33</v>
      </c>
      <c r="T14" t="str">
        <f>INDEX(TblCardDesign[#Data],MATCH($S14,TblCardDesign[ID],0),3)</f>
        <v>Spinning Evasion</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2</v>
      </c>
      <c r="Z14">
        <f>INDEX(TblCardDesign[#Data],MATCH($S14,TblCardDesign[ID],0),9)</f>
        <v>0</v>
      </c>
      <c r="AA14">
        <f>INDEX(TblCardDesign[#Data],MATCH($S14,TblCardDesign[ID],0),10)</f>
        <v>0</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Prevent all ship damage from 1 enemy ship and draw a card</v>
      </c>
    </row>
    <row r="15" spans="2:33" ht="75">
      <c r="B15">
        <v>7</v>
      </c>
      <c r="C15" t="str">
        <f>INDEX(TblCardDesign[#Data],MATCH($B15,TblCardDesign[ID],0),3)</f>
        <v>Space Marshal</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Handling</v>
      </c>
      <c r="N15">
        <f>INDEX(TblCardDesign[#Data],MATCH($B15,TblCardDesign[ID],0),14)</f>
        <v>3</v>
      </c>
      <c r="O15" t="str">
        <f>INDEX(TblCardDesign[#Data],MATCH($B15,TblCardDesign[ID],0),15)</f>
        <v>Human</v>
      </c>
      <c r="P15" s="2" t="str">
        <f>INDEX(TblCardDesign[#Data],MATCH($B15,TblCardDesign[ID],0),17)</f>
        <v>Sacrifice 1 handling Tier 2
Engage: Ship Handling + 3
Engage: Use gun slot and deal extra 100 damage</v>
      </c>
      <c r="S15">
        <v>33</v>
      </c>
      <c r="T15" t="str">
        <f>INDEX(TblCardDesign[#Data],MATCH($S15,TblCardDesign[ID],0),3)</f>
        <v>Spinning Evasion</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2</v>
      </c>
      <c r="Z15">
        <f>INDEX(TblCardDesign[#Data],MATCH($S15,TblCardDesign[ID],0),9)</f>
        <v>0</v>
      </c>
      <c r="AA15">
        <f>INDEX(TblCardDesign[#Data],MATCH($S15,TblCardDesign[ID],0),10)</f>
        <v>0</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Prevent all ship damage from 1 enemy ship and draw a card</v>
      </c>
    </row>
    <row r="16" spans="2:33" ht="75">
      <c r="B16">
        <v>7</v>
      </c>
      <c r="C16" t="str">
        <f>INDEX(TblCardDesign[#Data],MATCH($B16,TblCardDesign[ID],0),3)</f>
        <v>Space Marshal</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Handling</v>
      </c>
      <c r="N16">
        <f>INDEX(TblCardDesign[#Data],MATCH($B16,TblCardDesign[ID],0),14)</f>
        <v>3</v>
      </c>
      <c r="O16" t="str">
        <f>INDEX(TblCardDesign[#Data],MATCH($B16,TblCardDesign[ID],0),15)</f>
        <v>Human</v>
      </c>
      <c r="P16" s="2" t="str">
        <f>INDEX(TblCardDesign[#Data],MATCH($B16,TblCardDesign[ID],0),17)</f>
        <v>Sacrifice 1 handling Tier 2
Engage: Ship Handling + 3
Engage: Use gun slot and deal extra 100 damage</v>
      </c>
      <c r="S16">
        <v>33</v>
      </c>
      <c r="T16" t="str">
        <f>INDEX(TblCardDesign[#Data],MATCH($S16,TblCardDesign[ID],0),3)</f>
        <v>Spinning Evasion</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2</v>
      </c>
      <c r="Z16">
        <f>INDEX(TblCardDesign[#Data],MATCH($S16,TblCardDesign[ID],0),9)</f>
        <v>0</v>
      </c>
      <c r="AA16">
        <f>INDEX(TblCardDesign[#Data],MATCH($S16,TblCardDesign[ID],0),10)</f>
        <v>0</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Prevent all ship damage from 1 enemy ship and draw a card</v>
      </c>
    </row>
    <row r="17" spans="2:33" ht="59.25" customHeight="1">
      <c r="B17">
        <v>7</v>
      </c>
      <c r="C17" t="str">
        <f>INDEX(TblCardDesign[#Data],MATCH($B17,TblCardDesign[ID],0),3)</f>
        <v>Space Marshal</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Handling</v>
      </c>
      <c r="N17">
        <f>INDEX(TblCardDesign[#Data],MATCH($B17,TblCardDesign[ID],0),14)</f>
        <v>3</v>
      </c>
      <c r="O17" t="str">
        <f>INDEX(TblCardDesign[#Data],MATCH($B17,TblCardDesign[ID],0),15)</f>
        <v>Human</v>
      </c>
      <c r="P17" s="2" t="str">
        <f>INDEX(TblCardDesign[#Data],MATCH($B17,TblCardDesign[ID],0),17)</f>
        <v>Sacrifice 1 handling Tier 2
Engage: Ship Handling + 3
Engage: Use gun slot and deal extra 100 damage</v>
      </c>
      <c r="S17">
        <v>33</v>
      </c>
      <c r="T17" t="str">
        <f>INDEX(TblCardDesign[#Data],MATCH($S17,TblCardDesign[ID],0),3)</f>
        <v>Spinning Evasion</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2</v>
      </c>
      <c r="Z17">
        <f>INDEX(TblCardDesign[#Data],MATCH($S17,TblCardDesign[ID],0),9)</f>
        <v>0</v>
      </c>
      <c r="AA17">
        <f>INDEX(TblCardDesign[#Data],MATCH($S17,TblCardDesign[ID],0),10)</f>
        <v>0</v>
      </c>
      <c r="AB17">
        <f>INDEX(TblCardDesign[#Data],MATCH($S17,TblCardDesign[ID],0),11)</f>
        <v>0</v>
      </c>
      <c r="AC17" t="str">
        <f>INDEX(TblCardDesign[#Data],MATCH($S17,TblCardDesign[ID],0),12)</f>
        <v>Tactic</v>
      </c>
      <c r="AD17">
        <f>INDEX(TblCardDesign[#Data],MATCH($S17,TblCardDesign[ID],0),13)</f>
        <v>0</v>
      </c>
      <c r="AE17">
        <f>INDEX(TblCardDesign[#Data],MATCH($S17,TblCardDesign[ID],0),14)</f>
        <v>0</v>
      </c>
      <c r="AF17">
        <f>INDEX(TblCardDesign[#Data],MATCH($S17,TblCardDesign[ID],0),15)</f>
        <v>0</v>
      </c>
      <c r="AG17" s="2" t="str">
        <f>INDEX(TblCardDesign[#Data],MATCH($S17,TblCardDesign[ID],0),17)</f>
        <v>Prevent all ship damage from 1 enemy ship and draw a card</v>
      </c>
    </row>
    <row r="18" spans="2:33" ht="42.75" customHeight="1">
      <c r="B18">
        <v>169</v>
      </c>
      <c r="C18" t="str">
        <f>INDEX(TblCardDesign[#Data],MATCH($B18,TblCardDesign[ID],0),3)</f>
        <v>FN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FN Droid does not take up a crew slot but can only be assigned to a fighter ship which already has a crew member. 
If no crew members are left then send FN Droid to Stasis.
Engage: Neutral + 1
Engage: Dodge 1 gun slot attack targetting assigned ship.</v>
      </c>
      <c r="S18">
        <v>34</v>
      </c>
      <c r="T18" t="str">
        <f>INDEX(TblCardDesign[#Data],MATCH($S18,TblCardDesign[ID],0),3)</f>
        <v>Shields for Days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2</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Prevent all ship damage to all your ships this turn</v>
      </c>
    </row>
    <row r="19" spans="2:33" ht="42.75" customHeight="1">
      <c r="B19">
        <v>169</v>
      </c>
      <c r="C19" t="str">
        <f>INDEX(TblCardDesign[#Data],MATCH($B19,TblCardDesign[ID],0),3)</f>
        <v>FN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FN Droid does not take up a crew slot but can only be assigned to a fighter ship which already has a crew member. 
If no crew members are left then send FN Droid to Stasis.
Engage: Neutral + 1
Engage: Dodge 1 gun slot attack targetting assigned ship.</v>
      </c>
      <c r="S19">
        <v>34</v>
      </c>
      <c r="T19" t="str">
        <f>INDEX(TblCardDesign[#Data],MATCH($S19,TblCardDesign[ID],0),3)</f>
        <v>Shields for Days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2</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Prevent all ship damage to all your ships this turn</v>
      </c>
    </row>
    <row r="20" spans="2:33" ht="195">
      <c r="B20">
        <v>169</v>
      </c>
      <c r="C20" t="str">
        <f>INDEX(TblCardDesign[#Data],MATCH($B20,TblCardDesign[ID],0),3)</f>
        <v>FN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FN Droid does not take up a crew slot but can only be assigned to a fighter ship which already has a crew member. 
If no crew members are left then send FN Droid to Stasis.
Engage: Neutral + 1
Engage: Dodge 1 gun slot attack targetting assigned ship.</v>
      </c>
      <c r="S20">
        <v>34</v>
      </c>
      <c r="T20" t="str">
        <f>INDEX(TblCardDesign[#Data],MATCH($S20,TblCardDesign[ID],0),3)</f>
        <v>Shields for Days</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2</v>
      </c>
      <c r="Z20">
        <f>INDEX(TblCardDesign[#Data],MATCH($S20,TblCardDesign[ID],0),9)</f>
        <v>0</v>
      </c>
      <c r="AA20">
        <f>INDEX(TblCardDesign[#Data],MATCH($S20,TblCardDesign[ID],0),10)</f>
        <v>2</v>
      </c>
      <c r="AB20">
        <f>INDEX(TblCardDesign[#Data],MATCH($S20,TblCardDesign[ID],0),11)</f>
        <v>0</v>
      </c>
      <c r="AC20" t="str">
        <f>INDEX(TblCardDesign[#Data],MATCH($S20,TblCardDesign[ID],0),12)</f>
        <v>Tactic</v>
      </c>
      <c r="AD20">
        <f>INDEX(TblCardDesign[#Data],MATCH($S20,TblCardDesign[ID],0),13)</f>
        <v>0</v>
      </c>
      <c r="AE20">
        <f>INDEX(TblCardDesign[#Data],MATCH($S20,TblCardDesign[ID],0),14)</f>
        <v>0</v>
      </c>
      <c r="AF20">
        <f>INDEX(TblCardDesign[#Data],MATCH($S20,TblCardDesign[ID],0),15)</f>
        <v>0</v>
      </c>
      <c r="AG20" s="2" t="str">
        <f>INDEX(TblCardDesign[#Data],MATCH($S20,TblCardDesign[ID],0),17)</f>
        <v>Prevent all ship damage to all your ships this turn</v>
      </c>
    </row>
    <row r="21" spans="2:33" ht="195">
      <c r="B21">
        <v>169</v>
      </c>
      <c r="C21" t="str">
        <f>INDEX(TblCardDesign[#Data],MATCH($B21,TblCardDesign[ID],0),3)</f>
        <v>FN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FN Droid does not take up a crew slot but can only be assigned to a fighter ship which already has a crew member. 
If no crew members are left then send FN Droid to Stasis.
Engage: Neutral + 1
Engage: Dodge 1 gun slot attack targetting assigned ship.</v>
      </c>
      <c r="S21">
        <v>34</v>
      </c>
      <c r="T21" t="str">
        <f>INDEX(TblCardDesign[#Data],MATCH($S21,TblCardDesign[ID],0),3)</f>
        <v>Shields for Days</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2</v>
      </c>
      <c r="Z21">
        <f>INDEX(TblCardDesign[#Data],MATCH($S21,TblCardDesign[ID],0),9)</f>
        <v>0</v>
      </c>
      <c r="AA21">
        <f>INDEX(TblCardDesign[#Data],MATCH($S21,TblCardDesign[ID],0),10)</f>
        <v>2</v>
      </c>
      <c r="AB21">
        <f>INDEX(TblCardDesign[#Data],MATCH($S21,TblCardDesign[ID],0),11)</f>
        <v>0</v>
      </c>
      <c r="AC21" t="str">
        <f>INDEX(TblCardDesign[#Data],MATCH($S21,TblCardDesign[ID],0),12)</f>
        <v>Tactic</v>
      </c>
      <c r="AD21">
        <f>INDEX(TblCardDesign[#Data],MATCH($S21,TblCardDesign[ID],0),13)</f>
        <v>0</v>
      </c>
      <c r="AE21">
        <f>INDEX(TblCardDesign[#Data],MATCH($S21,TblCardDesign[ID],0),14)</f>
        <v>0</v>
      </c>
      <c r="AF21">
        <f>INDEX(TblCardDesign[#Data],MATCH($S21,TblCardDesign[ID],0),15)</f>
        <v>0</v>
      </c>
      <c r="AG21" s="2" t="str">
        <f>INDEX(TblCardDesign[#Data],MATCH($S21,TblCardDesign[ID],0),17)</f>
        <v>Prevent all ship damage to all your ships this turn</v>
      </c>
    </row>
    <row r="22" spans="2:33" ht="45">
      <c r="B22">
        <v>131</v>
      </c>
      <c r="C22" t="str">
        <f>INDEX(TblCardDesign[#Data],MATCH($B22,TblCardDesign[ID],0),3)</f>
        <v>FTS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1</v>
      </c>
      <c r="O22" t="str">
        <f>INDEX(TblCardDesign[#Data],MATCH($B22,TblCardDesign[ID],0),15)</f>
        <v>Robot</v>
      </c>
      <c r="P22" s="2" t="str">
        <f>INDEX(TblCardDesign[#Data],MATCH($B22,TblCardDesign[ID],0),17)</f>
        <v>Engage: Neutral + 1
Engage: Repair Ship by 100</v>
      </c>
      <c r="S22">
        <v>76</v>
      </c>
      <c r="T22" t="str">
        <f>INDEX(TblCardDesign[#Data],MATCH($S22,TblCardDesign[ID],0),3)</f>
        <v>Redirection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2</v>
      </c>
      <c r="Z22">
        <f>INDEX(TblCardDesign[#Data],MATCH($S22,TblCardDesign[ID],0),9)</f>
        <v>0</v>
      </c>
      <c r="AA22">
        <f>INDEX(TblCardDesign[#Data],MATCH($S22,TblCardDesign[ID],0),10)</f>
        <v>0</v>
      </c>
      <c r="AB22">
        <f>INDEX(TblCardDesign[#Data],MATCH($S22,TblCardDesign[ID],0),11)</f>
        <v>0</v>
      </c>
      <c r="AC22" t="str">
        <f>INDEX(TblCardDesign[#Data],MATCH($S22,TblCardDesign[ID],0),12)</f>
        <v>Tactic</v>
      </c>
      <c r="AD22">
        <f>INDEX(TblCardDesign[#Data],MATCH($S22,TblCardDesign[ID],0),13)</f>
        <v>0</v>
      </c>
      <c r="AE22">
        <f>INDEX(TblCardDesign[#Data],MATCH($S22,TblCardDesign[ID],0),14)</f>
        <v>0</v>
      </c>
      <c r="AF22">
        <f>INDEX(TblCardDesign[#Data],MATCH($S22,TblCardDesign[ID],0),15)</f>
        <v>0</v>
      </c>
      <c r="AG22" s="2" t="str">
        <f>INDEX(TblCardDesign[#Data],MATCH($S22,TblCardDesign[ID],0),17)</f>
        <v>Choose an enemy ship that has gun slots targetting one of your ships. Now choose a different ship you control that those gun slots target instead</v>
      </c>
    </row>
    <row r="23" spans="2:33" ht="45">
      <c r="B23">
        <v>131</v>
      </c>
      <c r="C23" t="str">
        <f>INDEX(TblCardDesign[#Data],MATCH($B23,TblCardDesign[ID],0),3)</f>
        <v>FTS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1</v>
      </c>
      <c r="O23" t="str">
        <f>INDEX(TblCardDesign[#Data],MATCH($B23,TblCardDesign[ID],0),15)</f>
        <v>Robot</v>
      </c>
      <c r="P23" s="2" t="str">
        <f>INDEX(TblCardDesign[#Data],MATCH($B23,TblCardDesign[ID],0),17)</f>
        <v>Engage: Neutral + 1
Engage: Repair Ship by 100</v>
      </c>
      <c r="S23">
        <v>76</v>
      </c>
      <c r="T23" t="str">
        <f>INDEX(TblCardDesign[#Data],MATCH($S23,TblCardDesign[ID],0),3)</f>
        <v>Redirection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2</v>
      </c>
      <c r="Z23">
        <f>INDEX(TblCardDesign[#Data],MATCH($S23,TblCardDesign[ID],0),9)</f>
        <v>0</v>
      </c>
      <c r="AA23">
        <f>INDEX(TblCardDesign[#Data],MATCH($S23,TblCardDesign[ID],0),10)</f>
        <v>0</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Choose an enemy ship that has gun slots targetting one of your ships. Now choose a different ship you control that those gun slots target instead</v>
      </c>
    </row>
    <row r="24" spans="2:33" ht="45">
      <c r="B24">
        <v>131</v>
      </c>
      <c r="C24" t="str">
        <f>INDEX(TblCardDesign[#Data],MATCH($B24,TblCardDesign[ID],0),3)</f>
        <v>FTS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Engage: Neutral + 1
Engage: Repair Ship by 100</v>
      </c>
      <c r="S24">
        <v>76</v>
      </c>
      <c r="T24" t="str">
        <f>INDEX(TblCardDesign[#Data],MATCH($S24,TblCardDesign[ID],0),3)</f>
        <v>Redirection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2</v>
      </c>
      <c r="Z24">
        <f>INDEX(TblCardDesign[#Data],MATCH($S24,TblCardDesign[ID],0),9)</f>
        <v>0</v>
      </c>
      <c r="AA24">
        <f>INDEX(TblCardDesign[#Data],MATCH($S24,TblCardDesign[ID],0),10)</f>
        <v>0</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Choose an enemy ship that has gun slots targetting one of your ships. Now choose a different ship you control that those gun slots target instead</v>
      </c>
    </row>
    <row r="25" spans="2:33" ht="45">
      <c r="B25">
        <v>131</v>
      </c>
      <c r="C25" t="str">
        <f>INDEX(TblCardDesign[#Data],MATCH($B25,TblCardDesign[ID],0),3)</f>
        <v>FTS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Engage: Neutral + 1
Engage: Repair Ship by 100</v>
      </c>
      <c r="S25">
        <v>76</v>
      </c>
      <c r="T25" t="str">
        <f>INDEX(TblCardDesign[#Data],MATCH($S25,TblCardDesign[ID],0),3)</f>
        <v>Redirection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2</v>
      </c>
      <c r="Z25">
        <f>INDEX(TblCardDesign[#Data],MATCH($S25,TblCardDesign[ID],0),9)</f>
        <v>0</v>
      </c>
      <c r="AA25">
        <f>INDEX(TblCardDesign[#Data],MATCH($S25,TblCardDesign[ID],0),10)</f>
        <v>0</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Choose an enemy ship that has gun slots targetting one of your ships. Now choose a different ship you control that those gun slots target instead</v>
      </c>
    </row>
    <row r="26" spans="2:33" ht="120">
      <c r="B26">
        <v>8</v>
      </c>
      <c r="C26" t="str">
        <f>INDEX(TblCardDesign[#Data],MATCH($B26,TblCardDesign[ID],0),3)</f>
        <v>Unlikely handling</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Handling</v>
      </c>
      <c r="N26">
        <f>INDEX(TblCardDesign[#Data],MATCH($B26,TblCardDesign[ID],0),14)</f>
        <v>1</v>
      </c>
      <c r="O26" t="str">
        <f>INDEX(TblCardDesign[#Data],MATCH($B26,TblCardDesign[ID],0),15)</f>
        <v>Human</v>
      </c>
      <c r="P26" s="2" t="str">
        <f>INDEX(TblCardDesign[#Data],MATCH($B26,TblCardDesign[ID],0),17)</f>
        <v>Engage: Ship Handling + 1
Engage: Look at the top card of your Strategy Deck. Then either put the card back to the top or bottom of the strategy deck. Then draw a card.</v>
      </c>
      <c r="S26">
        <v>77</v>
      </c>
      <c r="T26" t="str">
        <f>INDEX(TblCardDesign[#Data],MATCH($S26,TblCardDesign[ID],0),3)</f>
        <v>Oops! Wrong Target</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2</v>
      </c>
      <c r="Z26">
        <f>INDEX(TblCardDesign[#Data],MATCH($S26,TblCardDesign[ID],0),9)</f>
        <v>0</v>
      </c>
      <c r="AA26">
        <f>INDEX(TblCardDesign[#Data],MATCH($S26,TblCardDesign[ID],0),10)</f>
        <v>3</v>
      </c>
      <c r="AB26">
        <f>INDEX(TblCardDesign[#Data],MATCH($S26,TblCardDesign[ID],0),11)</f>
        <v>0</v>
      </c>
      <c r="AC26" t="str">
        <f>INDEX(TblCardDesign[#Data],MATCH($S26,TblCardDesign[ID],0),12)</f>
        <v>Tactic</v>
      </c>
      <c r="AD26">
        <f>INDEX(TblCardDesign[#Data],MATCH($S26,TblCardDesign[ID],0),13)</f>
        <v>0</v>
      </c>
      <c r="AE26">
        <f>INDEX(TblCardDesign[#Data],MATCH($S26,TblCardDesign[ID],0),14)</f>
        <v>0</v>
      </c>
      <c r="AF26">
        <f>INDEX(TblCardDesign[#Data],MATCH($S26,TblCardDesign[ID],0),15)</f>
        <v>0</v>
      </c>
      <c r="AG26" s="2" t="str">
        <f>INDEX(TblCardDesign[#Data],MATCH($S26,TblCardDesign[ID],0),17)</f>
        <v>Choose an enemy ship that has gun slots targetting one of your ships. Now choose a different ship you don't control that those gun slots target instead</v>
      </c>
    </row>
    <row r="27" spans="2:33" ht="120">
      <c r="B27">
        <v>8</v>
      </c>
      <c r="C27" t="str">
        <f>INDEX(TblCardDesign[#Data],MATCH($B27,TblCardDesign[ID],0),3)</f>
        <v>Unlikely handling</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Handling</v>
      </c>
      <c r="N27">
        <f>INDEX(TblCardDesign[#Data],MATCH($B27,TblCardDesign[ID],0),14)</f>
        <v>1</v>
      </c>
      <c r="O27" t="str">
        <f>INDEX(TblCardDesign[#Data],MATCH($B27,TblCardDesign[ID],0),15)</f>
        <v>Human</v>
      </c>
      <c r="P27" s="2" t="str">
        <f>INDEX(TblCardDesign[#Data],MATCH($B27,TblCardDesign[ID],0),17)</f>
        <v>Engage: Ship Handling + 1
Engage: Look at the top card of your Strategy Deck. Then either put the card back to the top or bottom of the strategy deck. Then draw a card.</v>
      </c>
      <c r="S27">
        <v>77</v>
      </c>
      <c r="T27" t="str">
        <f>INDEX(TblCardDesign[#Data],MATCH($S27,TblCardDesign[ID],0),3)</f>
        <v>Oops! Wrong Target</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2</v>
      </c>
      <c r="Z27">
        <f>INDEX(TblCardDesign[#Data],MATCH($S27,TblCardDesign[ID],0),9)</f>
        <v>0</v>
      </c>
      <c r="AA27">
        <f>INDEX(TblCardDesign[#Data],MATCH($S27,TblCardDesign[ID],0),10)</f>
        <v>3</v>
      </c>
      <c r="AB27">
        <f>INDEX(TblCardDesign[#Data],MATCH($S27,TblCardDesign[ID],0),11)</f>
        <v>0</v>
      </c>
      <c r="AC27" t="str">
        <f>INDEX(TblCardDesign[#Data],MATCH($S27,TblCardDesign[ID],0),12)</f>
        <v>Tactic</v>
      </c>
      <c r="AD27">
        <f>INDEX(TblCardDesign[#Data],MATCH($S27,TblCardDesign[ID],0),13)</f>
        <v>0</v>
      </c>
      <c r="AE27">
        <f>INDEX(TblCardDesign[#Data],MATCH($S27,TblCardDesign[ID],0),14)</f>
        <v>0</v>
      </c>
      <c r="AF27">
        <f>INDEX(TblCardDesign[#Data],MATCH($S27,TblCardDesign[ID],0),15)</f>
        <v>0</v>
      </c>
      <c r="AG27" s="2" t="str">
        <f>INDEX(TblCardDesign[#Data],MATCH($S27,TblCardDesign[ID],0),17)</f>
        <v>Choose an enemy ship that has gun slots targetting one of your ships. Now choose a different ship you don't control that those gun slots target instead</v>
      </c>
    </row>
    <row r="28" spans="2:33" ht="120">
      <c r="B28">
        <v>8</v>
      </c>
      <c r="C28" t="str">
        <f>INDEX(TblCardDesign[#Data],MATCH($B28,TblCardDesign[ID],0),3)</f>
        <v>Unlikely handling</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Handling</v>
      </c>
      <c r="N28">
        <f>INDEX(TblCardDesign[#Data],MATCH($B28,TblCardDesign[ID],0),14)</f>
        <v>1</v>
      </c>
      <c r="O28" t="str">
        <f>INDEX(TblCardDesign[#Data],MATCH($B28,TblCardDesign[ID],0),15)</f>
        <v>Human</v>
      </c>
      <c r="P28" s="2" t="str">
        <f>INDEX(TblCardDesign[#Data],MATCH($B28,TblCardDesign[ID],0),17)</f>
        <v>Engage: Ship Handling + 1
Engage: Look at the top card of your Strategy Deck. Then either put the card back to the top or bottom of the strategy deck. Then draw a card.</v>
      </c>
      <c r="S28">
        <v>77</v>
      </c>
      <c r="T28" t="str">
        <f>INDEX(TblCardDesign[#Data],MATCH($S28,TblCardDesign[ID],0),3)</f>
        <v>Oops! Wrong Target</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2</v>
      </c>
      <c r="Z28">
        <f>INDEX(TblCardDesign[#Data],MATCH($S28,TblCardDesign[ID],0),9)</f>
        <v>0</v>
      </c>
      <c r="AA28">
        <f>INDEX(TblCardDesign[#Data],MATCH($S28,TblCardDesign[ID],0),10)</f>
        <v>3</v>
      </c>
      <c r="AB28">
        <f>INDEX(TblCardDesign[#Data],MATCH($S28,TblCardDesign[ID],0),11)</f>
        <v>0</v>
      </c>
      <c r="AC28" t="str">
        <f>INDEX(TblCardDesign[#Data],MATCH($S28,TblCardDesign[ID],0),12)</f>
        <v>Tactic</v>
      </c>
      <c r="AD28">
        <f>INDEX(TblCardDesign[#Data],MATCH($S28,TblCardDesign[ID],0),13)</f>
        <v>0</v>
      </c>
      <c r="AE28">
        <f>INDEX(TblCardDesign[#Data],MATCH($S28,TblCardDesign[ID],0),14)</f>
        <v>0</v>
      </c>
      <c r="AF28">
        <f>INDEX(TblCardDesign[#Data],MATCH($S28,TblCardDesign[ID],0),15)</f>
        <v>0</v>
      </c>
      <c r="AG28" s="2" t="str">
        <f>INDEX(TblCardDesign[#Data],MATCH($S28,TblCardDesign[ID],0),17)</f>
        <v>Choose an enemy ship that has gun slots targetting one of your ships. Now choose a different ship you don't control that those gun slots target instead</v>
      </c>
    </row>
    <row r="29" spans="2:33" ht="120">
      <c r="B29">
        <v>8</v>
      </c>
      <c r="C29" t="str">
        <f>INDEX(TblCardDesign[#Data],MATCH($B29,TblCardDesign[ID],0),3)</f>
        <v>Unlikely handling</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Handling</v>
      </c>
      <c r="N29">
        <f>INDEX(TblCardDesign[#Data],MATCH($B29,TblCardDesign[ID],0),14)</f>
        <v>1</v>
      </c>
      <c r="O29" t="str">
        <f>INDEX(TblCardDesign[#Data],MATCH($B29,TblCardDesign[ID],0),15)</f>
        <v>Human</v>
      </c>
      <c r="P29" s="2" t="str">
        <f>INDEX(TblCardDesign[#Data],MATCH($B29,TblCardDesign[ID],0),17)</f>
        <v>Engage: Ship Handling + 1
Engage: Look at the top card of your Strategy Deck. Then either put the card back to the top or bottom of the strategy deck. Then draw a card.</v>
      </c>
      <c r="S29">
        <v>77</v>
      </c>
      <c r="T29" t="str">
        <f>INDEX(TblCardDesign[#Data],MATCH($S29,TblCardDesign[ID],0),3)</f>
        <v>Oops! Wrong Target</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2</v>
      </c>
      <c r="Z29">
        <f>INDEX(TblCardDesign[#Data],MATCH($S29,TblCardDesign[ID],0),9)</f>
        <v>0</v>
      </c>
      <c r="AA29">
        <f>INDEX(TblCardDesign[#Data],MATCH($S29,TblCardDesign[ID],0),10)</f>
        <v>3</v>
      </c>
      <c r="AB29">
        <f>INDEX(TblCardDesign[#Data],MATCH($S29,TblCardDesign[ID],0),11)</f>
        <v>0</v>
      </c>
      <c r="AC29" t="str">
        <f>INDEX(TblCardDesign[#Data],MATCH($S29,TblCardDesign[ID],0),12)</f>
        <v>Tactic</v>
      </c>
      <c r="AD29">
        <f>INDEX(TblCardDesign[#Data],MATCH($S29,TblCardDesign[ID],0),13)</f>
        <v>0</v>
      </c>
      <c r="AE29">
        <f>INDEX(TblCardDesign[#Data],MATCH($S29,TblCardDesign[ID],0),14)</f>
        <v>0</v>
      </c>
      <c r="AF29">
        <f>INDEX(TblCardDesign[#Data],MATCH($S29,TblCardDesign[ID],0),15)</f>
        <v>0</v>
      </c>
      <c r="AG29" s="2" t="str">
        <f>INDEX(TblCardDesign[#Data],MATCH($S29,TblCardDesign[ID],0),17)</f>
        <v>Choose an enemy ship that has gun slots targetting one of your ships. Now choose a different ship you don't control that those gun slots target instead</v>
      </c>
    </row>
    <row r="30" spans="2:33" ht="75">
      <c r="B30">
        <v>81</v>
      </c>
      <c r="C30" t="str">
        <f>INDEX(TblCardDesign[#Data],MATCH($B30,TblCardDesign[ID],0),3)</f>
        <v>Cpt. J. Swanson</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1</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Handling</v>
      </c>
      <c r="N30">
        <f>INDEX(TblCardDesign[#Data],MATCH($B30,TblCardDesign[ID],0),14)</f>
        <v>0</v>
      </c>
      <c r="O30" t="str">
        <f>INDEX(TblCardDesign[#Data],MATCH($B30,TblCardDesign[ID],0),15)</f>
        <v>Human</v>
      </c>
      <c r="P30" s="2" t="str">
        <f>INDEX(TblCardDesign[#Data],MATCH($B30,TblCardDesign[ID],0),17)</f>
        <v>Engage: Activate played tactic card twice, you may pick new targets.
Engage: Reduce damage to assigned ship by 200</v>
      </c>
      <c r="S30">
        <v>142</v>
      </c>
      <c r="T30" t="str">
        <f>INDEX(TblCardDesign[#Data],MATCH($S30,TblCardDesign[ID],0),3)</f>
        <v>Disruption Waves Tier 1</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Fighter ships cost 1 extra Neutral</v>
      </c>
    </row>
    <row r="31" spans="2:33" ht="75">
      <c r="B31">
        <v>81</v>
      </c>
      <c r="C31" t="str">
        <f>INDEX(TblCardDesign[#Data],MATCH($B31,TblCardDesign[ID],0),3)</f>
        <v>Cpt. J. Swanson</v>
      </c>
      <c r="D31">
        <f>INDEX(TblCardDesign[#Data],MATCH($B31,TblCardDesign[ID],0),4)</f>
        <v>1</v>
      </c>
      <c r="E31">
        <f>INDEX(TblCardDesign[#Data],MATCH($B31,TblCardDesign[ID],0),5)</f>
        <v>0</v>
      </c>
      <c r="F31">
        <f>INDEX(TblCardDesign[#Data],MATCH($B31,TblCardDesign[ID],0),6)</f>
        <v>0</v>
      </c>
      <c r="G31">
        <f>INDEX(TblCardDesign[#Data],MATCH($B31,TblCardDesign[ID],0),7)</f>
        <v>0</v>
      </c>
      <c r="H31">
        <f>INDEX(TblCardDesign[#Data],MATCH($B31,TblCardDesign[ID],0),8)</f>
        <v>1</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Handling</v>
      </c>
      <c r="N31">
        <f>INDEX(TblCardDesign[#Data],MATCH($B31,TblCardDesign[ID],0),14)</f>
        <v>0</v>
      </c>
      <c r="O31" t="str">
        <f>INDEX(TblCardDesign[#Data],MATCH($B31,TblCardDesign[ID],0),15)</f>
        <v>Human</v>
      </c>
      <c r="P31" s="2" t="str">
        <f>INDEX(TblCardDesign[#Data],MATCH($B31,TblCardDesign[ID],0),17)</f>
        <v>Engage: Activate played tactic card twice, you may pick new targets.
Engage: Reduce damage to assigned ship by 200</v>
      </c>
      <c r="S31">
        <v>142</v>
      </c>
      <c r="T31" t="str">
        <f>INDEX(TblCardDesign[#Data],MATCH($S31,TblCardDesign[ID],0),3)</f>
        <v>Disruption Waves Tier 1</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Fighter ships cost 1 extra Neutral</v>
      </c>
    </row>
    <row r="32" spans="2:33" ht="45">
      <c r="B32">
        <v>40</v>
      </c>
      <c r="C32" t="str">
        <f>INDEX(TblCardDesign[#Data],MATCH($B32,TblCardDesign[ID],0),3)</f>
        <v>Lt. Barbara</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1</v>
      </c>
      <c r="I32">
        <f>INDEX(TblCardDesign[#Data],MATCH($B32,TblCardDesign[ID],0),9)</f>
        <v>0</v>
      </c>
      <c r="J32">
        <f>INDEX(TblCardDesign[#Data],MATCH($B32,TblCardDesign[ID],0),10)</f>
        <v>1</v>
      </c>
      <c r="K32">
        <f>INDEX(TblCardDesign[#Data],MATCH($B32,TblCardDesign[ID],0),11)</f>
        <v>0</v>
      </c>
      <c r="L32" t="str">
        <f>INDEX(TblCardDesign[#Data],MATCH($B32,TblCardDesign[ID],0),12)</f>
        <v>Lieutenant</v>
      </c>
      <c r="M32" t="str">
        <f>INDEX(TblCardDesign[#Data],MATCH($B32,TblCardDesign[ID],0),13)</f>
        <v>Handling</v>
      </c>
      <c r="N32">
        <f>INDEX(TblCardDesign[#Data],MATCH($B32,TblCardDesign[ID],0),14)</f>
        <v>0</v>
      </c>
      <c r="O32" t="str">
        <f>INDEX(TblCardDesign[#Data],MATCH($B32,TblCardDesign[ID],0),15)</f>
        <v>Human</v>
      </c>
      <c r="P32" s="2" t="str">
        <f>INDEX(TblCardDesign[#Data],MATCH($B32,TblCardDesign[ID],0),17)</f>
        <v>Disengage target Engaged handling at the end of your turn</v>
      </c>
      <c r="S32">
        <v>142</v>
      </c>
      <c r="T32" t="str">
        <f>INDEX(TblCardDesign[#Data],MATCH($S32,TblCardDesign[ID],0),3)</f>
        <v>Disruption Waves Tier 1</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3</v>
      </c>
      <c r="AB32">
        <f>INDEX(TblCardDesign[#Data],MATCH($S32,TblCardDesign[ID],0),11)</f>
        <v>0</v>
      </c>
      <c r="AC32" t="str">
        <f>INDEX(TblCardDesign[#Data],MATCH($S32,TblCardDesign[ID],0),12)</f>
        <v>On Going Event</v>
      </c>
      <c r="AD32">
        <f>INDEX(TblCardDesign[#Data],MATCH($S32,TblCardDesign[ID],0),13)</f>
        <v>0</v>
      </c>
      <c r="AE32">
        <f>INDEX(TblCardDesign[#Data],MATCH($S32,TblCardDesign[ID],0),14)</f>
        <v>0</v>
      </c>
      <c r="AF32">
        <f>INDEX(TblCardDesign[#Data],MATCH($S32,TblCardDesign[ID],0),15)</f>
        <v>0</v>
      </c>
      <c r="AG32" s="2" t="str">
        <f>INDEX(TblCardDesign[#Data],MATCH($S32,TblCardDesign[ID],0),17)</f>
        <v>Enemy Cards that target your Fighter ships cost 1 extra Neutral</v>
      </c>
    </row>
    <row r="33" spans="2:33" ht="45">
      <c r="B33">
        <v>40</v>
      </c>
      <c r="C33" t="str">
        <f>INDEX(TblCardDesign[#Data],MATCH($B33,TblCardDesign[ID],0),3)</f>
        <v>Lt. Barbara</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1</v>
      </c>
      <c r="I33">
        <f>INDEX(TblCardDesign[#Data],MATCH($B33,TblCardDesign[ID],0),9)</f>
        <v>0</v>
      </c>
      <c r="J33">
        <f>INDEX(TblCardDesign[#Data],MATCH($B33,TblCardDesign[ID],0),10)</f>
        <v>1</v>
      </c>
      <c r="K33">
        <f>INDEX(TblCardDesign[#Data],MATCH($B33,TblCardDesign[ID],0),11)</f>
        <v>0</v>
      </c>
      <c r="L33" t="str">
        <f>INDEX(TblCardDesign[#Data],MATCH($B33,TblCardDesign[ID],0),12)</f>
        <v>Lieutenant</v>
      </c>
      <c r="M33" t="str">
        <f>INDEX(TblCardDesign[#Data],MATCH($B33,TblCardDesign[ID],0),13)</f>
        <v>Handling</v>
      </c>
      <c r="N33">
        <f>INDEX(TblCardDesign[#Data],MATCH($B33,TblCardDesign[ID],0),14)</f>
        <v>0</v>
      </c>
      <c r="O33" t="str">
        <f>INDEX(TblCardDesign[#Data],MATCH($B33,TblCardDesign[ID],0),15)</f>
        <v>Human</v>
      </c>
      <c r="P33" s="2" t="str">
        <f>INDEX(TblCardDesign[#Data],MATCH($B33,TblCardDesign[ID],0),17)</f>
        <v>Disengage target Engaged handling at the end of your turn</v>
      </c>
      <c r="S33">
        <v>142</v>
      </c>
      <c r="T33" t="str">
        <f>INDEX(TblCardDesign[#Data],MATCH($S33,TblCardDesign[ID],0),3)</f>
        <v>Disruption Waves Tier 1</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3</v>
      </c>
      <c r="AB33">
        <f>INDEX(TblCardDesign[#Data],MATCH($S33,TblCardDesign[ID],0),11)</f>
        <v>0</v>
      </c>
      <c r="AC33" t="str">
        <f>INDEX(TblCardDesign[#Data],MATCH($S33,TblCardDesign[ID],0),12)</f>
        <v>On Going Event</v>
      </c>
      <c r="AD33">
        <f>INDEX(TblCardDesign[#Data],MATCH($S33,TblCardDesign[ID],0),13)</f>
        <v>0</v>
      </c>
      <c r="AE33">
        <f>INDEX(TblCardDesign[#Data],MATCH($S33,TblCardDesign[ID],0),14)</f>
        <v>0</v>
      </c>
      <c r="AF33">
        <f>INDEX(TblCardDesign[#Data],MATCH($S33,TblCardDesign[ID],0),15)</f>
        <v>0</v>
      </c>
      <c r="AG33" s="2" t="str">
        <f>INDEX(TblCardDesign[#Data],MATCH($S33,TblCardDesign[ID],0),17)</f>
        <v>Enemy Cards that target your Fighter ships cost 1 extra Neutral</v>
      </c>
    </row>
    <row r="34" spans="2:33" ht="45">
      <c r="B34">
        <v>40</v>
      </c>
      <c r="C34" t="str">
        <f>INDEX(TblCardDesign[#Data],MATCH($B34,TblCardDesign[ID],0),3)</f>
        <v>Lt. Barbara</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1</v>
      </c>
      <c r="I34">
        <f>INDEX(TblCardDesign[#Data],MATCH($B34,TblCardDesign[ID],0),9)</f>
        <v>0</v>
      </c>
      <c r="J34">
        <f>INDEX(TblCardDesign[#Data],MATCH($B34,TblCardDesign[ID],0),10)</f>
        <v>1</v>
      </c>
      <c r="K34">
        <f>INDEX(TblCardDesign[#Data],MATCH($B34,TblCardDesign[ID],0),11)</f>
        <v>0</v>
      </c>
      <c r="L34" t="str">
        <f>INDEX(TblCardDesign[#Data],MATCH($B34,TblCardDesign[ID],0),12)</f>
        <v>Lieutenant</v>
      </c>
      <c r="M34" t="str">
        <f>INDEX(TblCardDesign[#Data],MATCH($B34,TblCardDesign[ID],0),13)</f>
        <v>Handling</v>
      </c>
      <c r="N34">
        <f>INDEX(TblCardDesign[#Data],MATCH($B34,TblCardDesign[ID],0),14)</f>
        <v>0</v>
      </c>
      <c r="O34" t="str">
        <f>INDEX(TblCardDesign[#Data],MATCH($B34,TblCardDesign[ID],0),15)</f>
        <v>Human</v>
      </c>
      <c r="P34" s="2" t="str">
        <f>INDEX(TblCardDesign[#Data],MATCH($B34,TblCardDesign[ID],0),17)</f>
        <v>Disengage target Engaged handling at the end of your turn</v>
      </c>
      <c r="S34">
        <v>170</v>
      </c>
      <c r="T34" t="str">
        <f>INDEX(TblCardDesign[#Data],MATCH($S34,TblCardDesign[ID],0),3)</f>
        <v>Shield Generator</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4</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Other Fighter ships you control have an extra 200 max shield</v>
      </c>
    </row>
    <row r="35" spans="2:33" ht="60">
      <c r="B35">
        <v>83</v>
      </c>
      <c r="C35" t="str">
        <f>INDEX(TblCardDesign[#Data],MATCH($B35,TblCardDesign[ID],0),3)</f>
        <v>Adm. D. Flashheart</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2</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Handling</v>
      </c>
      <c r="N35">
        <f>INDEX(TblCardDesign[#Data],MATCH($B35,TblCardDesign[ID],0),14)</f>
        <v>0</v>
      </c>
      <c r="O35" t="str">
        <f>INDEX(TblCardDesign[#Data],MATCH($B35,TblCardDesign[ID],0),15)</f>
        <v>Human</v>
      </c>
      <c r="P35" s="2" t="str">
        <f>INDEX(TblCardDesign[#Data],MATCH($B35,TblCardDesign[ID],0),17)</f>
        <v>Fighter ships you control each dodge 1 gun slot targetting them.</v>
      </c>
      <c r="S35">
        <v>170</v>
      </c>
      <c r="T35" t="str">
        <f>INDEX(TblCardDesign[#Data],MATCH($S35,TblCardDesign[ID],0),3)</f>
        <v>Shield Generator</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4</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Other Fighter ships you control have an extra 200 max shield</v>
      </c>
    </row>
    <row r="36" spans="2:33" ht="45">
      <c r="S36">
        <v>170</v>
      </c>
      <c r="T36" t="str">
        <f>INDEX(TblCardDesign[#Data],MATCH($S36,TblCardDesign[ID],0),3)</f>
        <v>Shield Generator</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4</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Other Fighter ships you control have an extra 200 max shield</v>
      </c>
    </row>
    <row r="37" spans="2:33" ht="45">
      <c r="S37">
        <v>170</v>
      </c>
      <c r="T37" t="str">
        <f>INDEX(TblCardDesign[#Data],MATCH($S37,TblCardDesign[ID],0),3)</f>
        <v>Shield Generator</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4</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Other Fighter ships you control have an extra 200 max shield</v>
      </c>
    </row>
    <row r="38" spans="2:33" ht="60">
      <c r="S38">
        <v>171</v>
      </c>
      <c r="T38" t="str">
        <f>INDEX(TblCardDesign[#Data],MATCH($S38,TblCardDesign[ID],0),3)</f>
        <v>Fighter Swarm</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2</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At the end of your turn each fighter that dealt damage to a ship gains a 100 DPG (Damage Per Gun) counter</v>
      </c>
    </row>
    <row r="39" spans="2:33" ht="60">
      <c r="S39">
        <v>171</v>
      </c>
      <c r="T39" t="str">
        <f>INDEX(TblCardDesign[#Data],MATCH($S39,TblCardDesign[ID],0),3)</f>
        <v>Fighter Swarm</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2</v>
      </c>
      <c r="Z39">
        <f>INDEX(TblCardDesign[#Data],MATCH($S39,TblCardDesign[ID],0),9)</f>
        <v>0</v>
      </c>
      <c r="AA39">
        <f>INDEX(TblCardDesign[#Data],MATCH($S39,TblCardDesign[ID],0),10)</f>
        <v>2</v>
      </c>
      <c r="AB39">
        <f>INDEX(TblCardDesign[#Data],MATCH($S39,TblCardDesign[ID],0),11)</f>
        <v>0</v>
      </c>
      <c r="AC39" t="str">
        <f>INDEX(TblCardDesign[#Data],MATCH($S39,TblCardDesign[ID],0),12)</f>
        <v>On Going Event</v>
      </c>
      <c r="AD39">
        <f>INDEX(TblCardDesign[#Data],MATCH($S39,TblCardDesign[ID],0),13)</f>
        <v>0</v>
      </c>
      <c r="AE39">
        <f>INDEX(TblCardDesign[#Data],MATCH($S39,TblCardDesign[ID],0),14)</f>
        <v>0</v>
      </c>
      <c r="AF39">
        <f>INDEX(TblCardDesign[#Data],MATCH($S39,TblCardDesign[ID],0),15)</f>
        <v>0</v>
      </c>
      <c r="AG39" s="2" t="str">
        <f>INDEX(TblCardDesign[#Data],MATCH($S39,TblCardDesign[ID],0),17)</f>
        <v>At the end of your turn each fighter that dealt damage to a ship gains a 100 DPG (Damage Per Gun) counter</v>
      </c>
    </row>
    <row r="40" spans="2:33" ht="60">
      <c r="S40">
        <v>171</v>
      </c>
      <c r="T40" t="str">
        <f>INDEX(TblCardDesign[#Data],MATCH($S40,TblCardDesign[ID],0),3)</f>
        <v>Fighter Swarm</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2</v>
      </c>
      <c r="Z40">
        <f>INDEX(TblCardDesign[#Data],MATCH($S40,TblCardDesign[ID],0),9)</f>
        <v>0</v>
      </c>
      <c r="AA40">
        <f>INDEX(TblCardDesign[#Data],MATCH($S40,TblCardDesign[ID],0),10)</f>
        <v>2</v>
      </c>
      <c r="AB40">
        <f>INDEX(TblCardDesign[#Data],MATCH($S40,TblCardDesign[ID],0),11)</f>
        <v>0</v>
      </c>
      <c r="AC40" t="str">
        <f>INDEX(TblCardDesign[#Data],MATCH($S40,TblCardDesign[ID],0),12)</f>
        <v>On Going Event</v>
      </c>
      <c r="AD40">
        <f>INDEX(TblCardDesign[#Data],MATCH($S40,TblCardDesign[ID],0),13)</f>
        <v>0</v>
      </c>
      <c r="AE40">
        <f>INDEX(TblCardDesign[#Data],MATCH($S40,TblCardDesign[ID],0),14)</f>
        <v>0</v>
      </c>
      <c r="AF40">
        <f>INDEX(TblCardDesign[#Data],MATCH($S40,TblCardDesign[ID],0),15)</f>
        <v>0</v>
      </c>
      <c r="AG40" s="2" t="str">
        <f>INDEX(TblCardDesign[#Data],MATCH($S40,TblCardDesign[ID],0),17)</f>
        <v>At the end of your turn each fighter that dealt damage to a ship gains a 100 DPG (Damage Per Gun) counter</v>
      </c>
    </row>
    <row r="41" spans="2:33" ht="60">
      <c r="S41">
        <v>171</v>
      </c>
      <c r="T41" t="str">
        <f>INDEX(TblCardDesign[#Data],MATCH($S41,TblCardDesign[ID],0),3)</f>
        <v>Fighter Swarm</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2</v>
      </c>
      <c r="Z41">
        <f>INDEX(TblCardDesign[#Data],MATCH($S41,TblCardDesign[ID],0),9)</f>
        <v>0</v>
      </c>
      <c r="AA41">
        <f>INDEX(TblCardDesign[#Data],MATCH($S41,TblCardDesign[ID],0),10)</f>
        <v>2</v>
      </c>
      <c r="AB41">
        <f>INDEX(TblCardDesign[#Data],MATCH($S41,TblCardDesign[ID],0),11)</f>
        <v>0</v>
      </c>
      <c r="AC41" t="str">
        <f>INDEX(TblCardDesign[#Data],MATCH($S41,TblCardDesign[ID],0),12)</f>
        <v>On Going Event</v>
      </c>
      <c r="AD41">
        <f>INDEX(TblCardDesign[#Data],MATCH($S41,TblCardDesign[ID],0),13)</f>
        <v>0</v>
      </c>
      <c r="AE41">
        <f>INDEX(TblCardDesign[#Data],MATCH($S41,TblCardDesign[ID],0),14)</f>
        <v>0</v>
      </c>
      <c r="AF41">
        <f>INDEX(TblCardDesign[#Data],MATCH($S41,TblCardDesign[ID],0),15)</f>
        <v>0</v>
      </c>
      <c r="AG41" s="2" t="str">
        <f>INDEX(TblCardDesign[#Data],MATCH($S41,TblCardDesign[ID],0),17)</f>
        <v>At the end of your turn each fighter that dealt damage to a ship gains a 100 DPG (Damage Per Gun) counter</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4" spans="2:33" ht="30">
      <c r="S44">
        <v>172</v>
      </c>
      <c r="T44" t="str">
        <f>INDEX(TblCardDesign[#Data],MATCH($S44,TblCardDesign[ID],0),3)</f>
        <v>Reviewing Old Strategies</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1</v>
      </c>
      <c r="Z44">
        <f>INDEX(TblCardDesign[#Data],MATCH($S44,TblCardDesign[ID],0),9)</f>
        <v>0</v>
      </c>
      <c r="AA44">
        <f>INDEX(TblCardDesign[#Data],MATCH($S44,TblCardDesign[ID],0),10)</f>
        <v>1</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Return 1 tactic card from the Junkyard to your hand</v>
      </c>
    </row>
    <row r="45" spans="2:33" ht="30">
      <c r="S45">
        <v>172</v>
      </c>
      <c r="T45" t="str">
        <f>INDEX(TblCardDesign[#Data],MATCH($S45,TblCardDesign[ID],0),3)</f>
        <v>Reviewing Old Strategies</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1</v>
      </c>
      <c r="Z45">
        <f>INDEX(TblCardDesign[#Data],MATCH($S45,TblCardDesign[ID],0),9)</f>
        <v>0</v>
      </c>
      <c r="AA45">
        <f>INDEX(TblCardDesign[#Data],MATCH($S45,TblCardDesign[ID],0),10)</f>
        <v>1</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Return 1 tactic card from the Junkyard to your hand</v>
      </c>
    </row>
  </sheetData>
  <autoFilter ref="B5:P5" xr:uid="{79696D0D-A0AB-48A4-908C-45210B221BF9}"/>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2AF4-132E-4827-929E-699A91E27690}">
  <dimension ref="B2:AG45"/>
  <sheetViews>
    <sheetView topLeftCell="S8" workbookViewId="0">
      <selection activeCell="S8" sqref="S8"/>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640</v>
      </c>
      <c r="E2" t="s">
        <v>649</v>
      </c>
    </row>
    <row r="3" spans="2:33">
      <c r="B3" t="s">
        <v>650</v>
      </c>
      <c r="E3" t="s">
        <v>643</v>
      </c>
    </row>
    <row r="4" spans="2:33">
      <c r="B4" s="1" t="s">
        <v>644</v>
      </c>
      <c r="S4" s="1" t="s">
        <v>635</v>
      </c>
    </row>
    <row r="5" spans="2:33">
      <c r="B5" s="53" t="s">
        <v>38</v>
      </c>
      <c r="C5" s="54" t="s">
        <v>40</v>
      </c>
      <c r="D5" s="54" t="s">
        <v>41</v>
      </c>
      <c r="E5" s="54" t="s">
        <v>20</v>
      </c>
      <c r="F5" s="54" t="s">
        <v>42</v>
      </c>
      <c r="G5" s="54" t="s">
        <v>19</v>
      </c>
      <c r="H5" s="54" t="s">
        <v>21</v>
      </c>
      <c r="I5" s="54" t="s">
        <v>23</v>
      </c>
      <c r="J5" s="54" t="s">
        <v>645</v>
      </c>
      <c r="K5" s="54" t="s">
        <v>43</v>
      </c>
      <c r="L5" s="54" t="s">
        <v>0</v>
      </c>
      <c r="M5" s="54" t="s">
        <v>13</v>
      </c>
      <c r="N5" s="54" t="s">
        <v>44</v>
      </c>
      <c r="O5" s="54" t="s">
        <v>12</v>
      </c>
      <c r="P5" s="54" t="s">
        <v>46</v>
      </c>
      <c r="S5" s="53" t="s">
        <v>38</v>
      </c>
      <c r="T5" s="54" t="s">
        <v>40</v>
      </c>
      <c r="U5" s="54" t="s">
        <v>41</v>
      </c>
      <c r="V5" s="54" t="s">
        <v>20</v>
      </c>
      <c r="W5" s="54" t="s">
        <v>42</v>
      </c>
      <c r="X5" s="54" t="s">
        <v>19</v>
      </c>
      <c r="Y5" s="54" t="s">
        <v>21</v>
      </c>
      <c r="Z5" s="54" t="s">
        <v>23</v>
      </c>
      <c r="AA5" s="54" t="s">
        <v>645</v>
      </c>
      <c r="AB5" s="54" t="s">
        <v>43</v>
      </c>
      <c r="AC5" s="54" t="s">
        <v>0</v>
      </c>
      <c r="AD5" s="54" t="s">
        <v>13</v>
      </c>
      <c r="AE5" s="54" t="s">
        <v>44</v>
      </c>
      <c r="AF5" s="54" t="s">
        <v>12</v>
      </c>
      <c r="AG5" s="54" t="s">
        <v>46</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Engage: Engineering + 1</v>
      </c>
      <c r="S6">
        <v>174</v>
      </c>
      <c r="T6" t="str">
        <f>INDEX(TblCardDesign[#Data],MATCH($S6,TblCardDesign[ID],0),3)</f>
        <v>Engineers Schematics</v>
      </c>
      <c r="U6">
        <f>INDEX(TblCardDesign[#Data],MATCH($S6,TblCardDesign[ID],0),4)</f>
        <v>0</v>
      </c>
      <c r="V6">
        <f>INDEX(TblCardDesign[#Data],MATCH($S6,TblCardDesign[ID],0),5)</f>
        <v>0</v>
      </c>
      <c r="W6">
        <f>INDEX(TblCardDesign[#Data],MATCH($S6,TblCardDesign[ID],0),6)</f>
        <v>2</v>
      </c>
      <c r="X6">
        <f>INDEX(TblCardDesign[#Data],MATCH($S6,TblCardDesign[ID],0),7)</f>
        <v>0</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Search your strategy deck for a Ship Upgrade and place into your hand. Shuffle your strategy deck</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Engage: Engineering + 1</v>
      </c>
      <c r="S7">
        <v>174</v>
      </c>
      <c r="T7" t="str">
        <f>INDEX(TblCardDesign[#Data],MATCH($S7,TblCardDesign[ID],0),3)</f>
        <v>Engineers Schematics</v>
      </c>
      <c r="U7">
        <f>INDEX(TblCardDesign[#Data],MATCH($S7,TblCardDesign[ID],0),4)</f>
        <v>0</v>
      </c>
      <c r="V7">
        <f>INDEX(TblCardDesign[#Data],MATCH($S7,TblCardDesign[ID],0),5)</f>
        <v>0</v>
      </c>
      <c r="W7">
        <f>INDEX(TblCardDesign[#Data],MATCH($S7,TblCardDesign[ID],0),6)</f>
        <v>2</v>
      </c>
      <c r="X7">
        <f>INDEX(TblCardDesign[#Data],MATCH($S7,TblCardDesign[ID],0),7)</f>
        <v>0</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Search your strategy deck for a Ship Upgrade and place into your hand. Shuffle your strategy deck</v>
      </c>
    </row>
    <row r="8" spans="2:33" ht="45">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Engage: Engineering + 1</v>
      </c>
      <c r="S8">
        <v>27</v>
      </c>
      <c r="T8" t="str">
        <f>INDEX(TblCardDesign[#Data],MATCH($S8,TblCardDesign[ID],0),3)</f>
        <v>Pew Pew Lazors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Owned Ship: Increase Ships Damage by 200 to one gun slot until end of turn</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Engage: Engineering + 1</v>
      </c>
      <c r="S9">
        <v>27</v>
      </c>
      <c r="T9" t="str">
        <f>INDEX(TblCardDesign[#Data],MATCH($S9,TblCardDesign[ID],0),3)</f>
        <v>Pew Pew Lazors</v>
      </c>
      <c r="U9">
        <f>INDEX(TblCardDesign[#Data],MATCH($S9,TblCardDesign[ID],0),4)</f>
        <v>0</v>
      </c>
      <c r="V9">
        <f>INDEX(TblCardDesign[#Data],MATCH($S9,TblCardDesign[ID],0),5)</f>
        <v>0</v>
      </c>
      <c r="W9">
        <f>INDEX(TblCardDesign[#Data],MATCH($S9,TblCardDesign[ID],0),6)</f>
        <v>1</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Owned Ship: Increase Ships Damage by 200 to one gun slot until end of turn</v>
      </c>
    </row>
    <row r="10" spans="2:33" ht="45">
      <c r="B10">
        <v>14</v>
      </c>
      <c r="C10" t="str">
        <f>INDEX(TblCardDesign[#Data],MATCH($B10,TblCardDesign[ID],0),3)</f>
        <v>Assistant Chief Engineer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2</v>
      </c>
      <c r="O10" t="str">
        <f>INDEX(TblCardDesign[#Data],MATCH($B10,TblCardDesign[ID],0),15)</f>
        <v>Human</v>
      </c>
      <c r="P10" s="2" t="str">
        <f>INDEX(TblCardDesign[#Data],MATCH($B10,TblCardDesign[ID],0),17)</f>
        <v>Sacrifice 1 Engineer Tier 1
Engage: Engineering + 2</v>
      </c>
      <c r="S10">
        <v>28</v>
      </c>
      <c r="T10" t="str">
        <f>INDEX(TblCardDesign[#Data],MATCH($S10,TblCardDesign[ID],0),3)</f>
        <v>Targeting Computer</v>
      </c>
      <c r="U10">
        <f>INDEX(TblCardDesign[#Data],MATCH($S10,TblCardDesign[ID],0),4)</f>
        <v>0</v>
      </c>
      <c r="V10">
        <f>INDEX(TblCardDesign[#Data],MATCH($S10,TblCardDesign[ID],0),5)</f>
        <v>0</v>
      </c>
      <c r="W10">
        <f>INDEX(TblCardDesign[#Data],MATCH($S10,TblCardDesign[ID],0),6)</f>
        <v>1</v>
      </c>
      <c r="X10">
        <f>INDEX(TblCardDesign[#Data],MATCH($S10,TblCardDesign[ID],0),7)</f>
        <v>0</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Ship Upgrade</v>
      </c>
      <c r="AD10">
        <f>INDEX(TblCardDesign[#Data],MATCH($S10,TblCardDesign[ID],0),13)</f>
        <v>0</v>
      </c>
      <c r="AE10">
        <f>INDEX(TblCardDesign[#Data],MATCH($S10,TblCardDesign[ID],0),14)</f>
        <v>0</v>
      </c>
      <c r="AF10">
        <f>INDEX(TblCardDesign[#Data],MATCH($S10,TblCardDesign[ID],0),15)</f>
        <v>0</v>
      </c>
      <c r="AG10" s="2" t="str">
        <f>INDEX(TblCardDesign[#Data],MATCH($S10,TblCardDesign[ID],0),17)</f>
        <v>Attach to Ship: Attached ship gains 1 extra gun slot</v>
      </c>
    </row>
    <row r="11" spans="2:33" ht="45">
      <c r="B11">
        <v>14</v>
      </c>
      <c r="C11" t="str">
        <f>INDEX(TblCardDesign[#Data],MATCH($B11,TblCardDesign[ID],0),3)</f>
        <v>Assistant Chief Engineer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2</v>
      </c>
      <c r="O11" t="str">
        <f>INDEX(TblCardDesign[#Data],MATCH($B11,TblCardDesign[ID],0),15)</f>
        <v>Human</v>
      </c>
      <c r="P11" s="2" t="str">
        <f>INDEX(TblCardDesign[#Data],MATCH($B11,TblCardDesign[ID],0),17)</f>
        <v>Sacrifice 1 Engineer Tier 1
Engage: Engineering + 2</v>
      </c>
      <c r="S11">
        <v>28</v>
      </c>
      <c r="T11" t="str">
        <f>INDEX(TblCardDesign[#Data],MATCH($S11,TblCardDesign[ID],0),3)</f>
        <v>Targeting Computer</v>
      </c>
      <c r="U11">
        <f>INDEX(TblCardDesign[#Data],MATCH($S11,TblCardDesign[ID],0),4)</f>
        <v>0</v>
      </c>
      <c r="V11">
        <f>INDEX(TblCardDesign[#Data],MATCH($S11,TblCardDesign[ID],0),5)</f>
        <v>0</v>
      </c>
      <c r="W11">
        <f>INDEX(TblCardDesign[#Data],MATCH($S11,TblCardDesign[ID],0),6)</f>
        <v>1</v>
      </c>
      <c r="X11">
        <f>INDEX(TblCardDesign[#Data],MATCH($S11,TblCardDesign[ID],0),7)</f>
        <v>0</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Ship Upgrade</v>
      </c>
      <c r="AD11">
        <f>INDEX(TblCardDesign[#Data],MATCH($S11,TblCardDesign[ID],0),13)</f>
        <v>0</v>
      </c>
      <c r="AE11">
        <f>INDEX(TblCardDesign[#Data],MATCH($S11,TblCardDesign[ID],0),14)</f>
        <v>0</v>
      </c>
      <c r="AF11">
        <f>INDEX(TblCardDesign[#Data],MATCH($S11,TblCardDesign[ID],0),15)</f>
        <v>0</v>
      </c>
      <c r="AG11" s="2" t="str">
        <f>INDEX(TblCardDesign[#Data],MATCH($S11,TblCardDesign[ID],0),17)</f>
        <v>Attach to Ship: Attached ship gains 1 extra gun slot</v>
      </c>
    </row>
    <row r="12" spans="2:33" ht="45">
      <c r="B12">
        <v>14</v>
      </c>
      <c r="C12" t="str">
        <f>INDEX(TblCardDesign[#Data],MATCH($B12,TblCardDesign[ID],0),3)</f>
        <v>Assistant Chief Engineer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2</v>
      </c>
      <c r="O12" t="str">
        <f>INDEX(TblCardDesign[#Data],MATCH($B12,TblCardDesign[ID],0),15)</f>
        <v>Human</v>
      </c>
      <c r="P12" s="2" t="str">
        <f>INDEX(TblCardDesign[#Data],MATCH($B12,TblCardDesign[ID],0),17)</f>
        <v>Sacrifice 1 Engineer Tier 1
Engage: Engineering + 2</v>
      </c>
      <c r="S12">
        <v>36</v>
      </c>
      <c r="T12" t="str">
        <f>INDEX(TblCardDesign[#Data],MATCH($S12,TblCardDesign[ID],0),3)</f>
        <v>Old Piece of Junk</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Ship Upgrade card from the graveyard to your hand</v>
      </c>
    </row>
    <row r="13" spans="2:33" ht="45">
      <c r="B13">
        <v>14</v>
      </c>
      <c r="C13" t="str">
        <f>INDEX(TblCardDesign[#Data],MATCH($B13,TblCardDesign[ID],0),3)</f>
        <v>Assistant Chief Engineer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2</v>
      </c>
      <c r="O13" t="str">
        <f>INDEX(TblCardDesign[#Data],MATCH($B13,TblCardDesign[ID],0),15)</f>
        <v>Human</v>
      </c>
      <c r="P13" s="2" t="str">
        <f>INDEX(TblCardDesign[#Data],MATCH($B13,TblCardDesign[ID],0),17)</f>
        <v>Sacrifice 1 Engineer Tier 1
Engage: Engineering + 2</v>
      </c>
      <c r="S13">
        <v>36</v>
      </c>
      <c r="T13" t="str">
        <f>INDEX(TblCardDesign[#Data],MATCH($S13,TblCardDesign[ID],0),3)</f>
        <v>Old Piece of Junk</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Ship Upgrade card from the graveyard to your hand</v>
      </c>
    </row>
    <row r="14" spans="2:33" ht="60">
      <c r="B14">
        <v>15</v>
      </c>
      <c r="C14" t="str">
        <f>INDEX(TblCardDesign[#Data],MATCH($B14,TblCardDesign[ID],0),3)</f>
        <v>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3</v>
      </c>
      <c r="O14" t="str">
        <f>INDEX(TblCardDesign[#Data],MATCH($B14,TblCardDesign[ID],0),15)</f>
        <v>Human</v>
      </c>
      <c r="P14" s="2" t="str">
        <f>INDEX(TblCardDesign[#Data],MATCH($B14,TblCardDesign[ID],0),17)</f>
        <v>Sacrifice 1 Engineer Tier 2
Engage: Engineering + 3</v>
      </c>
      <c r="S14">
        <v>48</v>
      </c>
      <c r="T14" t="str">
        <f>INDEX(TblCardDesign[#Data],MATCH($S14,TblCardDesign[ID],0),3)</f>
        <v>Deflectors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2</v>
      </c>
      <c r="AB14">
        <f>INDEX(TblCardDesign[#Data],MATCH($S14,TblCardDesign[ID],0),11)</f>
        <v>0</v>
      </c>
      <c r="AC14" t="str">
        <f>INDEX(TblCardDesign[#Data],MATCH($S14,TblCardDesign[ID],0),12)</f>
        <v>Ship Upgrade</v>
      </c>
      <c r="AD14">
        <f>INDEX(TblCardDesign[#Data],MATCH($S14,TblCardDesign[ID],0),13)</f>
        <v>0</v>
      </c>
      <c r="AE14">
        <f>INDEX(TblCardDesign[#Data],MATCH($S14,TblCardDesign[ID],0),14)</f>
        <v>0</v>
      </c>
      <c r="AF14">
        <f>INDEX(TblCardDesign[#Data],MATCH($S14,TblCardDesign[ID],0),15)</f>
        <v>0</v>
      </c>
      <c r="AG14" s="2" t="str">
        <f>INDEX(TblCardDesign[#Data],MATCH($S14,TblCardDesign[ID],0),17)</f>
        <v>Attach to Ship: When this ship is being targetted by enemy ship gun slots, they must Engage an extra crew member per gun slot</v>
      </c>
    </row>
    <row r="15" spans="2:33" ht="60">
      <c r="B15">
        <v>15</v>
      </c>
      <c r="C15" t="str">
        <f>INDEX(TblCardDesign[#Data],MATCH($B15,TblCardDesign[ID],0),3)</f>
        <v>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3</v>
      </c>
      <c r="O15" t="str">
        <f>INDEX(TblCardDesign[#Data],MATCH($B15,TblCardDesign[ID],0),15)</f>
        <v>Human</v>
      </c>
      <c r="P15" s="2" t="str">
        <f>INDEX(TblCardDesign[#Data],MATCH($B15,TblCardDesign[ID],0),17)</f>
        <v>Sacrifice 1 Engineer Tier 2
Engage: Engineering + 3</v>
      </c>
      <c r="S15">
        <v>48</v>
      </c>
      <c r="T15" t="str">
        <f>INDEX(TblCardDesign[#Data],MATCH($S15,TblCardDesign[ID],0),3)</f>
        <v>Deflectors</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2</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When this ship is being targetted by enemy ship gun slots, they must Engage an extra crew member per gun slot</v>
      </c>
    </row>
    <row r="16" spans="2:33" ht="60">
      <c r="B16">
        <v>15</v>
      </c>
      <c r="C16" t="str">
        <f>INDEX(TblCardDesign[#Data],MATCH($B16,TblCardDesign[ID],0),3)</f>
        <v>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3</v>
      </c>
      <c r="O16" t="str">
        <f>INDEX(TblCardDesign[#Data],MATCH($B16,TblCardDesign[ID],0),15)</f>
        <v>Human</v>
      </c>
      <c r="P16" s="2" t="str">
        <f>INDEX(TblCardDesign[#Data],MATCH($B16,TblCardDesign[ID],0),17)</f>
        <v>Sacrifice 1 Engineer Tier 2
Engage: Engineering + 3</v>
      </c>
      <c r="S16">
        <v>99</v>
      </c>
      <c r="T16" t="str">
        <f>INDEX(TblCardDesign[#Data],MATCH($S16,TblCardDesign[ID],0),3)</f>
        <v>Auto Cannon</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When this ship is targetted by enemy ship gun slots, deal 200 damage to that enemy ship</v>
      </c>
    </row>
    <row r="17" spans="2:33" ht="59.25" customHeight="1">
      <c r="B17">
        <v>15</v>
      </c>
      <c r="C17" t="str">
        <f>INDEX(TblCardDesign[#Data],MATCH($B17,TblCardDesign[ID],0),3)</f>
        <v>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3</v>
      </c>
      <c r="O17" t="str">
        <f>INDEX(TblCardDesign[#Data],MATCH($B17,TblCardDesign[ID],0),15)</f>
        <v>Human</v>
      </c>
      <c r="P17" s="2" t="str">
        <f>INDEX(TblCardDesign[#Data],MATCH($B17,TblCardDesign[ID],0),17)</f>
        <v>Sacrifice 1 Engineer Tier 2
Engage: Engineering + 3</v>
      </c>
      <c r="S17">
        <v>99</v>
      </c>
      <c r="T17" t="str">
        <f>INDEX(TblCardDesign[#Data],MATCH($S17,TblCardDesign[ID],0),3)</f>
        <v>Auto Cannon</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When this ship is targetted by enemy ship gun slots, deal 200 damage to that enemy ship</v>
      </c>
    </row>
    <row r="18" spans="2:33" ht="42.75" customHeight="1">
      <c r="B18">
        <v>131</v>
      </c>
      <c r="C18" t="str">
        <f>INDEX(TblCardDesign[#Data],MATCH($B18,TblCardDesign[ID],0),3)</f>
        <v>FTS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Engage: Repair Ship by 100</v>
      </c>
      <c r="S18">
        <v>99</v>
      </c>
      <c r="T18" t="str">
        <f>INDEX(TblCardDesign[#Data],MATCH($S18,TblCardDesign[ID],0),3)</f>
        <v>Auto Cannon</v>
      </c>
      <c r="U18">
        <f>INDEX(TblCardDesign[#Data],MATCH($S18,TblCardDesign[ID],0),4)</f>
        <v>0</v>
      </c>
      <c r="V18">
        <f>INDEX(TblCardDesign[#Data],MATCH($S18,TblCardDesign[ID],0),5)</f>
        <v>0</v>
      </c>
      <c r="W18">
        <f>INDEX(TblCardDesign[#Data],MATCH($S18,TblCardDesign[ID],0),6)</f>
        <v>1</v>
      </c>
      <c r="X18">
        <f>INDEX(TblCardDesign[#Data],MATCH($S18,TblCardDesign[ID],0),7)</f>
        <v>0</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Ship Upgrade</v>
      </c>
      <c r="AD18">
        <f>INDEX(TblCardDesign[#Data],MATCH($S18,TblCardDesign[ID],0),13)</f>
        <v>0</v>
      </c>
      <c r="AE18">
        <f>INDEX(TblCardDesign[#Data],MATCH($S18,TblCardDesign[ID],0),14)</f>
        <v>0</v>
      </c>
      <c r="AF18">
        <f>INDEX(TblCardDesign[#Data],MATCH($S18,TblCardDesign[ID],0),15)</f>
        <v>0</v>
      </c>
      <c r="AG18" s="2" t="str">
        <f>INDEX(TblCardDesign[#Data],MATCH($S18,TblCardDesign[ID],0),17)</f>
        <v>Attach to Ship: When this ship is targetted by enemy ship gun slots, deal 200 damage to that enemy ship</v>
      </c>
    </row>
    <row r="19" spans="2:33" ht="42.75" customHeight="1">
      <c r="B19">
        <v>131</v>
      </c>
      <c r="C19" t="str">
        <f>INDEX(TblCardDesign[#Data],MATCH($B19,TblCardDesign[ID],0),3)</f>
        <v>FTS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Engage: Repair Ship by 100</v>
      </c>
      <c r="S19">
        <v>99</v>
      </c>
      <c r="T19" t="str">
        <f>INDEX(TblCardDesign[#Data],MATCH($S19,TblCardDesign[ID],0),3)</f>
        <v>Auto Cannon</v>
      </c>
      <c r="U19">
        <f>INDEX(TblCardDesign[#Data],MATCH($S19,TblCardDesign[ID],0),4)</f>
        <v>0</v>
      </c>
      <c r="V19">
        <f>INDEX(TblCardDesign[#Data],MATCH($S19,TblCardDesign[ID],0),5)</f>
        <v>0</v>
      </c>
      <c r="W19">
        <f>INDEX(TblCardDesign[#Data],MATCH($S19,TblCardDesign[ID],0),6)</f>
        <v>1</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Ship Upgrade</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When this ship is targetted by enemy ship gun slots, deal 200 damage to that enemy ship</v>
      </c>
    </row>
    <row r="20" spans="2:33" ht="30">
      <c r="B20">
        <v>131</v>
      </c>
      <c r="C20" t="str">
        <f>INDEX(TblCardDesign[#Data],MATCH($B20,TblCardDesign[ID],0),3)</f>
        <v>FTS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Engage: Repair Ship by 100</v>
      </c>
      <c r="S20">
        <v>105</v>
      </c>
      <c r="T20" t="str">
        <f>INDEX(TblCardDesign[#Data],MATCH($S20,TblCardDesign[ID],0),3)</f>
        <v>Shield Booster</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Ship Upgrade</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Increase shield max by 200 and Restore 200 shield</v>
      </c>
    </row>
    <row r="21" spans="2:33" ht="30">
      <c r="B21">
        <v>131</v>
      </c>
      <c r="C21" t="str">
        <f>INDEX(TblCardDesign[#Data],MATCH($B21,TblCardDesign[ID],0),3)</f>
        <v>FTS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Engage: Repair Ship by 100</v>
      </c>
      <c r="S21">
        <v>105</v>
      </c>
      <c r="T21" t="str">
        <f>INDEX(TblCardDesign[#Data],MATCH($S21,TblCardDesign[ID],0),3)</f>
        <v>Shield Booster</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Ship Upgrade</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Increase shield max by 200 and Restore 200 shield</v>
      </c>
    </row>
    <row r="22" spans="2:33" ht="60">
      <c r="B22">
        <v>133</v>
      </c>
      <c r="C22" t="str">
        <f>INDEX(TblCardDesign[#Data],MATCH($B22,TblCardDesign[ID],0),3)</f>
        <v>FTS2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Engage: Repair Ship by 100</v>
      </c>
      <c r="S22">
        <v>106</v>
      </c>
      <c r="T22" t="str">
        <f>INDEX(TblCardDesign[#Data],MATCH($S22,TblCardDesign[ID],0),3)</f>
        <v>Flick the switch</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Target ship: Restore 200 shield</v>
      </c>
    </row>
    <row r="23" spans="2:33" ht="60">
      <c r="B23">
        <v>133</v>
      </c>
      <c r="C23" t="str">
        <f>INDEX(TblCardDesign[#Data],MATCH($B23,TblCardDesign[ID],0),3)</f>
        <v>FTS2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Engage: Repair Ship by 100</v>
      </c>
      <c r="S23">
        <v>106</v>
      </c>
      <c r="T23" t="str">
        <f>INDEX(TblCardDesign[#Data],MATCH($S23,TblCardDesign[ID],0),3)</f>
        <v>Flick the switch</v>
      </c>
      <c r="U23">
        <f>INDEX(TblCardDesign[#Data],MATCH($S23,TblCardDesign[ID],0),4)</f>
        <v>0</v>
      </c>
      <c r="V23">
        <f>INDEX(TblCardDesign[#Data],MATCH($S23,TblCardDesign[ID],0),5)</f>
        <v>0</v>
      </c>
      <c r="W23">
        <f>INDEX(TblCardDesign[#Data],MATCH($S23,TblCardDesign[ID],0),6)</f>
        <v>1</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Target ship: Restore 200 shield</v>
      </c>
    </row>
    <row r="24" spans="2:33" ht="60">
      <c r="B24">
        <v>133</v>
      </c>
      <c r="C24" t="str">
        <f>INDEX(TblCardDesign[#Data],MATCH($B24,TblCardDesign[ID],0),3)</f>
        <v>FTS2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Engage: Neutral + 2
Engage: Repair Ship by 100</v>
      </c>
      <c r="S24">
        <v>110</v>
      </c>
      <c r="T24" t="str">
        <f>INDEX(TblCardDesign[#Data],MATCH($S24,TblCardDesign[ID],0),3)</f>
        <v>Tractor Beam</v>
      </c>
      <c r="U24">
        <f>INDEX(TblCardDesign[#Data],MATCH($S24,TblCardDesign[ID],0),4)</f>
        <v>0</v>
      </c>
      <c r="V24">
        <f>INDEX(TblCardDesign[#Data],MATCH($S24,TblCardDesign[ID],0),5)</f>
        <v>0</v>
      </c>
      <c r="W24">
        <f>INDEX(TblCardDesign[#Data],MATCH($S24,TblCardDesign[ID],0),6)</f>
        <v>1</v>
      </c>
      <c r="X24">
        <f>INDEX(TblCardDesign[#Data],MATCH($S24,TblCardDesign[ID],0),7)</f>
        <v>0</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Steal target players ship upgrade from target enemy ship and attach to one of your ships</v>
      </c>
    </row>
    <row r="25" spans="2:33" ht="60">
      <c r="B25">
        <v>133</v>
      </c>
      <c r="C25" t="str">
        <f>INDEX(TblCardDesign[#Data],MATCH($B25,TblCardDesign[ID],0),3)</f>
        <v>FTS2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Engage: Neutral + 2
Engage: Repair Ship by 100</v>
      </c>
      <c r="S25">
        <v>110</v>
      </c>
      <c r="T25" t="str">
        <f>INDEX(TblCardDesign[#Data],MATCH($S25,TblCardDesign[ID],0),3)</f>
        <v>Tractor Beam</v>
      </c>
      <c r="U25">
        <f>INDEX(TblCardDesign[#Data],MATCH($S25,TblCardDesign[ID],0),4)</f>
        <v>0</v>
      </c>
      <c r="V25">
        <f>INDEX(TblCardDesign[#Data],MATCH($S25,TblCardDesign[ID],0),5)</f>
        <v>0</v>
      </c>
      <c r="W25">
        <f>INDEX(TblCardDesign[#Data],MATCH($S25,TblCardDesign[ID],0),6)</f>
        <v>1</v>
      </c>
      <c r="X25">
        <f>INDEX(TblCardDesign[#Data],MATCH($S25,TblCardDesign[ID],0),7)</f>
        <v>0</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Steal target players ship upgrade from target enemy ship and attach to one of your ships</v>
      </c>
    </row>
    <row r="26" spans="2:33" ht="105">
      <c r="B26">
        <v>16</v>
      </c>
      <c r="C26" t="str">
        <f>INDEX(TblCardDesign[#Data],MATCH($B26,TblCardDesign[ID],0),3)</f>
        <v>Engineer's Assistant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Engineer</v>
      </c>
      <c r="N26">
        <f>INDEX(TblCardDesign[#Data],MATCH($B26,TblCardDesign[ID],0),14)</f>
        <v>1</v>
      </c>
      <c r="O26" t="str">
        <f>INDEX(TblCardDesign[#Data],MATCH($B26,TblCardDesign[ID],0),15)</f>
        <v>Human</v>
      </c>
      <c r="P26" s="2" t="str">
        <f>INDEX(TblCardDesign[#Data],MATCH($B26,TblCardDesign[ID],0),17)</f>
        <v>Engage: If you have already Engaged an Engineer not called Engineer's Assistant then Engineering + 2 otherwise Engineering + 1</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105">
      <c r="B27">
        <v>16</v>
      </c>
      <c r="C27" t="str">
        <f>INDEX(TblCardDesign[#Data],MATCH($B27,TblCardDesign[ID],0),3)</f>
        <v>Engineer's Assistant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Engineer</v>
      </c>
      <c r="N27">
        <f>INDEX(TblCardDesign[#Data],MATCH($B27,TblCardDesign[ID],0),14)</f>
        <v>1</v>
      </c>
      <c r="O27" t="str">
        <f>INDEX(TblCardDesign[#Data],MATCH($B27,TblCardDesign[ID],0),15)</f>
        <v>Human</v>
      </c>
      <c r="P27" s="2" t="str">
        <f>INDEX(TblCardDesign[#Data],MATCH($B27,TblCardDesign[ID],0),17)</f>
        <v>Engage: If you have already Engaged an Engineer not called Engineer's Assistant then Engineering + 2 otherwise Engineering + 1</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105">
      <c r="B28">
        <v>16</v>
      </c>
      <c r="C28" t="str">
        <f>INDEX(TblCardDesign[#Data],MATCH($B28,TblCardDesign[ID],0),3)</f>
        <v>Engineer's Assistant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Engineer</v>
      </c>
      <c r="N28">
        <f>INDEX(TblCardDesign[#Data],MATCH($B28,TblCardDesign[ID],0),14)</f>
        <v>1</v>
      </c>
      <c r="O28" t="str">
        <f>INDEX(TblCardDesign[#Data],MATCH($B28,TblCardDesign[ID],0),15)</f>
        <v>Human</v>
      </c>
      <c r="P28" s="2" t="str">
        <f>INDEX(TblCardDesign[#Data],MATCH($B28,TblCardDesign[ID],0),17)</f>
        <v>Engage: If you have already Engaged an Engineer not called Engineer's Assistant then Engineering + 2 otherwise Engineering + 1</v>
      </c>
      <c r="S28">
        <v>146</v>
      </c>
      <c r="T28" t="str">
        <f>INDEX(TblCardDesign[#Data],MATCH($S28,TblCardDesign[ID],0),3)</f>
        <v>Disruption Waves Tier 5</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Capital ships cost 1 extra Neutral</v>
      </c>
    </row>
    <row r="29" spans="2:33" ht="105">
      <c r="B29">
        <v>16</v>
      </c>
      <c r="C29" t="str">
        <f>INDEX(TblCardDesign[#Data],MATCH($B29,TblCardDesign[ID],0),3)</f>
        <v>Engineer's Assistant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Engineer</v>
      </c>
      <c r="N29">
        <f>INDEX(TblCardDesign[#Data],MATCH($B29,TblCardDesign[ID],0),14)</f>
        <v>1</v>
      </c>
      <c r="O29" t="str">
        <f>INDEX(TblCardDesign[#Data],MATCH($B29,TblCardDesign[ID],0),15)</f>
        <v>Human</v>
      </c>
      <c r="P29" s="2" t="str">
        <f>INDEX(TblCardDesign[#Data],MATCH($B29,TblCardDesign[ID],0),17)</f>
        <v>Engage: If you have already Engaged an Engineer not called Engineer's Assistant then Engineering + 2 otherwise Engineering + 1</v>
      </c>
      <c r="S29">
        <v>146</v>
      </c>
      <c r="T29" t="str">
        <f>INDEX(TblCardDesign[#Data],MATCH($S29,TblCardDesign[ID],0),3)</f>
        <v>Disruption Waves Tier 5</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Capital ships cost 1 extra Neutral</v>
      </c>
    </row>
    <row r="30" spans="2:33" ht="120">
      <c r="B30">
        <v>78</v>
      </c>
      <c r="C30" t="str">
        <f>INDEX(TblCardDesign[#Data],MATCH($B30,TblCardDesign[ID],0),3)</f>
        <v>Cpt. Ryan The Defender</v>
      </c>
      <c r="D30">
        <f>INDEX(TblCardDesign[#Data],MATCH($B30,TblCardDesign[ID],0),4)</f>
        <v>1</v>
      </c>
      <c r="E30">
        <f>INDEX(TblCardDesign[#Data],MATCH($B30,TblCardDesign[ID],0),5)</f>
        <v>0</v>
      </c>
      <c r="F30">
        <f>INDEX(TblCardDesign[#Data],MATCH($B30,TblCardDesign[ID],0),6)</f>
        <v>2</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Engineer</v>
      </c>
      <c r="N30">
        <f>INDEX(TblCardDesign[#Data],MATCH($B30,TblCardDesign[ID],0),14)</f>
        <v>0</v>
      </c>
      <c r="O30" t="str">
        <f>INDEX(TblCardDesign[#Data],MATCH($B30,TblCardDesign[ID],0),15)</f>
        <v>Human</v>
      </c>
      <c r="P30" s="2" t="str">
        <f>INDEX(TblCardDesign[#Data],MATCH($B30,TblCardDesign[ID],0),17)</f>
        <v>At the start of your turn restore 200 shield.
Engage: Deflect damage targeting assigned ship from a target enemy ship to another enemy ship</v>
      </c>
      <c r="S30">
        <v>146</v>
      </c>
      <c r="T30" t="str">
        <f>INDEX(TblCardDesign[#Data],MATCH($S30,TblCardDesign[ID],0),3)</f>
        <v>Disruption Waves Tier 5</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Capital ships cost 1 extra Neutral</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Engage: Deflect damage targeting assigned ship from a target enemy ship to another enemy ship</v>
      </c>
      <c r="S31">
        <v>146</v>
      </c>
      <c r="T31" t="str">
        <f>INDEX(TblCardDesign[#Data],MATCH($S31,TblCardDesign[ID],0),3)</f>
        <v>Disruption Waves Tier 5</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Capital ships cost 1 extra Neutral</v>
      </c>
    </row>
    <row r="32" spans="2:33" ht="45">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130</v>
      </c>
      <c r="T32" t="str">
        <f>INDEX(TblCardDesign[#Data],MATCH($S32,TblCardDesign[ID],0),3)</f>
        <v>Tier 3 Blue Lazor</v>
      </c>
      <c r="U32">
        <f>INDEX(TblCardDesign[#Data],MATCH($S32,TblCardDesign[ID],0),4)</f>
        <v>0</v>
      </c>
      <c r="V32">
        <f>INDEX(TblCardDesign[#Data],MATCH($S32,TblCardDesign[ID],0),5)</f>
        <v>0</v>
      </c>
      <c r="W32">
        <f>INDEX(TblCardDesign[#Data],MATCH($S32,TblCardDesign[ID],0),6)</f>
        <v>2</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Increase Ships Damage per gun by 200</v>
      </c>
    </row>
    <row r="33" spans="2:33" ht="45">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130</v>
      </c>
      <c r="T33" t="str">
        <f>INDEX(TblCardDesign[#Data],MATCH($S33,TblCardDesign[ID],0),3)</f>
        <v>Tier 3 Blue Lazor</v>
      </c>
      <c r="U33">
        <f>INDEX(TblCardDesign[#Data],MATCH($S33,TblCardDesign[ID],0),4)</f>
        <v>0</v>
      </c>
      <c r="V33">
        <f>INDEX(TblCardDesign[#Data],MATCH($S33,TblCardDesign[ID],0),5)</f>
        <v>0</v>
      </c>
      <c r="W33">
        <f>INDEX(TblCardDesign[#Data],MATCH($S33,TblCardDesign[ID],0),6)</f>
        <v>2</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Increase Ships Damage per gun by 200</v>
      </c>
    </row>
    <row r="34" spans="2:33" ht="45">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130</v>
      </c>
      <c r="T34" t="str">
        <f>INDEX(TblCardDesign[#Data],MATCH($S34,TblCardDesign[ID],0),3)</f>
        <v>Tier 3 Blue Lazor</v>
      </c>
      <c r="U34">
        <f>INDEX(TblCardDesign[#Data],MATCH($S34,TblCardDesign[ID],0),4)</f>
        <v>0</v>
      </c>
      <c r="V34">
        <f>INDEX(TblCardDesign[#Data],MATCH($S34,TblCardDesign[ID],0),5)</f>
        <v>0</v>
      </c>
      <c r="W34">
        <f>INDEX(TblCardDesign[#Data],MATCH($S34,TblCardDesign[ID],0),6)</f>
        <v>2</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Increase Ships Damage per gun by 200</v>
      </c>
    </row>
    <row r="35" spans="2:33" ht="75">
      <c r="B35">
        <v>167</v>
      </c>
      <c r="C35" t="str">
        <f>INDEX(TblCardDesign[#Data],MATCH($B35,TblCardDesign[ID],0),3)</f>
        <v>Adm. Jakob</v>
      </c>
      <c r="D35">
        <f>INDEX(TblCardDesign[#Data],MATCH($B35,TblCardDesign[ID],0),4)</f>
        <v>0</v>
      </c>
      <c r="E35">
        <f>INDEX(TblCardDesign[#Data],MATCH($B35,TblCardDesign[ID],0),5)</f>
        <v>0</v>
      </c>
      <c r="F35">
        <f>INDEX(TblCardDesign[#Data],MATCH($B35,TblCardDesign[ID],0),6)</f>
        <v>1</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At the start of your turn, return a target ship attachment card from your junkyard to your hand.</v>
      </c>
      <c r="S35">
        <v>130</v>
      </c>
      <c r="T35" t="str">
        <f>INDEX(TblCardDesign[#Data],MATCH($S35,TblCardDesign[ID],0),3)</f>
        <v>Tier 3 Blue Lazor</v>
      </c>
      <c r="U35">
        <f>INDEX(TblCardDesign[#Data],MATCH($S35,TblCardDesign[ID],0),4)</f>
        <v>0</v>
      </c>
      <c r="V35">
        <f>INDEX(TblCardDesign[#Data],MATCH($S35,TblCardDesign[ID],0),5)</f>
        <v>0</v>
      </c>
      <c r="W35">
        <f>INDEX(TblCardDesign[#Data],MATCH($S35,TblCardDesign[ID],0),6)</f>
        <v>2</v>
      </c>
      <c r="X35">
        <f>INDEX(TblCardDesign[#Data],MATCH($S35,TblCardDesign[ID],0),7)</f>
        <v>0</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Increase Ships Damage per gun by 200</v>
      </c>
    </row>
    <row r="36" spans="2:33" ht="45">
      <c r="S36">
        <v>147</v>
      </c>
      <c r="T36" t="str">
        <f>INDEX(TblCardDesign[#Data],MATCH($S36,TblCardDesign[ID],0),3)</f>
        <v>Leftover Mines</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5</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Ships attacking this ship with gun slot/s take 300 damage</v>
      </c>
    </row>
    <row r="37" spans="2:33" ht="45">
      <c r="S37">
        <v>147</v>
      </c>
      <c r="T37" t="str">
        <f>INDEX(TblCardDesign[#Data],MATCH($S37,TblCardDesign[ID],0),3)</f>
        <v>Leftover Mines</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5</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Ships attacking this ship with gun slot/s take 300 damage</v>
      </c>
    </row>
    <row r="38" spans="2:33" ht="45">
      <c r="S38">
        <v>147</v>
      </c>
      <c r="T38" t="str">
        <f>INDEX(TblCardDesign[#Data],MATCH($S38,TblCardDesign[ID],0),3)</f>
        <v>Leftover Mines</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5</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Ships attacking this ship with gun slot/s take 300 damage</v>
      </c>
    </row>
    <row r="39" spans="2:33" ht="45">
      <c r="S39">
        <v>147</v>
      </c>
      <c r="T39" t="str">
        <f>INDEX(TblCardDesign[#Data],MATCH($S39,TblCardDesign[ID],0),3)</f>
        <v>Leftover Mines</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5</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Ships attacking this ship with gun slot/s take 300 damage</v>
      </c>
    </row>
    <row r="40" spans="2:33" ht="150">
      <c r="S40">
        <v>156</v>
      </c>
      <c r="T40" t="str">
        <f>INDEX(TblCardDesign[#Data],MATCH($S40,TblCardDesign[ID],0),3)</f>
        <v>Versatile</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1" spans="2:33" ht="150">
      <c r="S41">
        <v>156</v>
      </c>
      <c r="T41" t="str">
        <f>INDEX(TblCardDesign[#Data],MATCH($S41,TblCardDesign[ID],0),3)</f>
        <v>Versatile</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4" spans="2:33" ht="45">
      <c r="S44">
        <v>168</v>
      </c>
      <c r="T44" t="str">
        <f>INDEX(TblCardDesign[#Data],MATCH($S44,TblCardDesign[ID],0),3)</f>
        <v>Atomic Plasma Gun</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Engage a Rank 3 Engineer, if you do deal 500 damage to target enemy ship</v>
      </c>
    </row>
    <row r="45" spans="2:33" ht="45">
      <c r="S45">
        <v>168</v>
      </c>
      <c r="T45" t="str">
        <f>INDEX(TblCardDesign[#Data],MATCH($S45,TblCardDesign[ID],0),3)</f>
        <v>Atomic Plasma Gun</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Engage a Rank 3 Engineer, if you do deal 500 damage to target enemy ship</v>
      </c>
    </row>
  </sheetData>
  <autoFilter ref="B5:P5" xr:uid="{79696D0D-A0AB-48A4-908C-45210B221BF9}"/>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547D-1E2F-4AE8-A244-BA2B45D8A474}">
  <dimension ref="B2:AG45"/>
  <sheetViews>
    <sheetView topLeftCell="J32" workbookViewId="0">
      <selection activeCell="AG44" sqref="AG44"/>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640</v>
      </c>
      <c r="E2" t="s">
        <v>651</v>
      </c>
    </row>
    <row r="3" spans="2:33">
      <c r="B3" t="s">
        <v>652</v>
      </c>
      <c r="E3" t="s">
        <v>653</v>
      </c>
    </row>
    <row r="4" spans="2:33">
      <c r="B4" s="1" t="s">
        <v>644</v>
      </c>
      <c r="S4" s="1" t="s">
        <v>635</v>
      </c>
    </row>
    <row r="5" spans="2:33">
      <c r="B5" s="53" t="s">
        <v>38</v>
      </c>
      <c r="C5" s="54" t="s">
        <v>40</v>
      </c>
      <c r="D5" s="54" t="s">
        <v>41</v>
      </c>
      <c r="E5" s="54" t="s">
        <v>20</v>
      </c>
      <c r="F5" s="54" t="s">
        <v>42</v>
      </c>
      <c r="G5" s="54" t="s">
        <v>19</v>
      </c>
      <c r="H5" s="54" t="s">
        <v>21</v>
      </c>
      <c r="I5" s="54" t="s">
        <v>23</v>
      </c>
      <c r="J5" s="54" t="s">
        <v>645</v>
      </c>
      <c r="K5" s="54" t="s">
        <v>43</v>
      </c>
      <c r="L5" s="54" t="s">
        <v>0</v>
      </c>
      <c r="M5" s="54" t="s">
        <v>13</v>
      </c>
      <c r="N5" s="54" t="s">
        <v>44</v>
      </c>
      <c r="O5" s="54" t="s">
        <v>12</v>
      </c>
      <c r="P5" s="54" t="s">
        <v>46</v>
      </c>
      <c r="S5" s="53" t="s">
        <v>38</v>
      </c>
      <c r="T5" s="54" t="s">
        <v>40</v>
      </c>
      <c r="U5" s="54" t="s">
        <v>41</v>
      </c>
      <c r="V5" s="54" t="s">
        <v>20</v>
      </c>
      <c r="W5" s="54" t="s">
        <v>42</v>
      </c>
      <c r="X5" s="54" t="s">
        <v>19</v>
      </c>
      <c r="Y5" s="54" t="s">
        <v>21</v>
      </c>
      <c r="Z5" s="54" t="s">
        <v>23</v>
      </c>
      <c r="AA5" s="54" t="s">
        <v>645</v>
      </c>
      <c r="AB5" s="54" t="s">
        <v>43</v>
      </c>
      <c r="AC5" s="54" t="s">
        <v>0</v>
      </c>
      <c r="AD5" s="54" t="s">
        <v>13</v>
      </c>
      <c r="AE5" s="54" t="s">
        <v>44</v>
      </c>
      <c r="AF5" s="54" t="s">
        <v>12</v>
      </c>
      <c r="AG5" s="54" t="s">
        <v>46</v>
      </c>
    </row>
    <row r="6" spans="2:33" ht="30">
      <c r="B6">
        <v>9</v>
      </c>
      <c r="C6" t="str">
        <f>INDEX(TblCardDesign[#Data],MATCH($B6,TblCardDesign[ID],0),3)</f>
        <v>Ship Nurse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Medic</v>
      </c>
      <c r="N6">
        <f>INDEX(TblCardDesign[#Data],MATCH($B6,TblCardDesign[ID],0),14)</f>
        <v>1</v>
      </c>
      <c r="O6" t="str">
        <f>INDEX(TblCardDesign[#Data],MATCH($B6,TblCardDesign[ID],0),15)</f>
        <v>Human</v>
      </c>
      <c r="P6" s="2" t="str">
        <f>INDEX(TblCardDesign[#Data],MATCH($B6,TblCardDesign[ID],0),17)</f>
        <v>Engage: Medical + 1</v>
      </c>
      <c r="S6">
        <v>29</v>
      </c>
      <c r="T6" t="str">
        <f>INDEX(TblCardDesign[#Data],MATCH($S6,TblCardDesign[ID],0),3)</f>
        <v>Ship Infection</v>
      </c>
      <c r="U6">
        <f>INDEX(TblCardDesign[#Data],MATCH($S6,TblCardDesign[ID],0),4)</f>
        <v>0</v>
      </c>
      <c r="V6">
        <f>INDEX(TblCardDesign[#Data],MATCH($S6,TblCardDesign[ID],0),5)</f>
        <v>0</v>
      </c>
      <c r="W6">
        <f>INDEX(TblCardDesign[#Data],MATCH($S6,TblCardDesign[ID],0),6)</f>
        <v>0</v>
      </c>
      <c r="X6">
        <f>INDEX(TblCardDesign[#Data],MATCH($S6,TblCardDesign[ID],0),7)</f>
        <v>1</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Target Ship: Sacrifice 1 crew member</v>
      </c>
    </row>
    <row r="7" spans="2:33" ht="30">
      <c r="B7">
        <v>9</v>
      </c>
      <c r="C7" t="str">
        <f>INDEX(TblCardDesign[#Data],MATCH($B7,TblCardDesign[ID],0),3)</f>
        <v>Ship Nurse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Medic</v>
      </c>
      <c r="N7">
        <f>INDEX(TblCardDesign[#Data],MATCH($B7,TblCardDesign[ID],0),14)</f>
        <v>1</v>
      </c>
      <c r="O7" t="str">
        <f>INDEX(TblCardDesign[#Data],MATCH($B7,TblCardDesign[ID],0),15)</f>
        <v>Human</v>
      </c>
      <c r="P7" s="2" t="str">
        <f>INDEX(TblCardDesign[#Data],MATCH($B7,TblCardDesign[ID],0),17)</f>
        <v>Engage: Medical + 1</v>
      </c>
      <c r="S7">
        <v>29</v>
      </c>
      <c r="T7" t="str">
        <f>INDEX(TblCardDesign[#Data],MATCH($S7,TblCardDesign[ID],0),3)</f>
        <v>Ship Infection</v>
      </c>
      <c r="U7">
        <f>INDEX(TblCardDesign[#Data],MATCH($S7,TblCardDesign[ID],0),4)</f>
        <v>0</v>
      </c>
      <c r="V7">
        <f>INDEX(TblCardDesign[#Data],MATCH($S7,TblCardDesign[ID],0),5)</f>
        <v>0</v>
      </c>
      <c r="W7">
        <f>INDEX(TblCardDesign[#Data],MATCH($S7,TblCardDesign[ID],0),6)</f>
        <v>0</v>
      </c>
      <c r="X7">
        <f>INDEX(TblCardDesign[#Data],MATCH($S7,TblCardDesign[ID],0),7)</f>
        <v>1</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Target Ship: Sacrifice 1 crew member</v>
      </c>
    </row>
    <row r="8" spans="2:33" ht="30">
      <c r="B8">
        <v>9</v>
      </c>
      <c r="C8" t="str">
        <f>INDEX(TblCardDesign[#Data],MATCH($B8,TblCardDesign[ID],0),3)</f>
        <v>Ship Nurse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Medic</v>
      </c>
      <c r="N8">
        <f>INDEX(TblCardDesign[#Data],MATCH($B8,TblCardDesign[ID],0),14)</f>
        <v>1</v>
      </c>
      <c r="O8" t="str">
        <f>INDEX(TblCardDesign[#Data],MATCH($B8,TblCardDesign[ID],0),15)</f>
        <v>Human</v>
      </c>
      <c r="P8" s="2" t="str">
        <f>INDEX(TblCardDesign[#Data],MATCH($B8,TblCardDesign[ID],0),17)</f>
        <v>Engage: Medical + 1</v>
      </c>
      <c r="S8">
        <v>44</v>
      </c>
      <c r="T8" t="str">
        <f>INDEX(TblCardDesign[#Data],MATCH($S8,TblCardDesign[ID],0),3)</f>
        <v>Alien Disease</v>
      </c>
      <c r="U8">
        <f>INDEX(TblCardDesign[#Data],MATCH($S8,TblCardDesign[ID],0),4)</f>
        <v>0</v>
      </c>
      <c r="V8">
        <f>INDEX(TblCardDesign[#Data],MATCH($S8,TblCardDesign[ID],0),5)</f>
        <v>0</v>
      </c>
      <c r="W8">
        <f>INDEX(TblCardDesign[#Data],MATCH($S8,TblCardDesign[ID],0),6)</f>
        <v>0</v>
      </c>
      <c r="X8">
        <f>INDEX(TblCardDesign[#Data],MATCH($S8,TblCardDesign[ID],0),7)</f>
        <v>2</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On Going Event</v>
      </c>
      <c r="AD8">
        <f>INDEX(TblCardDesign[#Data],MATCH($S8,TblCardDesign[ID],0),13)</f>
        <v>0</v>
      </c>
      <c r="AE8">
        <f>INDEX(TblCardDesign[#Data],MATCH($S8,TblCardDesign[ID],0),14)</f>
        <v>0</v>
      </c>
      <c r="AF8">
        <f>INDEX(TblCardDesign[#Data],MATCH($S8,TblCardDesign[ID],0),15)</f>
        <v>0</v>
      </c>
      <c r="AG8" s="2" t="str">
        <f>INDEX(TblCardDesign[#Data],MATCH($S8,TblCardDesign[ID],0),17)</f>
        <v>Target ship: Sacrifices 1 crew during that players start phase</v>
      </c>
    </row>
    <row r="9" spans="2:33" ht="30">
      <c r="B9">
        <v>9</v>
      </c>
      <c r="C9" t="str">
        <f>INDEX(TblCardDesign[#Data],MATCH($B9,TblCardDesign[ID],0),3)</f>
        <v>Ship Nurse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Medic</v>
      </c>
      <c r="N9">
        <f>INDEX(TblCardDesign[#Data],MATCH($B9,TblCardDesign[ID],0),14)</f>
        <v>1</v>
      </c>
      <c r="O9" t="str">
        <f>INDEX(TblCardDesign[#Data],MATCH($B9,TblCardDesign[ID],0),15)</f>
        <v>Human</v>
      </c>
      <c r="P9" s="2" t="str">
        <f>INDEX(TblCardDesign[#Data],MATCH($B9,TblCardDesign[ID],0),17)</f>
        <v>Engage: Medical + 1</v>
      </c>
      <c r="S9">
        <v>44</v>
      </c>
      <c r="T9" t="str">
        <f>INDEX(TblCardDesign[#Data],MATCH($S9,TblCardDesign[ID],0),3)</f>
        <v>Alien Disease</v>
      </c>
      <c r="U9">
        <f>INDEX(TblCardDesign[#Data],MATCH($S9,TblCardDesign[ID],0),4)</f>
        <v>0</v>
      </c>
      <c r="V9">
        <f>INDEX(TblCardDesign[#Data],MATCH($S9,TblCardDesign[ID],0),5)</f>
        <v>0</v>
      </c>
      <c r="W9">
        <f>INDEX(TblCardDesign[#Data],MATCH($S9,TblCardDesign[ID],0),6)</f>
        <v>0</v>
      </c>
      <c r="X9">
        <f>INDEX(TblCardDesign[#Data],MATCH($S9,TblCardDesign[ID],0),7)</f>
        <v>2</v>
      </c>
      <c r="Y9">
        <f>INDEX(TblCardDesign[#Data],MATCH($S9,TblCardDesign[ID],0),8)</f>
        <v>0</v>
      </c>
      <c r="Z9">
        <f>INDEX(TblCardDesign[#Data],MATCH($S9,TblCardDesign[ID],0),9)</f>
        <v>0</v>
      </c>
      <c r="AA9">
        <f>INDEX(TblCardDesign[#Data],MATCH($S9,TblCardDesign[ID],0),10)</f>
        <v>2</v>
      </c>
      <c r="AB9">
        <f>INDEX(TblCardDesign[#Data],MATCH($S9,TblCardDesign[ID],0),11)</f>
        <v>0</v>
      </c>
      <c r="AC9" t="str">
        <f>INDEX(TblCardDesign[#Data],MATCH($S9,TblCardDesign[ID],0),12)</f>
        <v>On Going Event</v>
      </c>
      <c r="AD9">
        <f>INDEX(TblCardDesign[#Data],MATCH($S9,TblCardDesign[ID],0),13)</f>
        <v>0</v>
      </c>
      <c r="AE9">
        <f>INDEX(TblCardDesign[#Data],MATCH($S9,TblCardDesign[ID],0),14)</f>
        <v>0</v>
      </c>
      <c r="AF9">
        <f>INDEX(TblCardDesign[#Data],MATCH($S9,TblCardDesign[ID],0),15)</f>
        <v>0</v>
      </c>
      <c r="AG9" s="2" t="str">
        <f>INDEX(TblCardDesign[#Data],MATCH($S9,TblCardDesign[ID],0),17)</f>
        <v>Target ship: Sacrifices 1 crew during that players start phase</v>
      </c>
    </row>
    <row r="10" spans="2:33" ht="30">
      <c r="B10">
        <v>10</v>
      </c>
      <c r="C10" t="str">
        <f>INDEX(TblCardDesign[#Data],MATCH($B10,TblCardDesign[ID],0),3)</f>
        <v>Medical Officer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2</v>
      </c>
      <c r="O10" t="str">
        <f>INDEX(TblCardDesign[#Data],MATCH($B10,TblCardDesign[ID],0),15)</f>
        <v>Human</v>
      </c>
      <c r="P10" s="2" t="str">
        <f>INDEX(TblCardDesign[#Data],MATCH($B10,TblCardDesign[ID],0),17)</f>
        <v>Sacrifice 1 Medic Tier 1
Engage: Medical + 2</v>
      </c>
      <c r="S10">
        <v>166</v>
      </c>
      <c r="T10" t="str">
        <f>INDEX(TblCardDesign[#Data],MATCH($S10,TblCardDesign[ID],0),3)</f>
        <v>You Dropped Something</v>
      </c>
      <c r="U10">
        <f>INDEX(TblCardDesign[#Data],MATCH($S10,TblCardDesign[ID],0),4)</f>
        <v>0</v>
      </c>
      <c r="V10">
        <f>INDEX(TblCardDesign[#Data],MATCH($S10,TblCardDesign[ID],0),5)</f>
        <v>0</v>
      </c>
      <c r="W10">
        <f>INDEX(TblCardDesign[#Data],MATCH($S10,TblCardDesign[ID],0),6)</f>
        <v>0</v>
      </c>
      <c r="X10">
        <f>INDEX(TblCardDesign[#Data],MATCH($S10,TblCardDesign[ID],0),7)</f>
        <v>1</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Return 1 Crew Attachment card from your Junkyard to your hand</v>
      </c>
    </row>
    <row r="11" spans="2:33" ht="30">
      <c r="B11">
        <v>10</v>
      </c>
      <c r="C11" t="str">
        <f>INDEX(TblCardDesign[#Data],MATCH($B11,TblCardDesign[ID],0),3)</f>
        <v>Medical Officer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2</v>
      </c>
      <c r="O11" t="str">
        <f>INDEX(TblCardDesign[#Data],MATCH($B11,TblCardDesign[ID],0),15)</f>
        <v>Human</v>
      </c>
      <c r="P11" s="2" t="str">
        <f>INDEX(TblCardDesign[#Data],MATCH($B11,TblCardDesign[ID],0),17)</f>
        <v>Sacrifice 1 Medic Tier 1
Engage: Medical + 2</v>
      </c>
      <c r="S11">
        <v>166</v>
      </c>
      <c r="T11" t="str">
        <f>INDEX(TblCardDesign[#Data],MATCH($S11,TblCardDesign[ID],0),3)</f>
        <v>You Dropped Something</v>
      </c>
      <c r="U11">
        <f>INDEX(TblCardDesign[#Data],MATCH($S11,TblCardDesign[ID],0),4)</f>
        <v>0</v>
      </c>
      <c r="V11">
        <f>INDEX(TblCardDesign[#Data],MATCH($S11,TblCardDesign[ID],0),5)</f>
        <v>0</v>
      </c>
      <c r="W11">
        <f>INDEX(TblCardDesign[#Data],MATCH($S11,TblCardDesign[ID],0),6)</f>
        <v>0</v>
      </c>
      <c r="X11">
        <f>INDEX(TblCardDesign[#Data],MATCH($S11,TblCardDesign[ID],0),7)</f>
        <v>1</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Return 1 Crew Attachment card from your Junkyard to your hand</v>
      </c>
    </row>
    <row r="12" spans="2:33" ht="30">
      <c r="B12">
        <v>10</v>
      </c>
      <c r="C12" t="str">
        <f>INDEX(TblCardDesign[#Data],MATCH($B12,TblCardDesign[ID],0),3)</f>
        <v>Medical Officer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2</v>
      </c>
      <c r="O12" t="str">
        <f>INDEX(TblCardDesign[#Data],MATCH($B12,TblCardDesign[ID],0),15)</f>
        <v>Human</v>
      </c>
      <c r="P12" s="2" t="str">
        <f>INDEX(TblCardDesign[#Data],MATCH($B12,TblCardDesign[ID],0),17)</f>
        <v>Sacrifice 1 Medic Tier 1
Engage: Medical + 2</v>
      </c>
      <c r="S12">
        <v>166</v>
      </c>
      <c r="T12" t="str">
        <f>INDEX(TblCardDesign[#Data],MATCH($S12,TblCardDesign[ID],0),3)</f>
        <v>You Dropped Something</v>
      </c>
      <c r="U12">
        <f>INDEX(TblCardDesign[#Data],MATCH($S12,TblCardDesign[ID],0),4)</f>
        <v>0</v>
      </c>
      <c r="V12">
        <f>INDEX(TblCardDesign[#Data],MATCH($S12,TblCardDesign[ID],0),5)</f>
        <v>0</v>
      </c>
      <c r="W12">
        <f>INDEX(TblCardDesign[#Data],MATCH($S12,TblCardDesign[ID],0),6)</f>
        <v>0</v>
      </c>
      <c r="X12">
        <f>INDEX(TblCardDesign[#Data],MATCH($S12,TblCardDesign[ID],0),7)</f>
        <v>1</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Crew Attachment card from your Junkyard to your hand</v>
      </c>
    </row>
    <row r="13" spans="2:33" ht="30">
      <c r="B13">
        <v>10</v>
      </c>
      <c r="C13" t="str">
        <f>INDEX(TblCardDesign[#Data],MATCH($B13,TblCardDesign[ID],0),3)</f>
        <v>Medical Officer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2</v>
      </c>
      <c r="O13" t="str">
        <f>INDEX(TblCardDesign[#Data],MATCH($B13,TblCardDesign[ID],0),15)</f>
        <v>Human</v>
      </c>
      <c r="P13" s="2" t="str">
        <f>INDEX(TblCardDesign[#Data],MATCH($B13,TblCardDesign[ID],0),17)</f>
        <v>Sacrifice 1 Medic Tier 1
Engage: Medical + 2</v>
      </c>
      <c r="S13">
        <v>166</v>
      </c>
      <c r="T13" t="str">
        <f>INDEX(TblCardDesign[#Data],MATCH($S13,TblCardDesign[ID],0),3)</f>
        <v>You Dropped Something</v>
      </c>
      <c r="U13">
        <f>INDEX(TblCardDesign[#Data],MATCH($S13,TblCardDesign[ID],0),4)</f>
        <v>0</v>
      </c>
      <c r="V13">
        <f>INDEX(TblCardDesign[#Data],MATCH($S13,TblCardDesign[ID],0),5)</f>
        <v>0</v>
      </c>
      <c r="W13">
        <f>INDEX(TblCardDesign[#Data],MATCH($S13,TblCardDesign[ID],0),6)</f>
        <v>0</v>
      </c>
      <c r="X13">
        <f>INDEX(TblCardDesign[#Data],MATCH($S13,TblCardDesign[ID],0),7)</f>
        <v>1</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Crew Attachment card from your Junkyard to your hand</v>
      </c>
    </row>
    <row r="14" spans="2:33" ht="30">
      <c r="B14">
        <v>11</v>
      </c>
      <c r="C14" t="str">
        <f>INDEX(TblCardDesign[#Data],MATCH($B14,TblCardDesign[ID],0),3)</f>
        <v>Chief Medical Officer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Medic</v>
      </c>
      <c r="N14">
        <f>INDEX(TblCardDesign[#Data],MATCH($B14,TblCardDesign[ID],0),14)</f>
        <v>3</v>
      </c>
      <c r="O14" t="str">
        <f>INDEX(TblCardDesign[#Data],MATCH($B14,TblCardDesign[ID],0),15)</f>
        <v>Human</v>
      </c>
      <c r="P14" s="2" t="str">
        <f>INDEX(TblCardDesign[#Data],MATCH($B14,TblCardDesign[ID],0),17)</f>
        <v>Sacrifice 1 Medic Tier 2
Engage: Medical + 3</v>
      </c>
      <c r="S14">
        <v>45</v>
      </c>
      <c r="T14" t="str">
        <f>INDEX(TblCardDesign[#Data],MATCH($S14,TblCardDesign[ID],0),3)</f>
        <v>Antidote</v>
      </c>
      <c r="U14">
        <f>INDEX(TblCardDesign[#Data],MATCH($S14,TblCardDesign[ID],0),4)</f>
        <v>0</v>
      </c>
      <c r="V14">
        <f>INDEX(TblCardDesign[#Data],MATCH($S14,TblCardDesign[ID],0),5)</f>
        <v>0</v>
      </c>
      <c r="W14">
        <f>INDEX(TblCardDesign[#Data],MATCH($S14,TblCardDesign[ID],0),6)</f>
        <v>0</v>
      </c>
      <c r="X14">
        <f>INDEX(TblCardDesign[#Data],MATCH($S14,TblCardDesign[ID],0),7)</f>
        <v>1</v>
      </c>
      <c r="Y14">
        <f>INDEX(TblCardDesign[#Data],MATCH($S14,TblCardDesign[ID],0),8)</f>
        <v>0</v>
      </c>
      <c r="Z14">
        <f>INDEX(TblCardDesign[#Data],MATCH($S14,TblCardDesign[ID],0),9)</f>
        <v>0</v>
      </c>
      <c r="AA14">
        <f>INDEX(TblCardDesign[#Data],MATCH($S14,TblCardDesign[ID],0),10)</f>
        <v>1</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Remove target On Going event card attached to you</v>
      </c>
    </row>
    <row r="15" spans="2:33" ht="30">
      <c r="B15">
        <v>11</v>
      </c>
      <c r="C15" t="str">
        <f>INDEX(TblCardDesign[#Data],MATCH($B15,TblCardDesign[ID],0),3)</f>
        <v>Chief Medical Officer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Medic</v>
      </c>
      <c r="N15">
        <f>INDEX(TblCardDesign[#Data],MATCH($B15,TblCardDesign[ID],0),14)</f>
        <v>3</v>
      </c>
      <c r="O15" t="str">
        <f>INDEX(TblCardDesign[#Data],MATCH($B15,TblCardDesign[ID],0),15)</f>
        <v>Human</v>
      </c>
      <c r="P15" s="2" t="str">
        <f>INDEX(TblCardDesign[#Data],MATCH($B15,TblCardDesign[ID],0),17)</f>
        <v>Sacrifice 1 Medic Tier 2
Engage: Medical + 3</v>
      </c>
      <c r="S15">
        <v>45</v>
      </c>
      <c r="T15" t="str">
        <f>INDEX(TblCardDesign[#Data],MATCH($S15,TblCardDesign[ID],0),3)</f>
        <v>Antidote</v>
      </c>
      <c r="U15">
        <f>INDEX(TblCardDesign[#Data],MATCH($S15,TblCardDesign[ID],0),4)</f>
        <v>0</v>
      </c>
      <c r="V15">
        <f>INDEX(TblCardDesign[#Data],MATCH($S15,TblCardDesign[ID],0),5)</f>
        <v>0</v>
      </c>
      <c r="W15">
        <f>INDEX(TblCardDesign[#Data],MATCH($S15,TblCardDesign[ID],0),6)</f>
        <v>0</v>
      </c>
      <c r="X15">
        <f>INDEX(TblCardDesign[#Data],MATCH($S15,TblCardDesign[ID],0),7)</f>
        <v>1</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Event</v>
      </c>
      <c r="AD15">
        <f>INDEX(TblCardDesign[#Data],MATCH($S15,TblCardDesign[ID],0),13)</f>
        <v>0</v>
      </c>
      <c r="AE15">
        <f>INDEX(TblCardDesign[#Data],MATCH($S15,TblCardDesign[ID],0),14)</f>
        <v>0</v>
      </c>
      <c r="AF15">
        <f>INDEX(TblCardDesign[#Data],MATCH($S15,TblCardDesign[ID],0),15)</f>
        <v>0</v>
      </c>
      <c r="AG15" s="2" t="str">
        <f>INDEX(TblCardDesign[#Data],MATCH($S15,TblCardDesign[ID],0),17)</f>
        <v>Remove target On Going event card attached to you</v>
      </c>
    </row>
    <row r="16" spans="2:33" ht="45">
      <c r="B16">
        <v>11</v>
      </c>
      <c r="C16" t="str">
        <f>INDEX(TblCardDesign[#Data],MATCH($B16,TblCardDesign[ID],0),3)</f>
        <v>Chief Medical Officer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Medic</v>
      </c>
      <c r="N16">
        <f>INDEX(TblCardDesign[#Data],MATCH($B16,TblCardDesign[ID],0),14)</f>
        <v>3</v>
      </c>
      <c r="O16" t="str">
        <f>INDEX(TblCardDesign[#Data],MATCH($B16,TblCardDesign[ID],0),15)</f>
        <v>Human</v>
      </c>
      <c r="P16" s="2" t="str">
        <f>INDEX(TblCardDesign[#Data],MATCH($B16,TblCardDesign[ID],0),17)</f>
        <v>Sacrifice 1 Medic Tier 2
Engage: Medical + 3</v>
      </c>
      <c r="S16">
        <v>155</v>
      </c>
      <c r="T16" t="str">
        <f>INDEX(TblCardDesign[#Data],MATCH($S16,TblCardDesign[ID],0),3)</f>
        <v>Safety Helmet</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Crew Attachment</v>
      </c>
      <c r="AD16">
        <f>INDEX(TblCardDesign[#Data],MATCH($S16,TblCardDesign[ID],0),13)</f>
        <v>0</v>
      </c>
      <c r="AE16">
        <f>INDEX(TblCardDesign[#Data],MATCH($S16,TblCardDesign[ID],0),14)</f>
        <v>0</v>
      </c>
      <c r="AF16">
        <f>INDEX(TblCardDesign[#Data],MATCH($S16,TblCardDesign[ID],0),15)</f>
        <v>0</v>
      </c>
      <c r="AG16" s="2" t="str">
        <f>INDEX(TblCardDesign[#Data],MATCH($S16,TblCardDesign[ID],0),17)</f>
        <v>Attach to Crew: This crew member can't be the target of Strategy cards by your opponents</v>
      </c>
    </row>
    <row r="17" spans="2:33" ht="59.25" customHeight="1">
      <c r="B17">
        <v>11</v>
      </c>
      <c r="C17" t="str">
        <f>INDEX(TblCardDesign[#Data],MATCH($B17,TblCardDesign[ID],0),3)</f>
        <v>Chief Medical Officer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Medic</v>
      </c>
      <c r="N17">
        <f>INDEX(TblCardDesign[#Data],MATCH($B17,TblCardDesign[ID],0),14)</f>
        <v>3</v>
      </c>
      <c r="O17" t="str">
        <f>INDEX(TblCardDesign[#Data],MATCH($B17,TblCardDesign[ID],0),15)</f>
        <v>Human</v>
      </c>
      <c r="P17" s="2" t="str">
        <f>INDEX(TblCardDesign[#Data],MATCH($B17,TblCardDesign[ID],0),17)</f>
        <v>Sacrifice 1 Medic Tier 2
Engage: Medical + 3</v>
      </c>
      <c r="S17">
        <v>155</v>
      </c>
      <c r="T17" t="str">
        <f>INDEX(TblCardDesign[#Data],MATCH($S17,TblCardDesign[ID],0),3)</f>
        <v>Safety Helmet</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Crew Attachment</v>
      </c>
      <c r="AD17">
        <f>INDEX(TblCardDesign[#Data],MATCH($S17,TblCardDesign[ID],0),13)</f>
        <v>0</v>
      </c>
      <c r="AE17">
        <f>INDEX(TblCardDesign[#Data],MATCH($S17,TblCardDesign[ID],0),14)</f>
        <v>0</v>
      </c>
      <c r="AF17">
        <f>INDEX(TblCardDesign[#Data],MATCH($S17,TblCardDesign[ID],0),15)</f>
        <v>0</v>
      </c>
      <c r="AG17" s="2" t="str">
        <f>INDEX(TblCardDesign[#Data],MATCH($S17,TblCardDesign[ID],0),17)</f>
        <v>Attach to Crew: This crew member can't be the target of Strategy cards by your opponents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You have no max hand size.</v>
      </c>
      <c r="S18">
        <v>52</v>
      </c>
      <c r="T18" t="str">
        <f>INDEX(TblCardDesign[#Data],MATCH($S18,TblCardDesign[ID],0),3)</f>
        <v>Back in Action</v>
      </c>
      <c r="U18">
        <f>INDEX(TblCardDesign[#Data],MATCH($S18,TblCardDesign[ID],0),4)</f>
        <v>0</v>
      </c>
      <c r="V18">
        <f>INDEX(TblCardDesign[#Data],MATCH($S18,TblCardDesign[ID],0),5)</f>
        <v>0</v>
      </c>
      <c r="W18">
        <f>INDEX(TblCardDesign[#Data],MATCH($S18,TblCardDesign[ID],0),6)</f>
        <v>0</v>
      </c>
      <c r="X18">
        <f>INDEX(TblCardDesign[#Data],MATCH($S18,TblCardDesign[ID],0),7)</f>
        <v>1</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Return a crew card from stasis and place in an available crew slot</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You have no max hand size.</v>
      </c>
      <c r="S19">
        <v>52</v>
      </c>
      <c r="T19" t="str">
        <f>INDEX(TblCardDesign[#Data],MATCH($S19,TblCardDesign[ID],0),3)</f>
        <v>Back in Action</v>
      </c>
      <c r="U19">
        <f>INDEX(TblCardDesign[#Data],MATCH($S19,TblCardDesign[ID],0),4)</f>
        <v>0</v>
      </c>
      <c r="V19">
        <f>INDEX(TblCardDesign[#Data],MATCH($S19,TblCardDesign[ID],0),5)</f>
        <v>0</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Return a crew card from stasis and place in an available crew slot</v>
      </c>
    </row>
    <row r="20" spans="2:33" ht="150">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1" spans="2:33" ht="150">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You have no max hand size.</v>
      </c>
      <c r="S21">
        <v>156</v>
      </c>
      <c r="T21" t="str">
        <f>INDEX(TblCardDesign[#Data],MATCH($S21,TblCardDesign[ID],0),3)</f>
        <v>Versatile</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Crew Attachment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2" spans="2:33" ht="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You have no max hand size.</v>
      </c>
      <c r="S22">
        <v>153</v>
      </c>
      <c r="T22" t="str">
        <f>INDEX(TblCardDesign[#Data],MATCH($S22,TblCardDesign[ID],0),3)</f>
        <v>Ship CVs</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2</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a tier 1 crew card, reveal it and put it into your hand, then shuffle.</v>
      </c>
    </row>
    <row r="23" spans="2:33" ht="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You have no max hand size.</v>
      </c>
      <c r="S23">
        <v>153</v>
      </c>
      <c r="T23" t="str">
        <f>INDEX(TblCardDesign[#Data],MATCH($S23,TblCardDesign[ID],0),3)</f>
        <v>Ship CVs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2</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a tier 1 crew card, reveal it and put it into your hand, then shuffle.</v>
      </c>
    </row>
    <row r="24" spans="2:33" ht="270">
      <c r="B24">
        <v>159</v>
      </c>
      <c r="C24" t="str">
        <f>INDEX(TblCardDesign[#Data],MATCH($B24,TblCardDesign[ID],0),3)</f>
        <v>CC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4">
        <v>154</v>
      </c>
      <c r="T24" t="str">
        <f>INDEX(TblCardDesign[#Data],MATCH($S24,TblCardDesign[ID],0),3)</f>
        <v>In search of Promotion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Search your crew deck for a tier 2 or tier 3 crew card, reveal it and put it into your hand, then shuffle.</v>
      </c>
    </row>
    <row r="25" spans="2:33" ht="270">
      <c r="B25">
        <v>159</v>
      </c>
      <c r="C25" t="str">
        <f>INDEX(TblCardDesign[#Data],MATCH($B25,TblCardDesign[ID],0),3)</f>
        <v>CC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5">
        <v>154</v>
      </c>
      <c r="T25" t="str">
        <f>INDEX(TblCardDesign[#Data],MATCH($S25,TblCardDesign[ID],0),3)</f>
        <v>In search of Promotion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Search your crew deck for a tier 2 or tier 3 crew card, reveal it and put it into your hand, then shuffle.</v>
      </c>
    </row>
    <row r="26" spans="2:33" ht="60">
      <c r="B26">
        <v>12</v>
      </c>
      <c r="C26" t="str">
        <f>INDEX(TblCardDesign[#Data],MATCH($B26,TblCardDesign[ID],0),3)</f>
        <v>Experimental Doctor</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Medic</v>
      </c>
      <c r="N26">
        <f>INDEX(TblCardDesign[#Data],MATCH($B26,TblCardDesign[ID],0),14)</f>
        <v>1</v>
      </c>
      <c r="O26" t="str">
        <f>INDEX(TblCardDesign[#Data],MATCH($B26,TblCardDesign[ID],0),15)</f>
        <v>Human</v>
      </c>
      <c r="P26" s="2" t="str">
        <f>INDEX(TblCardDesign[#Data],MATCH($B26,TblCardDesign[ID],0),17)</f>
        <v>Engage: Medical + 1
Engage: Discard 1 crew card from your hand and gain Medical + 2</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60">
      <c r="B27">
        <v>12</v>
      </c>
      <c r="C27" t="str">
        <f>INDEX(TblCardDesign[#Data],MATCH($B27,TblCardDesign[ID],0),3)</f>
        <v>Experimental Doctor</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Medic</v>
      </c>
      <c r="N27">
        <f>INDEX(TblCardDesign[#Data],MATCH($B27,TblCardDesign[ID],0),14)</f>
        <v>1</v>
      </c>
      <c r="O27" t="str">
        <f>INDEX(TblCardDesign[#Data],MATCH($B27,TblCardDesign[ID],0),15)</f>
        <v>Human</v>
      </c>
      <c r="P27" s="2" t="str">
        <f>INDEX(TblCardDesign[#Data],MATCH($B27,TblCardDesign[ID],0),17)</f>
        <v>Engage: Medical + 1
Engage: Discard 1 crew card from your hand and gain Medical + 2</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60">
      <c r="B28">
        <v>12</v>
      </c>
      <c r="C28" t="str">
        <f>INDEX(TblCardDesign[#Data],MATCH($B28,TblCardDesign[ID],0),3)</f>
        <v>Experimental Doctor</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Medic</v>
      </c>
      <c r="N28">
        <f>INDEX(TblCardDesign[#Data],MATCH($B28,TblCardDesign[ID],0),14)</f>
        <v>1</v>
      </c>
      <c r="O28" t="str">
        <f>INDEX(TblCardDesign[#Data],MATCH($B28,TblCardDesign[ID],0),15)</f>
        <v>Human</v>
      </c>
      <c r="P28" s="2" t="str">
        <f>INDEX(TblCardDesign[#Data],MATCH($B28,TblCardDesign[ID],0),17)</f>
        <v>Engage: Medical + 1
Engage: Discard 1 crew card from your hand and gain Medical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c r="B29">
        <v>12</v>
      </c>
      <c r="C29" t="str">
        <f>INDEX(TblCardDesign[#Data],MATCH($B29,TblCardDesign[ID],0),3)</f>
        <v>Experimental Doctor</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Medic</v>
      </c>
      <c r="N29">
        <f>INDEX(TblCardDesign[#Data],MATCH($B29,TblCardDesign[ID],0),14)</f>
        <v>1</v>
      </c>
      <c r="O29" t="str">
        <f>INDEX(TblCardDesign[#Data],MATCH($B29,TblCardDesign[ID],0),15)</f>
        <v>Human</v>
      </c>
      <c r="P29" s="2" t="str">
        <f>INDEX(TblCardDesign[#Data],MATCH($B29,TblCardDesign[ID],0),17)</f>
        <v>Engage: Medical + 1
Engage: Discard 1 crew card from your hand and gain Medical + 2</v>
      </c>
      <c r="S29">
        <v>143</v>
      </c>
      <c r="T29" t="str">
        <f>INDEX(TblCardDesign[#Data],MATCH($S29,TblCardDesign[ID],0),3)</f>
        <v>Disruption Waves Tier 2</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Frigate ships cost 1 extra Neutral</v>
      </c>
    </row>
    <row r="30" spans="2:33" ht="90">
      <c r="B30">
        <v>80</v>
      </c>
      <c r="C30" t="str">
        <f>INDEX(TblCardDesign[#Data],MATCH($B30,TblCardDesign[ID],0),3)</f>
        <v>Cpt. Ray</v>
      </c>
      <c r="D30">
        <f>INDEX(TblCardDesign[#Data],MATCH($B30,TblCardDesign[ID],0),4)</f>
        <v>1</v>
      </c>
      <c r="E30">
        <f>INDEX(TblCardDesign[#Data],MATCH($B30,TblCardDesign[ID],0),5)</f>
        <v>0</v>
      </c>
      <c r="F30">
        <f>INDEX(TblCardDesign[#Data],MATCH($B30,TblCardDesign[ID],0),6)</f>
        <v>0</v>
      </c>
      <c r="G30">
        <f>INDEX(TblCardDesign[#Data],MATCH($B30,TblCardDesign[ID],0),7)</f>
        <v>1</v>
      </c>
      <c r="H30">
        <f>INDEX(TblCardDesign[#Data],MATCH($B30,TblCardDesign[ID],0),8)</f>
        <v>0</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Medic</v>
      </c>
      <c r="N30">
        <f>INDEX(TblCardDesign[#Data],MATCH($B30,TblCardDesign[ID],0),14)</f>
        <v>0</v>
      </c>
      <c r="O30" t="str">
        <f>INDEX(TblCardDesign[#Data],MATCH($B30,TblCardDesign[ID],0),15)</f>
        <v>Human</v>
      </c>
      <c r="P30" s="2" t="str">
        <f>INDEX(TblCardDesign[#Data],MATCH($B30,TblCardDesign[ID],0),17)</f>
        <v>Engage: Disengage 2 crew members on assigned ship
Engage: Return 1 crew member from your stasis pile to your hand</v>
      </c>
      <c r="S30">
        <v>145</v>
      </c>
      <c r="T30" t="str">
        <f>INDEX(TblCardDesign[#Data],MATCH($S30,TblCardDesign[ID],0),3)</f>
        <v>Disruption Waves Tier 4</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Cruiser ships cost 1 extra Neutral</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Engage: Disengage 2 crew members on assigned ship
Engage: Return 1 crew member from your stasis pile to your hand</v>
      </c>
      <c r="S31">
        <v>145</v>
      </c>
      <c r="T31" t="str">
        <f>INDEX(TblCardDesign[#Data],MATCH($S31,TblCardDesign[ID],0),3)</f>
        <v>Disruption Waves Tier 4</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Cruiser ships cost 1 extra Neutral</v>
      </c>
    </row>
    <row r="32" spans="2:33" ht="60">
      <c r="B32">
        <v>92</v>
      </c>
      <c r="C32" t="str">
        <f>INDEX(TblCardDesign[#Data],MATCH($B32,TblCardDesign[ID],0),3)</f>
        <v>Lt. Stacey</v>
      </c>
      <c r="D32">
        <f>INDEX(TblCardDesign[#Data],MATCH($B32,TblCardDesign[ID],0),4)</f>
        <v>1</v>
      </c>
      <c r="E32">
        <f>INDEX(TblCardDesign[#Data],MATCH($B32,TblCardDesign[ID],0),5)</f>
        <v>0</v>
      </c>
      <c r="F32">
        <f>INDEX(TblCardDesign[#Data],MATCH($B32,TblCardDesign[ID],0),6)</f>
        <v>0</v>
      </c>
      <c r="G32">
        <f>INDEX(TblCardDesign[#Data],MATCH($B32,TblCardDesign[ID],0),7)</f>
        <v>2</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Medic</v>
      </c>
      <c r="N32">
        <f>INDEX(TblCardDesign[#Data],MATCH($B32,TblCardDesign[ID],0),14)</f>
        <v>0</v>
      </c>
      <c r="O32" t="str">
        <f>INDEX(TblCardDesign[#Data],MATCH($B32,TblCardDesign[ID],0),15)</f>
        <v>Human</v>
      </c>
      <c r="P32" s="2" t="str">
        <f>INDEX(TblCardDesign[#Data],MATCH($B32,TblCardDesign[ID],0),17)</f>
        <v>Crew attachments cost 1 less medic to attach to crew members on assigned ship.</v>
      </c>
      <c r="S32">
        <v>138</v>
      </c>
      <c r="T32" t="str">
        <f>INDEX(TblCardDesign[#Data],MATCH($S32,TblCardDesign[ID],0),3)</f>
        <v>HBF Droid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Crew Attachment</v>
      </c>
      <c r="AD32">
        <f>INDEX(TblCardDesign[#Data],MATCH($S32,TblCardDesign[ID],0),13)</f>
        <v>0</v>
      </c>
      <c r="AE32">
        <f>INDEX(TblCardDesign[#Data],MATCH($S32,TblCardDesign[ID],0),14)</f>
        <v>0</v>
      </c>
      <c r="AF32">
        <f>INDEX(TblCardDesign[#Data],MATCH($S32,TblCardDesign[ID],0),15)</f>
        <v>0</v>
      </c>
      <c r="AG32" s="2" t="str">
        <f>INDEX(TblCardDesign[#Data],MATCH($S32,TblCardDesign[ID],0),17)</f>
        <v>Attach to crew: This crew member repairs assigned ship by 100 whenever they Engage</v>
      </c>
    </row>
    <row r="33" spans="2:33" ht="60">
      <c r="B33">
        <v>92</v>
      </c>
      <c r="C33" t="str">
        <f>INDEX(TblCardDesign[#Data],MATCH($B33,TblCardDesign[ID],0),3)</f>
        <v>Lt. Stacey</v>
      </c>
      <c r="D33">
        <f>INDEX(TblCardDesign[#Data],MATCH($B33,TblCardDesign[ID],0),4)</f>
        <v>1</v>
      </c>
      <c r="E33">
        <f>INDEX(TblCardDesign[#Data],MATCH($B33,TblCardDesign[ID],0),5)</f>
        <v>0</v>
      </c>
      <c r="F33">
        <f>INDEX(TblCardDesign[#Data],MATCH($B33,TblCardDesign[ID],0),6)</f>
        <v>0</v>
      </c>
      <c r="G33">
        <f>INDEX(TblCardDesign[#Data],MATCH($B33,TblCardDesign[ID],0),7)</f>
        <v>2</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Medic</v>
      </c>
      <c r="N33">
        <f>INDEX(TblCardDesign[#Data],MATCH($B33,TblCardDesign[ID],0),14)</f>
        <v>0</v>
      </c>
      <c r="O33" t="str">
        <f>INDEX(TblCardDesign[#Data],MATCH($B33,TblCardDesign[ID],0),15)</f>
        <v>Human</v>
      </c>
      <c r="P33" s="2" t="str">
        <f>INDEX(TblCardDesign[#Data],MATCH($B33,TblCardDesign[ID],0),17)</f>
        <v>Crew attachments cost 1 less medic to attach to crew members on assigned ship.</v>
      </c>
      <c r="S33">
        <v>138</v>
      </c>
      <c r="T33" t="str">
        <f>INDEX(TblCardDesign[#Data],MATCH($S33,TblCardDesign[ID],0),3)</f>
        <v>HBF Droid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Crew Attachment</v>
      </c>
      <c r="AD33">
        <f>INDEX(TblCardDesign[#Data],MATCH($S33,TblCardDesign[ID],0),13)</f>
        <v>0</v>
      </c>
      <c r="AE33">
        <f>INDEX(TblCardDesign[#Data],MATCH($S33,TblCardDesign[ID],0),14)</f>
        <v>0</v>
      </c>
      <c r="AF33">
        <f>INDEX(TblCardDesign[#Data],MATCH($S33,TblCardDesign[ID],0),15)</f>
        <v>0</v>
      </c>
      <c r="AG33" s="2" t="str">
        <f>INDEX(TblCardDesign[#Data],MATCH($S33,TblCardDesign[ID],0),17)</f>
        <v>Attach to crew: This crew member repairs assigned ship by 100 whenever they Engage</v>
      </c>
    </row>
    <row r="34" spans="2:33" ht="60">
      <c r="B34">
        <v>92</v>
      </c>
      <c r="C34" t="str">
        <f>INDEX(TblCardDesign[#Data],MATCH($B34,TblCardDesign[ID],0),3)</f>
        <v>Lt. Stacey</v>
      </c>
      <c r="D34">
        <f>INDEX(TblCardDesign[#Data],MATCH($B34,TblCardDesign[ID],0),4)</f>
        <v>1</v>
      </c>
      <c r="E34">
        <f>INDEX(TblCardDesign[#Data],MATCH($B34,TblCardDesign[ID],0),5)</f>
        <v>0</v>
      </c>
      <c r="F34">
        <f>INDEX(TblCardDesign[#Data],MATCH($B34,TblCardDesign[ID],0),6)</f>
        <v>0</v>
      </c>
      <c r="G34">
        <f>INDEX(TblCardDesign[#Data],MATCH($B34,TblCardDesign[ID],0),7)</f>
        <v>2</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Medic</v>
      </c>
      <c r="N34">
        <f>INDEX(TblCardDesign[#Data],MATCH($B34,TblCardDesign[ID],0),14)</f>
        <v>0</v>
      </c>
      <c r="O34" t="str">
        <f>INDEX(TblCardDesign[#Data],MATCH($B34,TblCardDesign[ID],0),15)</f>
        <v>Human</v>
      </c>
      <c r="P34" s="2" t="str">
        <f>INDEX(TblCardDesign[#Data],MATCH($B34,TblCardDesign[ID],0),17)</f>
        <v>Crew attachments cost 1 less medic to attach to crew members on assigned ship.</v>
      </c>
      <c r="S34">
        <v>102</v>
      </c>
      <c r="T34" t="str">
        <f>INDEX(TblCardDesign[#Data],MATCH($S34,TblCardDesign[ID],0),3)</f>
        <v>Knowing Shields</v>
      </c>
      <c r="U34">
        <f>INDEX(TblCardDesign[#Data],MATCH($S34,TblCardDesign[ID],0),4)</f>
        <v>0</v>
      </c>
      <c r="V34">
        <f>INDEX(TblCardDesign[#Data],MATCH($S34,TblCardDesign[ID],0),5)</f>
        <v>0</v>
      </c>
      <c r="W34">
        <f>INDEX(TblCardDesign[#Data],MATCH($S34,TblCardDesign[ID],0),6)</f>
        <v>0</v>
      </c>
      <c r="X34">
        <f>INDEX(TblCardDesign[#Data],MATCH($S34,TblCardDesign[ID],0),7)</f>
        <v>1</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Crew Attachment</v>
      </c>
      <c r="AD34">
        <f>INDEX(TblCardDesign[#Data],MATCH($S34,TblCardDesign[ID],0),13)</f>
        <v>0</v>
      </c>
      <c r="AE34">
        <f>INDEX(TblCardDesign[#Data],MATCH($S34,TblCardDesign[ID],0),14)</f>
        <v>0</v>
      </c>
      <c r="AF34">
        <f>INDEX(TblCardDesign[#Data],MATCH($S34,TblCardDesign[ID],0),15)</f>
        <v>0</v>
      </c>
      <c r="AG34" s="2" t="str">
        <f>INDEX(TblCardDesign[#Data],MATCH($S34,TblCardDesign[ID],0),17)</f>
        <v>Attach to crew: This crew member when used on gun slot add aditional 200 damage against a targets ships shield</v>
      </c>
    </row>
    <row r="35" spans="2:33" ht="75">
      <c r="B35">
        <v>162</v>
      </c>
      <c r="C35" t="str">
        <f>INDEX(TblCardDesign[#Data],MATCH($B35,TblCardDesign[ID],0),3)</f>
        <v>Adm. Jess</v>
      </c>
      <c r="D35">
        <f>INDEX(TblCardDesign[#Data],MATCH($B35,TblCardDesign[ID],0),4)</f>
        <v>0</v>
      </c>
      <c r="E35">
        <f>INDEX(TblCardDesign[#Data],MATCH($B35,TblCardDesign[ID],0),5)</f>
        <v>0</v>
      </c>
      <c r="F35">
        <f>INDEX(TblCardDesign[#Data],MATCH($B35,TblCardDesign[ID],0),6)</f>
        <v>0</v>
      </c>
      <c r="G35">
        <f>INDEX(TblCardDesign[#Data],MATCH($B35,TblCardDesign[ID],0),7)</f>
        <v>1</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Medic</v>
      </c>
      <c r="N35">
        <f>INDEX(TblCardDesign[#Data],MATCH($B35,TblCardDesign[ID],0),14)</f>
        <v>0</v>
      </c>
      <c r="O35" t="str">
        <f>INDEX(TblCardDesign[#Data],MATCH($B35,TblCardDesign[ID],0),15)</f>
        <v>Human</v>
      </c>
      <c r="P35" s="2" t="str">
        <f>INDEX(TblCardDesign[#Data],MATCH($B35,TblCardDesign[ID],0),17)</f>
        <v>At the start of your turn, return a target crew attachment card from your Stasis to your hand.</v>
      </c>
      <c r="S35">
        <v>102</v>
      </c>
      <c r="T35" t="str">
        <f>INDEX(TblCardDesign[#Data],MATCH($S35,TblCardDesign[ID],0),3)</f>
        <v>Knowing Shields</v>
      </c>
      <c r="U35">
        <f>INDEX(TblCardDesign[#Data],MATCH($S35,TblCardDesign[ID],0),4)</f>
        <v>0</v>
      </c>
      <c r="V35">
        <f>INDEX(TblCardDesign[#Data],MATCH($S35,TblCardDesign[ID],0),5)</f>
        <v>0</v>
      </c>
      <c r="W35">
        <f>INDEX(TblCardDesign[#Data],MATCH($S35,TblCardDesign[ID],0),6)</f>
        <v>0</v>
      </c>
      <c r="X35">
        <f>INDEX(TblCardDesign[#Data],MATCH($S35,TblCardDesign[ID],0),7)</f>
        <v>1</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Crew Attachment</v>
      </c>
      <c r="AD35">
        <f>INDEX(TblCardDesign[#Data],MATCH($S35,TblCardDesign[ID],0),13)</f>
        <v>0</v>
      </c>
      <c r="AE35">
        <f>INDEX(TblCardDesign[#Data],MATCH($S35,TblCardDesign[ID],0),14)</f>
        <v>0</v>
      </c>
      <c r="AF35">
        <f>INDEX(TblCardDesign[#Data],MATCH($S35,TblCardDesign[ID],0),15)</f>
        <v>0</v>
      </c>
      <c r="AG35" s="2" t="str">
        <f>INDEX(TblCardDesign[#Data],MATCH($S35,TblCardDesign[ID],0),17)</f>
        <v>Attach to crew: This crew member when used on gun slot add aditional 200 damage against a targets ships shield</v>
      </c>
    </row>
    <row r="36" spans="2:33" ht="30">
      <c r="S36">
        <v>103</v>
      </c>
      <c r="T36" t="str">
        <f>INDEX(TblCardDesign[#Data],MATCH($S36,TblCardDesign[ID],0),3)</f>
        <v>An extra hand</v>
      </c>
      <c r="U36">
        <f>INDEX(TblCardDesign[#Data],MATCH($S36,TblCardDesign[ID],0),4)</f>
        <v>0</v>
      </c>
      <c r="V36">
        <f>INDEX(TblCardDesign[#Data],MATCH($S36,TblCardDesign[ID],0),5)</f>
        <v>0</v>
      </c>
      <c r="W36">
        <f>INDEX(TblCardDesign[#Data],MATCH($S36,TblCardDesign[ID],0),6)</f>
        <v>0</v>
      </c>
      <c r="X36">
        <f>INDEX(TblCardDesign[#Data],MATCH($S36,TblCardDesign[ID],0),7)</f>
        <v>1</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Crew Attachment</v>
      </c>
      <c r="AD36">
        <f>INDEX(TblCardDesign[#Data],MATCH($S36,TblCardDesign[ID],0),13)</f>
        <v>0</v>
      </c>
      <c r="AE36">
        <f>INDEX(TblCardDesign[#Data],MATCH($S36,TblCardDesign[ID],0),14)</f>
        <v>0</v>
      </c>
      <c r="AF36">
        <f>INDEX(TblCardDesign[#Data],MATCH($S36,TblCardDesign[ID],0),15)</f>
        <v>0</v>
      </c>
      <c r="AG36" s="2" t="str">
        <f>INDEX(TblCardDesign[#Data],MATCH($S36,TblCardDesign[ID],0),17)</f>
        <v>Attach to crew: This crew member can use one extra gun slot</v>
      </c>
    </row>
    <row r="37" spans="2:33" ht="30">
      <c r="S37">
        <v>103</v>
      </c>
      <c r="T37" t="str">
        <f>INDEX(TblCardDesign[#Data],MATCH($S37,TblCardDesign[ID],0),3)</f>
        <v>An extra hand</v>
      </c>
      <c r="U37">
        <f>INDEX(TblCardDesign[#Data],MATCH($S37,TblCardDesign[ID],0),4)</f>
        <v>0</v>
      </c>
      <c r="V37">
        <f>INDEX(TblCardDesign[#Data],MATCH($S37,TblCardDesign[ID],0),5)</f>
        <v>0</v>
      </c>
      <c r="W37">
        <f>INDEX(TblCardDesign[#Data],MATCH($S37,TblCardDesign[ID],0),6)</f>
        <v>0</v>
      </c>
      <c r="X37">
        <f>INDEX(TblCardDesign[#Data],MATCH($S37,TblCardDesign[ID],0),7)</f>
        <v>1</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Crew Attachment</v>
      </c>
      <c r="AD37">
        <f>INDEX(TblCardDesign[#Data],MATCH($S37,TblCardDesign[ID],0),13)</f>
        <v>0</v>
      </c>
      <c r="AE37">
        <f>INDEX(TblCardDesign[#Data],MATCH($S37,TblCardDesign[ID],0),14)</f>
        <v>0</v>
      </c>
      <c r="AF37">
        <f>INDEX(TblCardDesign[#Data],MATCH($S37,TblCardDesign[ID],0),15)</f>
        <v>0</v>
      </c>
      <c r="AG37" s="2" t="str">
        <f>INDEX(TblCardDesign[#Data],MATCH($S37,TblCardDesign[ID],0),17)</f>
        <v>Attach to crew: This crew member can use one extra gun slot</v>
      </c>
    </row>
    <row r="38" spans="2:33" ht="60">
      <c r="S38">
        <v>141</v>
      </c>
      <c r="T38" t="str">
        <f>INDEX(TblCardDesign[#Data],MATCH($S38,TblCardDesign[ID],0),3)</f>
        <v>Advertising Droid Campaign</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When a new crew member is assigned to this ship from your hand, draw a card from your crew deck</v>
      </c>
    </row>
    <row r="39" spans="2:33" ht="60">
      <c r="S39">
        <v>141</v>
      </c>
      <c r="T39" t="str">
        <f>INDEX(TblCardDesign[#Data],MATCH($S39,TblCardDesign[ID],0),3)</f>
        <v>Advertising Droid Campaign</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3</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When a new crew member is assigned to this ship from your hand, draw a card from your crew deck</v>
      </c>
    </row>
    <row r="40" spans="2:33" ht="45">
      <c r="S40">
        <v>164</v>
      </c>
      <c r="T40" t="str">
        <f>INDEX(TblCardDesign[#Data],MATCH($S40,TblCardDesign[ID],0),3)</f>
        <v>Trigger Fingers</v>
      </c>
      <c r="U40">
        <f>INDEX(TblCardDesign[#Data],MATCH($S40,TblCardDesign[ID],0),4)</f>
        <v>0</v>
      </c>
      <c r="V40">
        <f>INDEX(TblCardDesign[#Data],MATCH($S40,TblCardDesign[ID],0),5)</f>
        <v>0</v>
      </c>
      <c r="W40">
        <f>INDEX(TblCardDesign[#Data],MATCH($S40,TblCardDesign[ID],0),6)</f>
        <v>0</v>
      </c>
      <c r="X40">
        <f>INDEX(TblCardDesign[#Data],MATCH($S40,TblCardDesign[ID],0),7)</f>
        <v>1</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This Crew member can attack twice when Engaged to use gun slot/s</v>
      </c>
    </row>
    <row r="41" spans="2:33" ht="45">
      <c r="S41">
        <v>164</v>
      </c>
      <c r="T41" t="str">
        <f>INDEX(TblCardDesign[#Data],MATCH($S41,TblCardDesign[ID],0),3)</f>
        <v>Trigger Fingers</v>
      </c>
      <c r="U41">
        <f>INDEX(TblCardDesign[#Data],MATCH($S41,TblCardDesign[ID],0),4)</f>
        <v>0</v>
      </c>
      <c r="V41">
        <f>INDEX(TblCardDesign[#Data],MATCH($S41,TblCardDesign[ID],0),5)</f>
        <v>0</v>
      </c>
      <c r="W41">
        <f>INDEX(TblCardDesign[#Data],MATCH($S41,TblCardDesign[ID],0),6)</f>
        <v>0</v>
      </c>
      <c r="X41">
        <f>INDEX(TblCardDesign[#Data],MATCH($S41,TblCardDesign[ID],0),7)</f>
        <v>1</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This Crew member can attack twice when Engaged to use gun slot/s</v>
      </c>
    </row>
    <row r="42" spans="2:33" ht="45">
      <c r="S42">
        <v>164</v>
      </c>
      <c r="T42" t="str">
        <f>INDEX(TblCardDesign[#Data],MATCH($S42,TblCardDesign[ID],0),3)</f>
        <v>Trigger Fingers</v>
      </c>
      <c r="U42">
        <f>INDEX(TblCardDesign[#Data],MATCH($S42,TblCardDesign[ID],0),4)</f>
        <v>0</v>
      </c>
      <c r="V42">
        <f>INDEX(TblCardDesign[#Data],MATCH($S42,TblCardDesign[ID],0),5)</f>
        <v>0</v>
      </c>
      <c r="W42">
        <f>INDEX(TblCardDesign[#Data],MATCH($S42,TblCardDesign[ID],0),6)</f>
        <v>0</v>
      </c>
      <c r="X42">
        <f>INDEX(TblCardDesign[#Data],MATCH($S42,TblCardDesign[ID],0),7)</f>
        <v>1</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This Crew member can attack twice when Engaged to use gun slot/s</v>
      </c>
    </row>
    <row r="43" spans="2:33" ht="45">
      <c r="S43">
        <v>164</v>
      </c>
      <c r="T43" t="str">
        <f>INDEX(TblCardDesign[#Data],MATCH($S43,TblCardDesign[ID],0),3)</f>
        <v>Trigger Fingers</v>
      </c>
      <c r="U43">
        <f>INDEX(TblCardDesign[#Data],MATCH($S43,TblCardDesign[ID],0),4)</f>
        <v>0</v>
      </c>
      <c r="V43">
        <f>INDEX(TblCardDesign[#Data],MATCH($S43,TblCardDesign[ID],0),5)</f>
        <v>0</v>
      </c>
      <c r="W43">
        <f>INDEX(TblCardDesign[#Data],MATCH($S43,TblCardDesign[ID],0),6)</f>
        <v>0</v>
      </c>
      <c r="X43">
        <f>INDEX(TblCardDesign[#Data],MATCH($S43,TblCardDesign[ID],0),7)</f>
        <v>1</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This Crew member can attack twice when Engaged to use gun slot/s</v>
      </c>
    </row>
    <row r="44" spans="2:33" ht="60">
      <c r="S44">
        <v>165</v>
      </c>
      <c r="T44" t="str">
        <f>INDEX(TblCardDesign[#Data],MATCH($S44,TblCardDesign[ID],0),3)</f>
        <v>Buffed up Crew</v>
      </c>
      <c r="U44">
        <f>INDEX(TblCardDesign[#Data],MATCH($S44,TblCardDesign[ID],0),4)</f>
        <v>0</v>
      </c>
      <c r="V44">
        <f>INDEX(TblCardDesign[#Data],MATCH($S44,TblCardDesign[ID],0),5)</f>
        <v>0</v>
      </c>
      <c r="W44">
        <f>INDEX(TblCardDesign[#Data],MATCH($S44,TblCardDesign[ID],0),6)</f>
        <v>0</v>
      </c>
      <c r="X44">
        <f>INDEX(TblCardDesign[#Data],MATCH($S44,TblCardDesign[ID],0),7)</f>
        <v>2</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On Going Event</v>
      </c>
      <c r="AD44">
        <f>INDEX(TblCardDesign[#Data],MATCH($S44,TblCardDesign[ID],0),13)</f>
        <v>0</v>
      </c>
      <c r="AE44">
        <f>INDEX(TblCardDesign[#Data],MATCH($S44,TblCardDesign[ID],0),14)</f>
        <v>0</v>
      </c>
      <c r="AF44">
        <f>INDEX(TblCardDesign[#Data],MATCH($S44,TblCardDesign[ID],0),15)</f>
        <v>0</v>
      </c>
      <c r="AG44" s="2" t="str">
        <f>INDEX(TblCardDesign[#Data],MATCH($S44,TblCardDesign[ID],0),17)</f>
        <v>Each of your crew members deal an extra 100 damage when using gun slots for each crew attachment they have.</v>
      </c>
    </row>
    <row r="45" spans="2:33" ht="60">
      <c r="S45">
        <v>165</v>
      </c>
      <c r="T45" t="str">
        <f>INDEX(TblCardDesign[#Data],MATCH($S45,TblCardDesign[ID],0),3)</f>
        <v>Buffed up Crew</v>
      </c>
      <c r="U45">
        <f>INDEX(TblCardDesign[#Data],MATCH($S45,TblCardDesign[ID],0),4)</f>
        <v>0</v>
      </c>
      <c r="V45">
        <f>INDEX(TblCardDesign[#Data],MATCH($S45,TblCardDesign[ID],0),5)</f>
        <v>0</v>
      </c>
      <c r="W45">
        <f>INDEX(TblCardDesign[#Data],MATCH($S45,TblCardDesign[ID],0),6)</f>
        <v>0</v>
      </c>
      <c r="X45">
        <f>INDEX(TblCardDesign[#Data],MATCH($S45,TblCardDesign[ID],0),7)</f>
        <v>2</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On Going Event</v>
      </c>
      <c r="AD45">
        <f>INDEX(TblCardDesign[#Data],MATCH($S45,TblCardDesign[ID],0),13)</f>
        <v>0</v>
      </c>
      <c r="AE45">
        <f>INDEX(TblCardDesign[#Data],MATCH($S45,TblCardDesign[ID],0),14)</f>
        <v>0</v>
      </c>
      <c r="AF45">
        <f>INDEX(TblCardDesign[#Data],MATCH($S45,TblCardDesign[ID],0),15)</f>
        <v>0</v>
      </c>
      <c r="AG45" s="2" t="str">
        <f>INDEX(TblCardDesign[#Data],MATCH($S45,TblCardDesign[ID],0),17)</f>
        <v>Each of your crew members deal an extra 100 damage when using gun slots for each crew attachment they have.</v>
      </c>
    </row>
  </sheetData>
  <autoFilter ref="B5:P5" xr:uid="{79696D0D-A0AB-48A4-908C-45210B221BF9}"/>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50DA-18F1-4DC1-861B-F958B6FFE925}">
  <dimension ref="B2:AG45"/>
  <sheetViews>
    <sheetView topLeftCell="K30" workbookViewId="0">
      <selection activeCell="AG23" sqref="AG23"/>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640</v>
      </c>
      <c r="E2" t="s">
        <v>654</v>
      </c>
    </row>
    <row r="3" spans="2:33">
      <c r="B3" t="s">
        <v>655</v>
      </c>
      <c r="E3" t="s">
        <v>653</v>
      </c>
    </row>
    <row r="4" spans="2:33">
      <c r="B4" s="1" t="s">
        <v>644</v>
      </c>
      <c r="S4" s="1" t="s">
        <v>635</v>
      </c>
    </row>
    <row r="5" spans="2:33">
      <c r="B5" s="53" t="s">
        <v>38</v>
      </c>
      <c r="C5" s="54" t="s">
        <v>40</v>
      </c>
      <c r="D5" s="54" t="s">
        <v>41</v>
      </c>
      <c r="E5" s="54" t="s">
        <v>20</v>
      </c>
      <c r="F5" s="54" t="s">
        <v>42</v>
      </c>
      <c r="G5" s="54" t="s">
        <v>19</v>
      </c>
      <c r="H5" s="54" t="s">
        <v>21</v>
      </c>
      <c r="I5" s="54" t="s">
        <v>23</v>
      </c>
      <c r="J5" s="54" t="s">
        <v>645</v>
      </c>
      <c r="K5" s="54" t="s">
        <v>43</v>
      </c>
      <c r="L5" s="54" t="s">
        <v>0</v>
      </c>
      <c r="M5" s="54" t="s">
        <v>13</v>
      </c>
      <c r="N5" s="54" t="s">
        <v>44</v>
      </c>
      <c r="O5" s="54" t="s">
        <v>12</v>
      </c>
      <c r="P5" s="54" t="s">
        <v>46</v>
      </c>
      <c r="S5" s="53" t="s">
        <v>38</v>
      </c>
      <c r="T5" s="54" t="s">
        <v>40</v>
      </c>
      <c r="U5" s="54" t="s">
        <v>41</v>
      </c>
      <c r="V5" s="54" t="s">
        <v>20</v>
      </c>
      <c r="W5" s="54" t="s">
        <v>42</v>
      </c>
      <c r="X5" s="54" t="s">
        <v>19</v>
      </c>
      <c r="Y5" s="54" t="s">
        <v>21</v>
      </c>
      <c r="Z5" s="54" t="s">
        <v>23</v>
      </c>
      <c r="AA5" s="54" t="s">
        <v>645</v>
      </c>
      <c r="AB5" s="54" t="s">
        <v>43</v>
      </c>
      <c r="AC5" s="54" t="s">
        <v>0</v>
      </c>
      <c r="AD5" s="54" t="s">
        <v>13</v>
      </c>
      <c r="AE5" s="54" t="s">
        <v>44</v>
      </c>
      <c r="AF5" s="54" t="s">
        <v>12</v>
      </c>
      <c r="AG5" s="54" t="s">
        <v>46</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Engage: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Engage: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Engage: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Engage: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c r="B10">
        <v>2</v>
      </c>
      <c r="C10" t="str">
        <f>INDEX(TblCardDesign[#Data],MATCH($B10,TblCardDesign[ID],0),3)</f>
        <v>Research Scientist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Research</v>
      </c>
      <c r="N10">
        <f>INDEX(TblCardDesign[#Data],MATCH($B10,TblCardDesign[ID],0),14)</f>
        <v>2</v>
      </c>
      <c r="O10" t="str">
        <f>INDEX(TblCardDesign[#Data],MATCH($B10,TblCardDesign[ID],0),15)</f>
        <v>Human</v>
      </c>
      <c r="P10" s="2" t="str">
        <f>INDEX(TblCardDesign[#Data],MATCH($B10,TblCardDesign[ID],0),17)</f>
        <v>Sacrifice 1 Research Tier 1
Engage: Research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2</v>
      </c>
      <c r="C11" t="str">
        <f>INDEX(TblCardDesign[#Data],MATCH($B11,TblCardDesign[ID],0),3)</f>
        <v>Research Scientist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Research</v>
      </c>
      <c r="N11">
        <f>INDEX(TblCardDesign[#Data],MATCH($B11,TblCardDesign[ID],0),14)</f>
        <v>2</v>
      </c>
      <c r="O11" t="str">
        <f>INDEX(TblCardDesign[#Data],MATCH($B11,TblCardDesign[ID],0),15)</f>
        <v>Human</v>
      </c>
      <c r="P11" s="2" t="str">
        <f>INDEX(TblCardDesign[#Data],MATCH($B11,TblCardDesign[ID],0),17)</f>
        <v>Sacrifice 1 Research Tier 1
Engage: Research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2</v>
      </c>
      <c r="C12" t="str">
        <f>INDEX(TblCardDesign[#Data],MATCH($B12,TblCardDesign[ID],0),3)</f>
        <v>Research Scientist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Research</v>
      </c>
      <c r="N12">
        <f>INDEX(TblCardDesign[#Data],MATCH($B12,TblCardDesign[ID],0),14)</f>
        <v>2</v>
      </c>
      <c r="O12" t="str">
        <f>INDEX(TblCardDesign[#Data],MATCH($B12,TblCardDesign[ID],0),15)</f>
        <v>Human</v>
      </c>
      <c r="P12" s="2" t="str">
        <f>INDEX(TblCardDesign[#Data],MATCH($B12,TblCardDesign[ID],0),17)</f>
        <v>Sacrifice 1 Research Tier 1
Engage: Research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45">
      <c r="B13">
        <v>2</v>
      </c>
      <c r="C13" t="str">
        <f>INDEX(TblCardDesign[#Data],MATCH($B13,TblCardDesign[ID],0),3)</f>
        <v>Research Scientist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Research</v>
      </c>
      <c r="N13">
        <f>INDEX(TblCardDesign[#Data],MATCH($B13,TblCardDesign[ID],0),14)</f>
        <v>2</v>
      </c>
      <c r="O13" t="str">
        <f>INDEX(TblCardDesign[#Data],MATCH($B13,TblCardDesign[ID],0),15)</f>
        <v>Human</v>
      </c>
      <c r="P13" s="2" t="str">
        <f>INDEX(TblCardDesign[#Data],MATCH($B13,TblCardDesign[ID],0),17)</f>
        <v>Sacrifice 1 Research Tier 1
Engage: Research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3</v>
      </c>
      <c r="C14" t="str">
        <f>INDEX(TblCardDesign[#Data],MATCH($B14,TblCardDesign[ID],0),3)</f>
        <v>Senior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3</v>
      </c>
      <c r="O14" t="str">
        <f>INDEX(TblCardDesign[#Data],MATCH($B14,TblCardDesign[ID],0),15)</f>
        <v>Human</v>
      </c>
      <c r="P14" s="2" t="str">
        <f>INDEX(TblCardDesign[#Data],MATCH($B14,TblCardDesign[ID],0),17)</f>
        <v>Sacrifice 1 Research Tier 2
Engage: Research + 3</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3</v>
      </c>
      <c r="C15" t="str">
        <f>INDEX(TblCardDesign[#Data],MATCH($B15,TblCardDesign[ID],0),3)</f>
        <v>Senior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3</v>
      </c>
      <c r="O15" t="str">
        <f>INDEX(TblCardDesign[#Data],MATCH($B15,TblCardDesign[ID],0),15)</f>
        <v>Human</v>
      </c>
      <c r="P15" s="2" t="str">
        <f>INDEX(TblCardDesign[#Data],MATCH($B15,TblCardDesign[ID],0),17)</f>
        <v>Sacrifice 1 Research Tier 2
Engage: Research + 3</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target On Going Event card</v>
      </c>
    </row>
    <row r="16" spans="2:33" ht="45">
      <c r="B16">
        <v>3</v>
      </c>
      <c r="C16" t="str">
        <f>INDEX(TblCardDesign[#Data],MATCH($B16,TblCardDesign[ID],0),3)</f>
        <v>Senior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3</v>
      </c>
      <c r="O16" t="str">
        <f>INDEX(TblCardDesign[#Data],MATCH($B16,TblCardDesign[ID],0),15)</f>
        <v>Human</v>
      </c>
      <c r="P16" s="2" t="str">
        <f>INDEX(TblCardDesign[#Data],MATCH($B16,TblCardDesign[ID],0),17)</f>
        <v>Sacrifice 1 Research Tier 2
Engage: Research + 3</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target On Going Event card</v>
      </c>
    </row>
    <row r="17" spans="2:33" ht="59.25" customHeight="1">
      <c r="B17">
        <v>3</v>
      </c>
      <c r="C17" t="str">
        <f>INDEX(TblCardDesign[#Data],MATCH($B17,TblCardDesign[ID],0),3)</f>
        <v>Senior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3</v>
      </c>
      <c r="O17" t="str">
        <f>INDEX(TblCardDesign[#Data],MATCH($B17,TblCardDesign[ID],0),15)</f>
        <v>Human</v>
      </c>
      <c r="P17" s="2" t="str">
        <f>INDEX(TblCardDesign[#Data],MATCH($B17,TblCardDesign[ID],0),17)</f>
        <v>Sacrifice 1 Research Tier 2
Engage: Research + 3</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You have no max hand size.</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You have no max hand size.</v>
      </c>
      <c r="S19">
        <v>156</v>
      </c>
      <c r="T19" t="str">
        <f>INDEX(TblCardDesign[#Data],MATCH($S19,TblCardDesign[ID],0),3)</f>
        <v>Versatile</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Crew Attachment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0" spans="2:33" ht="150">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1" spans="2:33" ht="60">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You have no max hand size.</v>
      </c>
      <c r="S21">
        <v>109</v>
      </c>
      <c r="T21" t="str">
        <f>INDEX(TblCardDesign[#Data],MATCH($S21,TblCardDesign[ID],0),3)</f>
        <v>Promotion!</v>
      </c>
      <c r="U21">
        <f>INDEX(TblCardDesign[#Data],MATCH($S21,TblCardDesign[ID],0),4)</f>
        <v>0</v>
      </c>
      <c r="V21">
        <f>INDEX(TblCardDesign[#Data],MATCH($S21,TblCardDesign[ID],0),5)</f>
        <v>1</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Search your crew deck for 1 crew card with a rank higher than 1 and place into your hand. Then shuffle your crew deck.</v>
      </c>
    </row>
    <row r="22" spans="2:33" ht="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You have no max hand size.</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You have no max hand size.</v>
      </c>
      <c r="S23">
        <v>148</v>
      </c>
      <c r="T23" t="str">
        <f>INDEX(TblCardDesign[#Data],MATCH($S23,TblCardDesign[ID],0),3)</f>
        <v>Wheres the crew?</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Destroy all non neutral crew members, including Lieutenants and Captains on target ship that can hold a Captain</v>
      </c>
    </row>
    <row r="24" spans="2:33" ht="75">
      <c r="B24">
        <v>151</v>
      </c>
      <c r="C24" t="str">
        <f>INDEX(TblCardDesign[#Data],MATCH($B24,TblCardDesign[ID],0),3)</f>
        <v>IBK2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Engage: Neutral + 2
You have no max hand size.</v>
      </c>
      <c r="S24">
        <v>148</v>
      </c>
      <c r="T24" t="str">
        <f>INDEX(TblCardDesign[#Data],MATCH($S24,TblCardDesign[ID],0),3)</f>
        <v>Wheres the crew?</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10</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Destroy all non neutral crew members, including Lieutenants and Captains on target ship that can hold a Captain</v>
      </c>
    </row>
    <row r="25" spans="2:33" ht="75">
      <c r="B25">
        <v>151</v>
      </c>
      <c r="C25" t="str">
        <f>INDEX(TblCardDesign[#Data],MATCH($B25,TblCardDesign[ID],0),3)</f>
        <v>IBK2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Engage: Neutral + 2
You have no max hand size.</v>
      </c>
      <c r="S25">
        <v>145</v>
      </c>
      <c r="T25" t="str">
        <f>INDEX(TblCardDesign[#Data],MATCH($S25,TblCardDesign[ID],0),3)</f>
        <v>Disruption Waves Tier 4</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On Going Event</v>
      </c>
      <c r="AD25">
        <f>INDEX(TblCardDesign[#Data],MATCH($S25,TblCardDesign[ID],0),13)</f>
        <v>0</v>
      </c>
      <c r="AE25">
        <f>INDEX(TblCardDesign[#Data],MATCH($S25,TblCardDesign[ID],0),14)</f>
        <v>0</v>
      </c>
      <c r="AF25">
        <f>INDEX(TblCardDesign[#Data],MATCH($S25,TblCardDesign[ID],0),15)</f>
        <v>0</v>
      </c>
      <c r="AG25" s="2" t="str">
        <f>INDEX(TblCardDesign[#Data],MATCH($S25,TblCardDesign[ID],0),17)</f>
        <v>Enemy Cards that target your Cruiser ships cost 1 extra Neutral</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Engage: Discard 1 strategy card from your hand, if you do then Research + 2</v>
      </c>
      <c r="S26">
        <v>145</v>
      </c>
      <c r="T26" t="str">
        <f>INDEX(TblCardDesign[#Data],MATCH($S26,TblCardDesign[ID],0),3)</f>
        <v>Disruption Waves Tier 4</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3</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Enemy Cards that target your Cruiser ships cost 1 extra Neutral</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Engage: Discard 1 strategy card from your hand, if you do then Research + 2</v>
      </c>
      <c r="S27">
        <v>143</v>
      </c>
      <c r="T27" t="str">
        <f>INDEX(TblCardDesign[#Data],MATCH($S27,TblCardDesign[ID],0),3)</f>
        <v>Disruption Waves Tier 2</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3</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Enemy Cards that target your Frigate ships cost 1 extra Neutral</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Engage: Discard 1 strategy card from your hand, if you do then Research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Engage: Discard 1 strategy card from your hand, if you do then Research + 2</v>
      </c>
      <c r="S29">
        <v>141</v>
      </c>
      <c r="T29" t="str">
        <f>INDEX(TblCardDesign[#Data],MATCH($S29,TblCardDesign[ID],0),3)</f>
        <v>Advertising Droid Campaign</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a new crew member is assigned to this ship from your hand, draw a card from your crew deck</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Engaged
Engage: Draw 2 cards from your strategy deck, then discard 2</v>
      </c>
      <c r="S30">
        <v>141</v>
      </c>
      <c r="T30" t="str">
        <f>INDEX(TblCardDesign[#Data],MATCH($S30,TblCardDesign[ID],0),3)</f>
        <v>Advertising Droid Campaign</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Ship Upgrade</v>
      </c>
      <c r="AD30">
        <f>INDEX(TblCardDesign[#Data],MATCH($S30,TblCardDesign[ID],0),13)</f>
        <v>0</v>
      </c>
      <c r="AE30">
        <f>INDEX(TblCardDesign[#Data],MATCH($S30,TblCardDesign[ID],0),14)</f>
        <v>0</v>
      </c>
      <c r="AF30">
        <f>INDEX(TblCardDesign[#Data],MATCH($S30,TblCardDesign[ID],0),15)</f>
        <v>0</v>
      </c>
      <c r="AG30" s="2" t="str">
        <f>INDEX(TblCardDesign[#Data],MATCH($S30,TblCardDesign[ID],0),17)</f>
        <v>Attach to ship: When a new crew member is assigned to this ship from your hand, draw a card from your crew deck</v>
      </c>
    </row>
    <row r="31" spans="2:33" ht="90">
      <c r="B31">
        <v>39</v>
      </c>
      <c r="C31" t="str">
        <f>INDEX(TblCardDesign[#Data],MATCH($B31,TblCardDesign[ID],0),3)</f>
        <v>Cpt. Walter</v>
      </c>
      <c r="D31">
        <f>INDEX(TblCardDesign[#Data],MATCH($B31,TblCardDesign[ID],0),4)</f>
        <v>1</v>
      </c>
      <c r="E31">
        <f>INDEX(TblCardDesign[#Data],MATCH($B31,TblCardDesign[ID],0),5)</f>
        <v>2</v>
      </c>
      <c r="F31">
        <f>INDEX(TblCardDesign[#Data],MATCH($B31,TblCardDesign[ID],0),6)</f>
        <v>0</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Research</v>
      </c>
      <c r="N31">
        <f>INDEX(TblCardDesign[#Data],MATCH($B31,TblCardDesign[ID],0),14)</f>
        <v>0</v>
      </c>
      <c r="O31" t="str">
        <f>INDEX(TblCardDesign[#Data],MATCH($B31,TblCardDesign[ID],0),15)</f>
        <v>Human</v>
      </c>
      <c r="P31" s="2" t="str">
        <f>INDEX(TblCardDesign[#Data],MATCH($B31,TblCardDesign[ID],0),17)</f>
        <v>All crew get +1 research on your turn when Engaged
Engage: Draw 2 cards from your strategy deck, then discard 2</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2</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2</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129</v>
      </c>
      <c r="T33" t="str">
        <f>INDEX(TblCardDesign[#Data],MATCH($S33,TblCardDesign[ID],0),3)</f>
        <v>X-Class Solar Flare</v>
      </c>
      <c r="U33">
        <f>INDEX(TblCardDesign[#Data],MATCH($S33,TblCardDesign[ID],0),4)</f>
        <v>0</v>
      </c>
      <c r="V33">
        <f>INDEX(TblCardDesign[#Data],MATCH($S33,TblCardDesign[ID],0),5)</f>
        <v>3</v>
      </c>
      <c r="W33">
        <f>INDEX(TblCardDesign[#Data],MATCH($S33,TblCardDesign[ID],0),6)</f>
        <v>0</v>
      </c>
      <c r="X33">
        <f>INDEX(TblCardDesign[#Data],MATCH($S33,TblCardDesign[ID],0),7)</f>
        <v>0</v>
      </c>
      <c r="Y33">
        <f>INDEX(TblCardDesign[#Data],MATCH($S33,TblCardDesign[ID],0),8)</f>
        <v>0</v>
      </c>
      <c r="Z33">
        <f>INDEX(TblCardDesign[#Data],MATCH($S33,TblCardDesign[ID],0),9)</f>
        <v>0</v>
      </c>
      <c r="AA33" t="str">
        <f>INDEX(TblCardDesign[#Data],MATCH($S33,TblCardDesign[ID],0),10)</f>
        <v>X</v>
      </c>
      <c r="AB33" t="b">
        <f>INDEX(TblCardDesign[#Data],MATCH($S33,TblCardDesign[ID],0),11)</f>
        <v>1</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x * 100 damage is dealt across ships how you choose</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2</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129</v>
      </c>
      <c r="T34" t="str">
        <f>INDEX(TblCardDesign[#Data],MATCH($S34,TblCardDesign[ID],0),3)</f>
        <v>X-Class Solar Flare</v>
      </c>
      <c r="U34">
        <f>INDEX(TblCardDesign[#Data],MATCH($S34,TblCardDesign[ID],0),4)</f>
        <v>0</v>
      </c>
      <c r="V34">
        <f>INDEX(TblCardDesign[#Data],MATCH($S34,TblCardDesign[ID],0),5)</f>
        <v>3</v>
      </c>
      <c r="W34">
        <f>INDEX(TblCardDesign[#Data],MATCH($S34,TblCardDesign[ID],0),6)</f>
        <v>0</v>
      </c>
      <c r="X34">
        <f>INDEX(TblCardDesign[#Data],MATCH($S34,TblCardDesign[ID],0),7)</f>
        <v>0</v>
      </c>
      <c r="Y34">
        <f>INDEX(TblCardDesign[#Data],MATCH($S34,TblCardDesign[ID],0),8)</f>
        <v>0</v>
      </c>
      <c r="Z34">
        <f>INDEX(TblCardDesign[#Data],MATCH($S34,TblCardDesign[ID],0),9)</f>
        <v>0</v>
      </c>
      <c r="AA34" t="str">
        <f>INDEX(TblCardDesign[#Data],MATCH($S34,TblCardDesign[ID],0),10)</f>
        <v>X</v>
      </c>
      <c r="AB34" t="b">
        <f>INDEX(TblCardDesign[#Data],MATCH($S34,TblCardDesign[ID],0),11)</f>
        <v>1</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x * 100 damage is dealt across ships how you choose</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173</v>
      </c>
      <c r="T37" t="str">
        <f>INDEX(TblCardDesign[#Data],MATCH($S37,TblCardDesign[ID],0),3)</f>
        <v>Research is Power</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On Going Event</v>
      </c>
      <c r="AD37">
        <f>INDEX(TblCardDesign[#Data],MATCH($S37,TblCardDesign[ID],0),13)</f>
        <v>0</v>
      </c>
      <c r="AE37">
        <f>INDEX(TblCardDesign[#Data],MATCH($S37,TblCardDesign[ID],0),14)</f>
        <v>0</v>
      </c>
      <c r="AF37">
        <f>INDEX(TblCardDesign[#Data],MATCH($S37,TblCardDesign[ID],0),15)</f>
        <v>0</v>
      </c>
      <c r="AG37" s="2" t="str">
        <f>INDEX(TblCardDesign[#Data],MATCH($S37,TblCardDesign[ID],0),17)</f>
        <v>Whenever you play an Event card, deal 200 damage to target ship</v>
      </c>
    </row>
    <row r="38" spans="2:33" ht="30">
      <c r="S38">
        <v>173</v>
      </c>
      <c r="T38" t="str">
        <f>INDEX(TblCardDesign[#Data],MATCH($S38,TblCardDesign[ID],0),3)</f>
        <v>Research is Power</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Whenever you play an Event card, deal 200 damage to target ship</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local-user</dc:creator>
  <cp:keywords/>
  <dc:description/>
  <cp:lastModifiedBy/>
  <cp:revision/>
  <dcterms:created xsi:type="dcterms:W3CDTF">2023-03-23T15:00:32Z</dcterms:created>
  <dcterms:modified xsi:type="dcterms:W3CDTF">2024-01-13T23:33:19Z</dcterms:modified>
  <cp:category/>
  <cp:contentStatus/>
</cp:coreProperties>
</file>