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13_ncr:1_{83C7D053-EF0D-456D-AAFD-1BF2AD9DFFB5}" xr6:coauthVersionLast="47" xr6:coauthVersionMax="47" xr10:uidLastSave="{00000000-0000-0000-0000-000000000000}"/>
  <bookViews>
    <workbookView xWindow="-120" yWindow="-120" windowWidth="29040" windowHeight="15840" activeTab="3" xr2:uid="{00000000-000D-0000-FFFF-FFFF00000000}"/>
  </bookViews>
  <sheets>
    <sheet name="Values" sheetId="1" r:id="rId1"/>
    <sheet name="Ships and Crew Details" sheetId="3" r:id="rId2"/>
    <sheet name="Game Setup" sheetId="7" r:id="rId3"/>
    <sheet name="Game Rules and Turn Example" sheetId="4" r:id="rId4"/>
    <sheet name="Ideas" sheetId="6" r:id="rId5"/>
    <sheet name="Card Details" sheetId="5" r:id="rId6"/>
    <sheet name="Comparison" sheetId="2"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<sst xmlns="http://schemas.openxmlformats.org/spreadsheetml/2006/main" count="399" uniqueCount="191">
  <si>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</si>
  <si>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</si>
  <si>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</si>
  <si>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</si>
  <si>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</si>
  <si>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</si>
  <si>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</si>
  <si>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</si>
  <si>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</si>
  <si>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</si>
  <si>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</si>
  <si>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</si>
  <si>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</si>
  <si>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</si>
  <si>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</si>
  <si>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</si>
  <si>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</si>
  <si>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</si>
  <si>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</si>
  <si>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</si>
  <si>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</si>
  <si>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</si>
  <si>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</si>
  <si>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</si>
  <si>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</si>
  <si>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</si>
  <si>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</si>
  <si>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</si>
  <si>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</si>
  <si>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</si>
  <si>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</si>
  <si>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</si>
  <si>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</si>
  <si>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</si>
  <si>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</si>
  <si>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</si>
  <si>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</si>
  <si>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</si>
  <si>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</si>
  <si>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</si>
  <si>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</si>
  <si>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</si>
  <si>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</si>
  <si>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</si>
  <si>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</si>
  <si>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</si>
  <si>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</si>
  <si>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</si>
  <si>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</si>
  <si>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</si>
  <si>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</si>
  <si>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</si>
  <si>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</si>
  <si>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</si>
  <si>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</si>
  <si>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</si>
  <si>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</si>
  <si>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</si>
  <si>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</si>
  <si>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</si>
  <si>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</si>
  <si>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</si>
  <si>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</si>
  <si>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</si>
  <si>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</si>
  <si>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</si>
  <si>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</si>
  <si>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Assault</t>
  </si>
  <si>
    <t>Player 1</t>
  </si>
  <si>
    <t>Junkyard</t>
  </si>
  <si>
    <t>Strategy Deck</t>
  </si>
  <si>
    <t>Stasis</t>
  </si>
  <si>
    <t>Crew Deck</t>
  </si>
  <si>
    <t>Player 2</t>
  </si>
  <si>
    <t>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</si>
  <si>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</si>
  <si>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</si>
  <si>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</si>
  <si>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</si>
  <si>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</si>
  <si>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Max player hand size is 8 (unless card in play says otherwise)</t>
  </si>
  <si>
    <t>The strategy deck has every other card</t>
  </si>
  <si>
    <t>A ship can only hold x amount of Captains where x is equal to ships Captains slots</t>
  </si>
  <si>
    <t>A ship can only hold x amount of Leuitenant where x is equal to ships Leuitenant slots</t>
  </si>
  <si>
    <t>A crew type card has a 1 to 1 relationship when being tapped to a gun slot. Meaning you can't tap more than 1 crew card type to the same gun slot on the same turn.</t>
  </si>
  <si>
    <t>When crew type card is being used to a gun slot, it will deal damage to the players ship shield, if the players ship shield is at 0 or deactivated then it will deal damage to the players ship hull</t>
  </si>
  <si>
    <t>Once a players ship is destroyed remove the ship card from play</t>
  </si>
  <si>
    <t>Once all of a players ship is destroyed they lose and are out of the game</t>
  </si>
  <si>
    <t>When only 1 player remains in the game they win</t>
  </si>
  <si>
    <t>If there are no cards left in the strategy deck during the draw phase that player loses and is out of the game</t>
  </si>
  <si>
    <t>A player can only have 1 admiral card in play on their side of the battlefield</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</si>
  <si>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</si>
  <si>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</si>
  <si>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</si>
  <si>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</si>
  <si>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</si>
  <si>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</si>
  <si>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</si>
  <si>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</si>
  <si>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</si>
  <si>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</si>
  <si>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</si>
  <si>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</si>
  <si>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</si>
  <si>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</si>
  <si>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</si>
  <si>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</si>
  <si>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tap a crew type card can be used to either provide a given department point used to play other cards or activate card abilities. Amount and Department point/s are defined on the card</t>
  </si>
  <si>
    <t xml:space="preserve">Any crew card can be tapped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</si>
  <si>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</si>
  <si>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</si>
  <si>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</si>
  <si>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</si>
  <si>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</si>
  <si>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</si>
  <si>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</si>
  <si>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</si>
  <si>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t>
  </si>
  <si>
    <t>Event</t>
  </si>
  <si>
    <t>Research project cards are ways for the player to potentially change the tide of battle with either basic card drawing to removing a ships upgrade.</t>
  </si>
  <si>
    <t>You can play as many Research Project cards as long you can pay their cost</t>
  </si>
  <si>
    <t>Research Project cards can only be played on your turn</t>
  </si>
  <si>
    <t>Ship Upgrade</t>
  </si>
  <si>
    <t>Ship Upgrade cards are used to attach to a target players ship to improve or deteriorate it</t>
  </si>
  <si>
    <t>You can play as manyShip Upgrade cards as long you can pay their cost</t>
  </si>
  <si>
    <t>Ship Upgrade cards can only be played on your turn</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</si>
  <si>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</si>
  <si>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</si>
  <si>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</si>
  <si>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</si>
  <si>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</si>
  <si>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</si>
  <si>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</si>
  <si>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</si>
  <si>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</si>
  <si>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On Going Event cards can only be played on your turn</t>
  </si>
  <si>
    <t>Crew Attachment</t>
  </si>
  <si>
    <t>Attach to crew member to add extract abilities</t>
  </si>
  <si>
    <t>You can play a many Crew Attachment cards as long as you can pay their cost</t>
  </si>
  <si>
    <t>Crew Attachment cards can only be played on your turn</t>
  </si>
  <si>
    <t>Player A</t>
  </si>
  <si>
    <t>Player B</t>
  </si>
  <si>
    <t>Fleet Option</t>
  </si>
  <si>
    <t>Ship Points</t>
  </si>
  <si>
    <t>Crew Points</t>
  </si>
  <si>
    <t>No. of</t>
  </si>
  <si>
    <t>Pre Game Rules:</t>
  </si>
  <si>
    <t>Pick a random Player to go first, since they started they don't draw a card from either the crew or strategy decks at the start of turn.</t>
  </si>
  <si>
    <t>A crew member first placed on to a ship can't be used in a gun slot, however they can be used to tap for anything else</t>
  </si>
  <si>
    <t>A crew /leader deck can only contain cards of Type Captain, Leuitenant and Crew</t>
  </si>
  <si>
    <t>First Turn Rules:</t>
  </si>
  <si>
    <t>After the first player, Players can draw either 1 card from the strategy deck, or they can choose the see the top 3 cards of the crew deck and then get to pick 1. The rest get sent to the bottom of the crew deck.</t>
  </si>
  <si>
    <t>In Game Rules</t>
  </si>
  <si>
    <t>A player can only place Crew cards to their ship with an available crew slot unless stated otherwise</t>
  </si>
  <si>
    <t>A player can only play 1 crew member and 1 Captain/Leuitenant per their turn</t>
  </si>
  <si>
    <t>Each players turn consist of the following phases</t>
  </si>
  <si>
    <t>Untap Phase</t>
  </si>
  <si>
    <t>This is where the player untaps all their cards unless stated otherwise</t>
  </si>
  <si>
    <t>Draw Phase</t>
  </si>
  <si>
    <t>This is where the player chooses to draw from their Strategy or Crew Deck</t>
  </si>
  <si>
    <t>Strategy Phase</t>
  </si>
  <si>
    <t>This is where the player can play their cards, tap to gain department resourse or tap cards to use gun slots</t>
  </si>
  <si>
    <t>End Phase</t>
  </si>
  <si>
    <t>At this phase if the player has cards greater than their max hand size then they must discard back down to that size</t>
  </si>
  <si>
    <t>In Game Rules Continued</t>
  </si>
  <si>
    <t>Any department resource not used does NOT get transferred to later turns</t>
  </si>
  <si>
    <t>During the phases players can activate certain types of cards on other players turns</t>
  </si>
  <si>
    <t>Players can draw either 1 card from the strategy deck, or they can choose the see the top 3 cards of the crew deck and then get to pick 1. The rest get sent to the bottom of the crew deck.</t>
  </si>
  <si>
    <t>A ship can only hold x amount of crew members where x is equal to the ships crew slots</t>
  </si>
  <si>
    <t>Some cards might allow a crew card to tap more than one gun slot</t>
  </si>
  <si>
    <t>Gun Slots/Attacking Player Ships</t>
  </si>
  <si>
    <t>Ship Destroyed</t>
  </si>
  <si>
    <t>Once a players ship hull reaches 0 it is destroyed</t>
  </si>
  <si>
    <t>Crew Cards</t>
  </si>
  <si>
    <t>A Crew Card can have various tap abilities, the standard abilities they get are as follows unless stated otherwise:</t>
  </si>
  <si>
    <t>Crew can tap to provide department resource</t>
  </si>
  <si>
    <t>Crew can tap to move from one ship to another ship the player owns</t>
  </si>
  <si>
    <t>Crew can tap to use a gun slot on assigned ship</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</si>
  <si>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</si>
  <si>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t>
  </si>
  <si>
    <t>The rest of the crew and crew attachment cards are sent to stasis and the junkyard</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</si>
  <si>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</si>
  <si>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</si>
  <si>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When a strategy card has been played and doesn’t stay on the field, then that card gets sent to the junkyard</t>
  </si>
  <si>
    <t>Cards in the Junkyard can't be played unless stated otherwise</t>
  </si>
  <si>
    <t>When a crew card is destroyed send it to the stasis pile</t>
  </si>
  <si>
    <t>Crew cards in the stasis pile can't be played unless stated otherwise</t>
  </si>
  <si>
    <t>A rank 1 crew card can be played for free</t>
  </si>
  <si>
    <t>Captain and Leuitenant cards cost department resource to play</t>
  </si>
  <si>
    <t>Crew cards higher than Rank 1 will require at least a sacrifice of a crew card currently in play that you own with a Rank lower than the crew card trying to play</t>
  </si>
  <si>
    <t>You Strategy and card decks can only contain 4 duplicates of any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</si>
</sst>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s>
  <fills count="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0" fillId="0" borderId="0" xfId="0" applyAlignment="1">
      <alignment horizontal="center"/>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wrapText="1"/>
    </xf>
    <xf numFmtId="0" fontId="0" fillId="0" borderId="15" xfId="0" applyBorder="1" applyAlignment="1">
      <alignment horizontal="center" vertical="center"/>
    </xf>
  </cellXfs>
  <cellStyles count="1">
    <cellStyle name="Normal" xfId="0" builtinId="0"/>
  </cellStyles>
  <dxfs count="140">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39"/>
      <tableStyleElement type="headerRow" dxfId="138"/>
      <tableStyleElement type="totalRow" dxfId="137"/>
      <tableStyleElement type="firstColumn" dxfId="136"/>
      <tableStyleElement type="lastColumn" dxfId="135"/>
      <tableStyleElement type="firstColumnStripe" dxfId="134"/>
      <tableStyleElement type="secondColumnStripe" dxfId="1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2" dataDxfId="131" totalsRowDxfId="130">
  <autoFilter ref="A9:G14" xr:uid="{00000000-0009-0000-0100-000001000000}"/>
  <tableColumns count="7">
    <tableColumn id="1" xr3:uid="{00000000-0010-0000-0000-000001000000}" name="Option" totalsRowLabel="Total" dataDxfId="129"/>
    <tableColumn id="2" xr3:uid="{00000000-0010-0000-0000-000002000000}" name="A" totalsRowFunction="sum" dataDxfId="128" totalsRowDxfId="127"/>
    <tableColumn id="3" xr3:uid="{00000000-0010-0000-0000-000003000000}" name="B" totalsRowFunction="sum" dataDxfId="126" totalsRowDxfId="125"/>
    <tableColumn id="4" xr3:uid="{00000000-0010-0000-0000-000004000000}" name="C" totalsRowFunction="sum" dataDxfId="124" totalsRowDxfId="123"/>
    <tableColumn id="5" xr3:uid="{00000000-0010-0000-0000-000005000000}" name="D" totalsRowFunction="sum" dataDxfId="122" totalsRowDxfId="121"/>
    <tableColumn id="6" xr3:uid="{00000000-0010-0000-0000-000006000000}" name="E" totalsRowFunction="sum" dataDxfId="120" totalsRowDxfId="119"/>
    <tableColumn id="7" xr3:uid="{00000000-0010-0000-0000-000007000000}" name="F" totalsRowFunction="sum" dataDxfId="118" totalsRowDxfId="117"/>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5" dataDxfId="14">
  <autoFilter ref="A17:G20" xr:uid="{00000000-0009-0000-0100-00000E000000}"/>
  <tableColumns count="7">
    <tableColumn id="1" xr3:uid="{00000000-0010-0000-0900-000001000000}" name="Option" totalsRowLabel="Total" dataDxfId="13" totalsRowDxfId="12"/>
    <tableColumn id="2" xr3:uid="{00000000-0010-0000-0900-000002000000}" name="A" totalsRowFunction="custom" dataDxfId="11" totalsRowDxfId="10">
      <totalsRowFormula>SUBTOTAL(109,TblFltCrewSizes[A])</totalsRowFormula>
    </tableColumn>
    <tableColumn id="3" xr3:uid="{00000000-0010-0000-0900-000003000000}" name="B" totalsRowFunction="custom" dataDxfId="9" totalsRowDxfId="8">
      <totalsRowFormula>SUBTOTAL(109,TblFltCrewSizes[B])</totalsRowFormula>
    </tableColumn>
    <tableColumn id="4" xr3:uid="{00000000-0010-0000-0900-000004000000}" name="C" totalsRowFunction="custom" dataDxfId="7" totalsRowDxfId="6">
      <totalsRowFormula>SUBTOTAL(109,TblFltCrewSizes[C])</totalsRowFormula>
    </tableColumn>
    <tableColumn id="5" xr3:uid="{00000000-0010-0000-0900-000005000000}" name="D" totalsRowFunction="custom" dataDxfId="5" totalsRowDxfId="4">
      <totalsRowFormula>SUBTOTAL(109,TblFltCrewSizes[D])</totalsRowFormula>
    </tableColumn>
    <tableColumn id="6" xr3:uid="{00000000-0010-0000-0900-000006000000}" name="E" totalsRowFunction="custom" dataDxfId="3" totalsRowDxfId="2">
      <totalsRowFormula>SUBTOTAL(109,TblFltCrewSizes[E])</totalsRowFormula>
    </tableColumn>
    <tableColumn id="7" xr3:uid="{00000000-0010-0000-0900-000007000000}" name="F" totalsRowFunction="sum" dataDxfId="1" totalsRowDxfId="0"/>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16" dataDxfId="115" totalsRowDxfId="114">
  <autoFilter ref="J9:Q14" xr:uid="{00000000-0009-0000-0100-000002000000}"/>
  <tableColumns count="8">
    <tableColumn id="1" xr3:uid="{00000000-0010-0000-0100-000001000000}" name="Option" totalsRowLabel="Total " dataDxfId="113" totalsRowDxfId="112"/>
    <tableColumn id="2" xr3:uid="{00000000-0010-0000-0100-000002000000}" name="A" totalsRowFunction="sum" dataDxfId="111" totalsRowDxfId="110">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09" totalsRowDxfId="108">
      <calculatedColumnFormula>C10*#REF!</calculatedColumnFormula>
    </tableColumn>
    <tableColumn id="4" xr3:uid="{00000000-0010-0000-0100-000004000000}" name="C" totalsRowFunction="sum" dataDxfId="107" totalsRowDxfId="106">
      <calculatedColumnFormula>D10*#REF!</calculatedColumnFormula>
    </tableColumn>
    <tableColumn id="5" xr3:uid="{00000000-0010-0000-0100-000005000000}" name="D" totalsRowFunction="sum" dataDxfId="105" totalsRowDxfId="104">
      <calculatedColumnFormula>E10*#REF!</calculatedColumnFormula>
    </tableColumn>
    <tableColumn id="6" xr3:uid="{00000000-0010-0000-0100-000006000000}" name="E" totalsRowFunction="sum" dataDxfId="103" totalsRowDxfId="102">
      <calculatedColumnFormula>F10*#REF!</calculatedColumnFormula>
    </tableColumn>
    <tableColumn id="7" xr3:uid="{00000000-0010-0000-0100-000007000000}" name="F" totalsRowFunction="sum" dataDxfId="101" totalsRowDxfId="100">
      <calculatedColumnFormula>G10*#REF!</calculatedColumnFormula>
    </tableColumn>
    <tableColumn id="8" xr3:uid="{00000000-0010-0000-0100-000008000000}" name="Name" dataDxfId="99" totalsRowDxfId="98"/>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97" dataDxfId="96">
  <autoFilter ref="N2:Q3" xr:uid="{00000000-0009-0000-0100-000005000000}"/>
  <tableColumns count="4">
    <tableColumn id="1" xr3:uid="{00000000-0010-0000-0200-000001000000}" name="Generic" dataDxfId="95"/>
    <tableColumn id="2" xr3:uid="{00000000-0010-0000-0200-000002000000}" name="Service" dataDxfId="94"/>
    <tableColumn id="3" xr3:uid="{00000000-0010-0000-0200-000003000000}" name="Lieutenant" dataDxfId="93"/>
    <tableColumn id="4" xr3:uid="{00000000-0010-0000-0200-000004000000}" name="Captain" dataDxfId="9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1" dataDxfId="90" totalsRowDxfId="89">
  <autoFilter ref="A24:H29" xr:uid="{00000000-0009-0000-0100-000006000000}"/>
  <tableColumns count="8">
    <tableColumn id="1" xr3:uid="{00000000-0010-0000-0300-000001000000}" name="Option" totalsRowLabel="Total" dataDxfId="88" totalsRowDxfId="87"/>
    <tableColumn id="2" xr3:uid="{00000000-0010-0000-0300-000002000000}" name="A" totalsRowFunction="sum" dataDxfId="86" totalsRowDxfId="85">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4" totalsRowDxfId="83">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2" totalsRowDxfId="81">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80" totalsRowDxfId="79">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78" totalsRowDxfId="77">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6" totalsRowDxfId="75">
      <calculatedColumnFormula>(INDEX(TblBattlefieldFlt[[A]:[F]],MATCH($A25,TblBattlefieldFlt[Option],0),MATCH(G$24,TblBattlefieldFlt[[#Headers],[A]:[F]],0)))*(INDEX(TblShipCrew[Adjusted],MATCH($A25,TblShipCrew[Ships],0)))</calculatedColumnFormula>
    </tableColumn>
    <tableColumn id="8" xr3:uid="{00000000-0010-0000-0300-000008000000}" name="Name" dataDxfId="74" totalsRowDxfId="73"/>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2">
  <autoFilter ref="A32:G42" xr:uid="{00000000-0009-0000-0100-000008000000}"/>
  <tableColumns count="7">
    <tableColumn id="1" xr3:uid="{00000000-0010-0000-0400-000001000000}" name="Option" totalsRowLabel="Total"/>
    <tableColumn id="2" xr3:uid="{00000000-0010-0000-0400-000002000000}" name="A" totalsRowFunction="sum" dataDxfId="71" totalsRowDxfId="70">
      <calculatedColumnFormula>K10</calculatedColumnFormula>
    </tableColumn>
    <tableColumn id="3" xr3:uid="{00000000-0010-0000-0400-000003000000}" name="B" totalsRowFunction="sum" dataDxfId="69" totalsRowDxfId="68"/>
    <tableColumn id="4" xr3:uid="{00000000-0010-0000-0400-000004000000}" name="C" totalsRowFunction="sum" dataDxfId="67" totalsRowDxfId="66"/>
    <tableColumn id="5" xr3:uid="{00000000-0010-0000-0400-000005000000}" name="D" totalsRowFunction="sum" totalsRowDxfId="65"/>
    <tableColumn id="6" xr3:uid="{00000000-0010-0000-0400-000006000000}" name="E" totalsRowFunction="sum" totalsRowDxfId="64"/>
    <tableColumn id="7" xr3:uid="{00000000-0010-0000-0400-000007000000}" name="F" totalsRowFunction="sum" totalsRowDxfId="63"/>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2" dataDxfId="61">
  <autoFilter ref="J24:Q29" xr:uid="{00000000-0009-0000-0100-000009000000}"/>
  <tableColumns count="8">
    <tableColumn id="1" xr3:uid="{00000000-0010-0000-0500-000001000000}" name="Option" totalsRowLabel="Total" dataDxfId="60"/>
    <tableColumn id="2" xr3:uid="{00000000-0010-0000-0500-000002000000}" name="A" totalsRowFunction="sum" dataDxfId="59" totalsRowDxfId="58">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57" totalsRowDxfId="56">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5" totalsRowDxfId="54">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3" totalsRowDxfId="52">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1" totalsRowDxfId="50">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49" totalsRowDxfId="48">
      <calculatedColumnFormula>(INDEX(TblBattlefieldFlt[[A]:[F]],MATCH($J25,TblBattlefieldFlt[Option],0),MATCH(P$24,TblBattlefieldFlt[[#Headers],[A]:[F]],0)))*(INDEX(TblShipCrew[Generic (500)],MATCH($J25,TblShipCrew[Ships],0)))</calculatedColumnFormula>
    </tableColumn>
    <tableColumn id="8" xr3:uid="{00000000-0010-0000-0500-000008000000}" name="Name" dataDxfId="47" totalsRowDxfId="46"/>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5">
  <autoFilter ref="J32:P42" xr:uid="{00000000-0009-0000-0100-00000A000000}"/>
  <tableColumns count="7">
    <tableColumn id="1" xr3:uid="{00000000-0010-0000-0600-000001000000}" name="Option" totalsRowLabel="Total" totalsRowDxfId="44"/>
    <tableColumn id="2" xr3:uid="{00000000-0010-0000-0600-000002000000}" name="A" totalsRowFunction="sum" dataDxfId="43" totalsRowDxfId="42">
      <calculatedColumnFormula>T10</calculatedColumnFormula>
    </tableColumn>
    <tableColumn id="3" xr3:uid="{00000000-0010-0000-0600-000003000000}" name="B" totalsRowFunction="sum" dataDxfId="41" totalsRowDxfId="40"/>
    <tableColumn id="4" xr3:uid="{00000000-0010-0000-0600-000004000000}" name="C" totalsRowFunction="sum" dataDxfId="39" totalsRowDxfId="38"/>
    <tableColumn id="5" xr3:uid="{00000000-0010-0000-0600-000005000000}" name="D" totalsRowFunction="sum" totalsRowDxfId="37"/>
    <tableColumn id="6" xr3:uid="{00000000-0010-0000-0600-000006000000}" name="E" totalsRowFunction="sum" totalsRowDxfId="36"/>
    <tableColumn id="7" xr3:uid="{00000000-0010-0000-0600-000007000000}" name="F" totalsRowFunction="sum" totalsRowDxfId="35"/>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4" dataDxfId="32" headerRowBorderDxfId="33" tableBorderDxfId="31">
  <autoFilter ref="D2:L7" xr:uid="{00000000-0009-0000-0100-00000D000000}"/>
  <tableColumns count="9">
    <tableColumn id="1" xr3:uid="{00000000-0010-0000-0700-000001000000}" name="Ships" dataDxfId="30"/>
    <tableColumn id="2" xr3:uid="{00000000-0010-0000-0700-000002000000}" name="Service" dataDxfId="29"/>
    <tableColumn id="3" xr3:uid="{00000000-0010-0000-0700-000003000000}" name="Lieutenant" dataDxfId="28"/>
    <tableColumn id="4" xr3:uid="{00000000-0010-0000-0700-000004000000}" name="Captain" dataDxfId="27"/>
    <tableColumn id="5" xr3:uid="{00000000-0010-0000-0700-000005000000}" name="Service Value" dataDxfId="26">
      <calculatedColumnFormula>TblShipCrew[[#This Row],[Service]]*TblRoleControlValues[Service]</calculatedColumnFormula>
    </tableColumn>
    <tableColumn id="6" xr3:uid="{00000000-0010-0000-0700-000006000000}" name="Lt Value" dataDxfId="25">
      <calculatedColumnFormula>TblShipCrew[[#This Row],[Lieutenant]]*TblRoleControlValues[Lieutenant]</calculatedColumnFormula>
    </tableColumn>
    <tableColumn id="7" xr3:uid="{00000000-0010-0000-0700-000007000000}" name="Cpt Value" dataDxfId="24">
      <calculatedColumnFormula>TblShipCrew[[#This Row],[Captain]]*TblRoleControlValues[Captain]</calculatedColumnFormula>
    </tableColumn>
    <tableColumn id="8" xr3:uid="{00000000-0010-0000-0700-000008000000}" name="Adjusted" dataDxfId="23">
      <calculatedColumnFormula>SUM(TblShipCrew[[#This Row],[Service Value]:[Cpt Value]])</calculatedColumnFormula>
    </tableColumn>
    <tableColumn id="9" xr3:uid="{00000000-0010-0000-0700-000009000000}" name="Generic (500)" dataDxfId="22">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1" dataDxfId="19" headerRowBorderDxfId="20" tableBorderDxfId="18">
  <autoFilter ref="A2:B7" xr:uid="{00000000-0009-0000-0100-00000C000000}"/>
  <tableColumns count="2">
    <tableColumn id="1" xr3:uid="{00000000-0010-0000-0800-000001000000}" name="Ships" dataDxfId="17"/>
    <tableColumn id="2" xr3:uid="{00000000-0010-0000-0800-000002000000}" name="Points" dataDxfId="1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x14ac:dyDescent="0.2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x14ac:dyDescent="0.25">
      <c r="A1" s="47" t="s">
        <v>0</v>
      </c>
      <c r="B1" s="47"/>
      <c r="C1" s="47"/>
      <c r="D1" s="47"/>
      <c r="E1" s="47"/>
      <c r="F1" s="47"/>
      <c r="G1" s="47"/>
      <c r="H1" s="47"/>
      <c r="N1" s="47" t="s">
        <v>1</v>
      </c>
      <c r="O1" s="47"/>
      <c r="P1" s="47"/>
    </row>
    <row r="2" spans="1:17" x14ac:dyDescent="0.25">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x14ac:dyDescent="0.25">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x14ac:dyDescent="0.25">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x14ac:dyDescent="0.25">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x14ac:dyDescent="0.25">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x14ac:dyDescent="0.25">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x14ac:dyDescent="0.25">
      <c r="A8" s="47" t="s">
        <v>18</v>
      </c>
      <c r="B8" s="47"/>
      <c r="C8" s="47"/>
      <c r="D8" s="47"/>
      <c r="E8" s="47"/>
      <c r="F8" s="47"/>
      <c r="G8" s="47"/>
      <c r="J8" s="47" t="s">
        <v>19</v>
      </c>
      <c r="K8" s="47"/>
      <c r="L8" s="47"/>
      <c r="M8" s="47"/>
      <c r="N8" s="47"/>
      <c r="O8" s="47"/>
      <c r="P8" s="47"/>
      <c r="Q8" s="47"/>
    </row>
    <row r="9" spans="1:17" x14ac:dyDescent="0.25">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x14ac:dyDescent="0.25">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x14ac:dyDescent="0.25">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x14ac:dyDescent="0.25">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x14ac:dyDescent="0.25">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x14ac:dyDescent="0.25">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x14ac:dyDescent="0.25">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x14ac:dyDescent="0.25">
      <c r="A16" s="47" t="s">
        <v>35</v>
      </c>
      <c r="B16" s="47"/>
      <c r="C16" s="47"/>
      <c r="D16" s="47"/>
      <c r="E16" s="47"/>
      <c r="F16" s="47"/>
      <c r="G16" s="47"/>
      <c r="K16" s="1"/>
      <c r="L16" s="1"/>
      <c r="M16" s="1"/>
      <c r="N16" s="1"/>
      <c r="O16" s="1"/>
      <c r="P16" s="1"/>
      <c r="Q16" s="1"/>
    </row>
    <row r="17" spans="1:18" x14ac:dyDescent="0.25">
      <c r="A17" t="s">
        <v>20</v>
      </c>
      <c r="B17" s="12" t="s">
        <v>21</v>
      </c>
      <c r="C17" s="13" t="s">
        <v>22</v>
      </c>
      <c r="D17" s="14" t="s">
        <v>23</v>
      </c>
      <c r="E17" s="14" t="s">
        <v>24</v>
      </c>
      <c r="F17" s="14" t="s">
        <v>25</v>
      </c>
      <c r="G17" s="14" t="s">
        <v>26</v>
      </c>
      <c r="I17" s="6" t="s">
        <v>36</v>
      </c>
      <c r="K17" s="1"/>
      <c r="L17" s="1"/>
      <c r="M17" s="1"/>
      <c r="N17" s="1"/>
      <c r="O17" s="1"/>
      <c r="P17" s="1"/>
      <c r="Q17" s="1"/>
    </row>
    <row r="18" spans="1:18" x14ac:dyDescent="0.25">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x14ac:dyDescent="0.25">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x14ac:dyDescent="0.25">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x14ac:dyDescent="0.25">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x14ac:dyDescent="0.25">
      <c r="A22" s="4"/>
      <c r="B22" s="5"/>
      <c r="C22" s="5"/>
      <c r="D22" s="5"/>
      <c r="E22" s="5"/>
      <c r="F22" s="5"/>
      <c r="G22" s="5"/>
      <c r="H22" s="4"/>
      <c r="I22" s="4"/>
      <c r="J22" s="4"/>
      <c r="K22" s="4"/>
      <c r="L22" s="4"/>
      <c r="M22" s="4"/>
      <c r="N22" s="4"/>
      <c r="O22" s="4"/>
      <c r="P22" s="4"/>
      <c r="Q22" s="4"/>
      <c r="R22" s="4"/>
    </row>
    <row r="23" spans="1:18" x14ac:dyDescent="0.25">
      <c r="A23" s="47" t="s">
        <v>40</v>
      </c>
      <c r="B23" s="47"/>
      <c r="C23" s="47"/>
      <c r="D23" s="47"/>
      <c r="E23" s="47"/>
      <c r="F23" s="47"/>
      <c r="G23" s="47"/>
      <c r="H23" s="47"/>
      <c r="I23" s="4"/>
      <c r="J23" s="47" t="s">
        <v>41</v>
      </c>
      <c r="K23" s="47"/>
      <c r="L23" s="47"/>
      <c r="M23" s="47"/>
      <c r="N23" s="47"/>
      <c r="O23" s="47"/>
      <c r="P23" s="47"/>
      <c r="Q23" s="47"/>
    </row>
    <row r="24" spans="1:18" x14ac:dyDescent="0.25">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x14ac:dyDescent="0.25">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x14ac:dyDescent="0.25">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x14ac:dyDescent="0.25">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x14ac:dyDescent="0.25">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x14ac:dyDescent="0.25">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x14ac:dyDescent="0.25">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x14ac:dyDescent="0.25">
      <c r="A31" s="47" t="s">
        <v>47</v>
      </c>
      <c r="B31" s="47"/>
      <c r="C31" s="47"/>
      <c r="D31" s="47"/>
      <c r="E31" s="47"/>
      <c r="F31" s="47"/>
      <c r="G31" s="47"/>
      <c r="I31" s="4"/>
      <c r="J31" s="47" t="s">
        <v>48</v>
      </c>
      <c r="K31" s="47"/>
      <c r="L31" s="47"/>
      <c r="M31" s="47"/>
      <c r="N31" s="47"/>
      <c r="O31" s="47"/>
      <c r="P31" s="47"/>
    </row>
    <row r="32" spans="1:18" x14ac:dyDescent="0.25">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x14ac:dyDescent="0.25">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x14ac:dyDescent="0.25">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x14ac:dyDescent="0.25">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x14ac:dyDescent="0.25">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x14ac:dyDescent="0.25">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x14ac:dyDescent="0.25">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x14ac:dyDescent="0.25">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x14ac:dyDescent="0.25">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x14ac:dyDescent="0.25">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x14ac:dyDescent="0.25">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x14ac:dyDescent="0.25">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x14ac:dyDescent="0.25">
      <c r="C45" s="1"/>
      <c r="D45" s="1"/>
      <c r="E45" s="1"/>
      <c r="F45" s="1"/>
      <c r="G45" s="1"/>
    </row>
    <row r="50" spans="2:2" x14ac:dyDescent="0.25">
      <c r="B50" s="1"/>
    </row>
    <row r="51" spans="2:2" x14ac:dyDescent="0.25">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29"/>
  <sheetViews>
    <sheetView workbookViewId="0">
      <selection activeCell="F26" sqref="F26"/>
    </sheetView>
  </sheetViews>
  <sheetFormatPr defaultRowHeight="15" x14ac:dyDescent="0.2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x14ac:dyDescent="0.25">
      <c r="M1" t="s">
        <v>49</v>
      </c>
    </row>
    <row r="2" spans="2:22" x14ac:dyDescent="0.25">
      <c r="B2" s="21" t="s">
        <v>2</v>
      </c>
      <c r="C2" s="24" t="s">
        <v>3</v>
      </c>
      <c r="D2" s="24" t="s">
        <v>50</v>
      </c>
      <c r="E2" s="24" t="s">
        <v>51</v>
      </c>
      <c r="F2" s="24" t="s">
        <v>52</v>
      </c>
      <c r="G2" s="24" t="s">
        <v>53</v>
      </c>
      <c r="H2" s="24" t="s">
        <v>54</v>
      </c>
      <c r="L2" t="s">
        <v>55</v>
      </c>
      <c r="M2" t="s">
        <v>13</v>
      </c>
      <c r="O2" t="s">
        <v>14</v>
      </c>
      <c r="Q2" t="s">
        <v>15</v>
      </c>
      <c r="S2" t="s">
        <v>16</v>
      </c>
      <c r="U2" t="s">
        <v>17</v>
      </c>
    </row>
    <row r="3" spans="2:22" x14ac:dyDescent="0.25">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x14ac:dyDescent="0.25">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x14ac:dyDescent="0.25">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x14ac:dyDescent="0.25">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x14ac:dyDescent="0.25">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x14ac:dyDescent="0.25">
      <c r="L8">
        <v>6</v>
      </c>
      <c r="M8">
        <v>5</v>
      </c>
      <c r="N8">
        <f t="shared" si="0"/>
        <v>500</v>
      </c>
      <c r="O8">
        <v>5</v>
      </c>
      <c r="P8">
        <f t="shared" ref="P8:R8" si="8">O8*100</f>
        <v>500</v>
      </c>
      <c r="Q8">
        <v>5</v>
      </c>
      <c r="R8">
        <f t="shared" si="8"/>
        <v>500</v>
      </c>
    </row>
    <row r="9" spans="2:22" x14ac:dyDescent="0.25">
      <c r="L9">
        <v>7</v>
      </c>
      <c r="M9">
        <v>6</v>
      </c>
      <c r="N9">
        <f t="shared" si="0"/>
        <v>600</v>
      </c>
      <c r="O9">
        <v>6</v>
      </c>
      <c r="P9">
        <f t="shared" ref="P9" si="9">O9*100</f>
        <v>600</v>
      </c>
    </row>
    <row r="10" spans="2:22" x14ac:dyDescent="0.25">
      <c r="B10" t="s">
        <v>56</v>
      </c>
      <c r="L10">
        <v>8</v>
      </c>
      <c r="M10">
        <v>7</v>
      </c>
      <c r="N10">
        <f t="shared" si="0"/>
        <v>700</v>
      </c>
      <c r="O10">
        <v>7</v>
      </c>
      <c r="P10">
        <f t="shared" ref="P10" si="10">O10*100</f>
        <v>700</v>
      </c>
    </row>
    <row r="11" spans="2:22" x14ac:dyDescent="0.25">
      <c r="B11" s="19" t="s">
        <v>57</v>
      </c>
      <c r="C11" s="19" t="s">
        <v>58</v>
      </c>
      <c r="D11" s="19" t="s">
        <v>59</v>
      </c>
      <c r="E11" s="19" t="s">
        <v>60</v>
      </c>
      <c r="F11" s="19" t="s">
        <v>61</v>
      </c>
      <c r="L11">
        <v>9</v>
      </c>
      <c r="M11">
        <v>8</v>
      </c>
      <c r="N11">
        <f t="shared" si="0"/>
        <v>800</v>
      </c>
      <c r="O11">
        <v>8</v>
      </c>
      <c r="P11">
        <f t="shared" ref="P11" si="11">O11*100</f>
        <v>800</v>
      </c>
    </row>
    <row r="12" spans="2:22" ht="75" x14ac:dyDescent="0.25">
      <c r="B12" s="20" t="s">
        <v>62</v>
      </c>
      <c r="C12" s="20" t="s">
        <v>63</v>
      </c>
      <c r="D12" s="20" t="s">
        <v>64</v>
      </c>
      <c r="E12" s="20" t="s">
        <v>65</v>
      </c>
      <c r="F12" s="20" t="s">
        <v>66</v>
      </c>
      <c r="L12">
        <v>10</v>
      </c>
      <c r="M12">
        <v>9</v>
      </c>
      <c r="N12">
        <f t="shared" si="0"/>
        <v>900</v>
      </c>
    </row>
    <row r="13" spans="2:22" x14ac:dyDescent="0.25">
      <c r="L13">
        <v>11</v>
      </c>
      <c r="M13">
        <v>10</v>
      </c>
      <c r="N13">
        <f t="shared" si="0"/>
        <v>1000</v>
      </c>
    </row>
    <row r="14" spans="2:22" x14ac:dyDescent="0.25">
      <c r="L14">
        <v>12</v>
      </c>
      <c r="M14">
        <v>11</v>
      </c>
      <c r="N14">
        <f t="shared" si="0"/>
        <v>1100</v>
      </c>
    </row>
    <row r="15" spans="2:22" x14ac:dyDescent="0.25">
      <c r="B15" s="21" t="s">
        <v>2</v>
      </c>
      <c r="C15" s="33" t="s">
        <v>4</v>
      </c>
      <c r="D15" s="33" t="s">
        <v>5</v>
      </c>
      <c r="E15" s="33" t="s">
        <v>6</v>
      </c>
      <c r="L15">
        <v>13</v>
      </c>
    </row>
    <row r="16" spans="2:22" x14ac:dyDescent="0.25">
      <c r="B16" s="22" t="s">
        <v>13</v>
      </c>
      <c r="C16" s="34">
        <v>11</v>
      </c>
      <c r="D16" s="34">
        <v>3</v>
      </c>
      <c r="E16" s="34">
        <v>1</v>
      </c>
      <c r="L16">
        <v>14</v>
      </c>
    </row>
    <row r="17" spans="2:12" x14ac:dyDescent="0.25">
      <c r="B17" s="23" t="s">
        <v>14</v>
      </c>
      <c r="C17" s="35">
        <v>8</v>
      </c>
      <c r="D17" s="35">
        <v>2</v>
      </c>
      <c r="E17" s="35">
        <v>1</v>
      </c>
      <c r="L17">
        <v>15</v>
      </c>
    </row>
    <row r="18" spans="2:12" x14ac:dyDescent="0.25">
      <c r="B18" s="22" t="s">
        <v>15</v>
      </c>
      <c r="C18" s="34">
        <v>5</v>
      </c>
      <c r="D18" s="34">
        <v>1</v>
      </c>
      <c r="E18" s="34">
        <v>1</v>
      </c>
      <c r="L18">
        <v>16</v>
      </c>
    </row>
    <row r="19" spans="2:12" x14ac:dyDescent="0.25">
      <c r="B19" s="23" t="s">
        <v>16</v>
      </c>
      <c r="C19" s="35">
        <v>3</v>
      </c>
      <c r="D19" s="35">
        <v>1</v>
      </c>
      <c r="E19" s="35">
        <v>0</v>
      </c>
      <c r="L19">
        <v>17</v>
      </c>
    </row>
    <row r="20" spans="2:12" x14ac:dyDescent="0.25">
      <c r="B20" s="22" t="s">
        <v>17</v>
      </c>
      <c r="C20" s="34">
        <v>1</v>
      </c>
      <c r="D20" s="34">
        <v>0</v>
      </c>
      <c r="E20" s="34">
        <v>0</v>
      </c>
      <c r="L20">
        <v>18</v>
      </c>
    </row>
    <row r="21" spans="2:12" x14ac:dyDescent="0.25">
      <c r="L21">
        <v>19</v>
      </c>
    </row>
    <row r="22" spans="2:12" x14ac:dyDescent="0.25">
      <c r="L22">
        <v>20</v>
      </c>
    </row>
    <row r="23" spans="2:12" x14ac:dyDescent="0.25">
      <c r="B23" s="36" t="s">
        <v>20</v>
      </c>
      <c r="C23" s="37" t="s">
        <v>21</v>
      </c>
      <c r="D23" s="37" t="s">
        <v>22</v>
      </c>
      <c r="E23" s="37" t="s">
        <v>23</v>
      </c>
      <c r="F23" s="37" t="s">
        <v>24</v>
      </c>
      <c r="G23" s="37" t="s">
        <v>25</v>
      </c>
      <c r="H23" s="37" t="s">
        <v>26</v>
      </c>
      <c r="L23">
        <v>21</v>
      </c>
    </row>
    <row r="24" spans="2:12" x14ac:dyDescent="0.25">
      <c r="B24" s="38" t="s">
        <v>13</v>
      </c>
      <c r="C24" s="39">
        <v>1</v>
      </c>
      <c r="D24" s="39"/>
      <c r="E24" s="39"/>
      <c r="F24" s="39"/>
      <c r="G24" s="39"/>
      <c r="H24" s="39"/>
      <c r="L24">
        <v>22</v>
      </c>
    </row>
    <row r="25" spans="2:12" x14ac:dyDescent="0.25">
      <c r="B25" s="40" t="s">
        <v>14</v>
      </c>
      <c r="C25" s="41"/>
      <c r="D25" s="41">
        <v>1</v>
      </c>
      <c r="E25" s="41">
        <v>1</v>
      </c>
      <c r="F25" s="41"/>
      <c r="G25" s="41"/>
      <c r="H25" s="41"/>
      <c r="L25">
        <v>23</v>
      </c>
    </row>
    <row r="26" spans="2:12" x14ac:dyDescent="0.25">
      <c r="B26" s="38" t="s">
        <v>15</v>
      </c>
      <c r="C26" s="39"/>
      <c r="D26" s="39"/>
      <c r="E26" s="39"/>
      <c r="F26" s="39">
        <v>2</v>
      </c>
      <c r="G26" s="39">
        <v>1</v>
      </c>
      <c r="H26" s="39">
        <v>1</v>
      </c>
      <c r="L26">
        <v>24</v>
      </c>
    </row>
    <row r="27" spans="2:12" x14ac:dyDescent="0.25">
      <c r="B27" s="40" t="s">
        <v>16</v>
      </c>
      <c r="C27" s="41"/>
      <c r="D27" s="41">
        <v>1</v>
      </c>
      <c r="E27" s="41"/>
      <c r="F27" s="41"/>
      <c r="G27" s="41">
        <v>1</v>
      </c>
      <c r="H27" s="41"/>
      <c r="L27">
        <v>25</v>
      </c>
    </row>
    <row r="28" spans="2:12" x14ac:dyDescent="0.25">
      <c r="B28" s="38" t="s">
        <v>17</v>
      </c>
      <c r="C28" s="39"/>
      <c r="D28" s="39"/>
      <c r="E28" s="39">
        <v>5</v>
      </c>
      <c r="F28" s="39"/>
      <c r="G28" s="39">
        <v>5</v>
      </c>
      <c r="H28" s="39">
        <v>10</v>
      </c>
      <c r="L28">
        <v>26</v>
      </c>
    </row>
    <row r="29" spans="2:12" x14ac:dyDescent="0.25">
      <c r="C29">
        <f>C24*G3*F3</f>
        <v>1000</v>
      </c>
      <c r="D29">
        <f>(D25*G4*F4)+(D27*G6*F6)</f>
        <v>1000</v>
      </c>
      <c r="E29">
        <f>(E25*G4*F4)+(E28*G7*F7)</f>
        <v>1200</v>
      </c>
      <c r="F29">
        <f>F26*G5*F5</f>
        <v>1000</v>
      </c>
      <c r="G29">
        <f>(G26*G5*F5)+(G27*G6*F6)+(G28*G7*F7)</f>
        <v>1300</v>
      </c>
      <c r="H29">
        <f>(H26*G5*F5)+(H28*G7*F7)</f>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x14ac:dyDescent="0.25"/>
  <sheetData>
    <row r="1" spans="2:19" x14ac:dyDescent="0.25">
      <c r="D1">
        <v>38</v>
      </c>
      <c r="E1">
        <v>44</v>
      </c>
      <c r="F1">
        <v>119</v>
      </c>
      <c r="G1">
        <v>35</v>
      </c>
      <c r="H1">
        <v>54</v>
      </c>
      <c r="J1">
        <v>2</v>
      </c>
      <c r="K1">
        <v>5</v>
      </c>
    </row>
    <row r="2" spans="2:19" x14ac:dyDescent="0.25">
      <c r="J2" t="s">
        <v>58</v>
      </c>
      <c r="K2" t="s">
        <v>67</v>
      </c>
    </row>
    <row r="3" spans="2:19" x14ac:dyDescent="0.25">
      <c r="B3" s="42"/>
      <c r="C3" s="42"/>
      <c r="D3" s="42"/>
      <c r="E3" s="42"/>
      <c r="F3" s="42"/>
      <c r="G3" s="42" t="s">
        <v>68</v>
      </c>
      <c r="H3" s="42"/>
      <c r="I3" s="42"/>
      <c r="J3" s="42"/>
      <c r="K3" s="42"/>
      <c r="L3" s="42"/>
      <c r="N3" s="21" t="s">
        <v>2</v>
      </c>
      <c r="O3" s="24" t="s">
        <v>3</v>
      </c>
      <c r="P3" s="24" t="s">
        <v>50</v>
      </c>
      <c r="Q3" s="24" t="s">
        <v>51</v>
      </c>
      <c r="R3" s="24" t="s">
        <v>52</v>
      </c>
      <c r="S3" s="24" t="s">
        <v>53</v>
      </c>
    </row>
    <row r="4" spans="2:19" x14ac:dyDescent="0.25">
      <c r="B4" s="45" t="s">
        <v>69</v>
      </c>
      <c r="N4" s="25" t="s">
        <v>13</v>
      </c>
      <c r="O4" s="25">
        <v>2000</v>
      </c>
      <c r="P4" s="25">
        <v>2000</v>
      </c>
      <c r="Q4" s="25">
        <v>2000</v>
      </c>
      <c r="R4" s="25">
        <v>100</v>
      </c>
      <c r="S4" s="34">
        <v>10</v>
      </c>
    </row>
    <row r="5" spans="2:19" x14ac:dyDescent="0.25">
      <c r="B5" s="43" t="s">
        <v>70</v>
      </c>
      <c r="N5" s="26" t="s">
        <v>14</v>
      </c>
      <c r="O5" s="26">
        <v>1500</v>
      </c>
      <c r="P5" s="26">
        <v>1500</v>
      </c>
      <c r="Q5" s="26">
        <v>1500</v>
      </c>
      <c r="R5" s="26">
        <v>100</v>
      </c>
      <c r="S5" s="35">
        <v>7</v>
      </c>
    </row>
    <row r="6" spans="2:19" x14ac:dyDescent="0.25">
      <c r="B6" s="45" t="s">
        <v>71</v>
      </c>
      <c r="N6" s="27" t="s">
        <v>15</v>
      </c>
      <c r="O6" s="27">
        <v>1000</v>
      </c>
      <c r="P6" s="27">
        <v>1000</v>
      </c>
      <c r="Q6" s="27">
        <v>1000</v>
      </c>
      <c r="R6" s="27">
        <v>100</v>
      </c>
      <c r="S6" s="34">
        <v>5</v>
      </c>
    </row>
    <row r="7" spans="2:19" x14ac:dyDescent="0.25">
      <c r="B7" s="6" t="s">
        <v>72</v>
      </c>
      <c r="N7" s="26" t="s">
        <v>16</v>
      </c>
      <c r="O7" s="26">
        <v>500</v>
      </c>
      <c r="P7" s="26">
        <v>500</v>
      </c>
      <c r="Q7" s="26">
        <v>500</v>
      </c>
      <c r="R7" s="26">
        <v>100</v>
      </c>
      <c r="S7" s="35">
        <v>3</v>
      </c>
    </row>
    <row r="8" spans="2:19" x14ac:dyDescent="0.25">
      <c r="G8" s="6" t="s">
        <v>13</v>
      </c>
      <c r="N8" s="27" t="s">
        <v>17</v>
      </c>
      <c r="O8" s="27">
        <v>100</v>
      </c>
      <c r="P8" s="27">
        <v>100</v>
      </c>
      <c r="Q8" s="27">
        <v>100</v>
      </c>
      <c r="R8" s="27">
        <v>100</v>
      </c>
      <c r="S8" s="34">
        <v>1</v>
      </c>
    </row>
    <row r="10" spans="2:19" x14ac:dyDescent="0.25">
      <c r="N10" s="19" t="s">
        <v>57</v>
      </c>
      <c r="O10" s="19" t="s">
        <v>58</v>
      </c>
      <c r="P10" s="19" t="s">
        <v>59</v>
      </c>
      <c r="Q10" s="19" t="s">
        <v>60</v>
      </c>
      <c r="R10" s="19" t="s">
        <v>61</v>
      </c>
    </row>
    <row r="15" spans="2:19" x14ac:dyDescent="0.25">
      <c r="C15" s="44" t="s">
        <v>17</v>
      </c>
      <c r="E15" s="44" t="s">
        <v>17</v>
      </c>
      <c r="G15" s="6" t="s">
        <v>15</v>
      </c>
      <c r="I15" s="44" t="s">
        <v>17</v>
      </c>
      <c r="K15" s="44" t="s">
        <v>17</v>
      </c>
    </row>
    <row r="16" spans="2:19" x14ac:dyDescent="0.25">
      <c r="P16">
        <f ca="1">RANDBETWEEN(0,123)</f>
        <v>65</v>
      </c>
    </row>
    <row r="17" spans="2:16" x14ac:dyDescent="0.25">
      <c r="P17" s="46">
        <f ca="1">RANDBETWEEN(0,6)</f>
        <v>6</v>
      </c>
    </row>
    <row r="18" spans="2:16" x14ac:dyDescent="0.25">
      <c r="C18" s="44" t="s">
        <v>17</v>
      </c>
      <c r="E18" s="44" t="s">
        <v>17</v>
      </c>
      <c r="I18" s="44" t="s">
        <v>17</v>
      </c>
      <c r="K18" s="44" t="s">
        <v>17</v>
      </c>
      <c r="L18" s="6" t="s">
        <v>72</v>
      </c>
    </row>
    <row r="19" spans="2:16" x14ac:dyDescent="0.25">
      <c r="L19" s="45" t="s">
        <v>71</v>
      </c>
    </row>
    <row r="20" spans="2:16" x14ac:dyDescent="0.25">
      <c r="E20" s="44" t="s">
        <v>17</v>
      </c>
      <c r="I20" s="44" t="s">
        <v>17</v>
      </c>
      <c r="L20" s="43" t="s">
        <v>70</v>
      </c>
    </row>
    <row r="21" spans="2:16" x14ac:dyDescent="0.25">
      <c r="L21" s="45" t="s">
        <v>69</v>
      </c>
    </row>
    <row r="22" spans="2:16" x14ac:dyDescent="0.25">
      <c r="B22" s="2"/>
      <c r="C22" s="2"/>
      <c r="D22" s="2"/>
      <c r="E22" s="2"/>
      <c r="F22" s="2"/>
      <c r="G22" s="2" t="s">
        <v>73</v>
      </c>
      <c r="H22" s="2"/>
      <c r="I22" s="2"/>
      <c r="J22" s="2"/>
      <c r="K22" s="2"/>
      <c r="L22" s="2"/>
    </row>
    <row r="24" spans="2:16" x14ac:dyDescent="0.25">
      <c r="E24">
        <v>64</v>
      </c>
      <c r="F24">
        <v>114</v>
      </c>
      <c r="G24">
        <v>118</v>
      </c>
      <c r="H24">
        <v>73</v>
      </c>
      <c r="I24">
        <v>80</v>
      </c>
      <c r="K24">
        <v>2</v>
      </c>
      <c r="L24">
        <v>5</v>
      </c>
    </row>
    <row r="25" spans="2:16" x14ac:dyDescent="0.25">
      <c r="K25" t="s">
        <v>58</v>
      </c>
      <c r="L25"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73"/>
  <sheetViews>
    <sheetView tabSelected="1" workbookViewId="0">
      <selection activeCell="N21" sqref="N21"/>
    </sheetView>
  </sheetViews>
  <sheetFormatPr defaultRowHeight="15" x14ac:dyDescent="0.25"/>
  <cols>
    <col min="2" max="2" width="11.7109375" bestFit="1" customWidth="1"/>
  </cols>
  <sheetData>
    <row r="2" spans="2:2" x14ac:dyDescent="0.25">
      <c r="B2" s="21" t="s">
        <v>74</v>
      </c>
    </row>
    <row r="3" spans="2:2" x14ac:dyDescent="0.25">
      <c r="B3" s="3" t="s">
        <v>146</v>
      </c>
    </row>
    <row r="4" spans="2:2" x14ac:dyDescent="0.25">
      <c r="B4" t="s">
        <v>75</v>
      </c>
    </row>
    <row r="5" spans="2:2" x14ac:dyDescent="0.25">
      <c r="B5" t="s">
        <v>76</v>
      </c>
    </row>
    <row r="6" spans="2:2" x14ac:dyDescent="0.25">
      <c r="B6" t="s">
        <v>77</v>
      </c>
    </row>
    <row r="7" spans="2:2" x14ac:dyDescent="0.25">
      <c r="B7" t="s">
        <v>78</v>
      </c>
    </row>
    <row r="8" spans="2:2" x14ac:dyDescent="0.25">
      <c r="B8" t="s">
        <v>79</v>
      </c>
    </row>
    <row r="9" spans="2:2" x14ac:dyDescent="0.25">
      <c r="B9" t="s">
        <v>149</v>
      </c>
    </row>
    <row r="10" spans="2:2" x14ac:dyDescent="0.25">
      <c r="B10" t="s">
        <v>81</v>
      </c>
    </row>
    <row r="11" spans="2:2" x14ac:dyDescent="0.25">
      <c r="B11" t="s">
        <v>190</v>
      </c>
    </row>
    <row r="13" spans="2:2" x14ac:dyDescent="0.25">
      <c r="B13" s="3" t="s">
        <v>150</v>
      </c>
    </row>
    <row r="14" spans="2:2" x14ac:dyDescent="0.25">
      <c r="B14" t="s">
        <v>147</v>
      </c>
    </row>
    <row r="15" spans="2:2" x14ac:dyDescent="0.25">
      <c r="B15" t="s">
        <v>151</v>
      </c>
    </row>
    <row r="17" spans="2:2" x14ac:dyDescent="0.25">
      <c r="B17" s="3" t="s">
        <v>152</v>
      </c>
    </row>
    <row r="18" spans="2:2" x14ac:dyDescent="0.25">
      <c r="B18" t="s">
        <v>80</v>
      </c>
    </row>
    <row r="19" spans="2:2" x14ac:dyDescent="0.25">
      <c r="B19" t="s">
        <v>153</v>
      </c>
    </row>
    <row r="20" spans="2:2" x14ac:dyDescent="0.25">
      <c r="B20" t="s">
        <v>148</v>
      </c>
    </row>
    <row r="21" spans="2:2" x14ac:dyDescent="0.25">
      <c r="B21" t="s">
        <v>154</v>
      </c>
    </row>
    <row r="22" spans="2:2" x14ac:dyDescent="0.25">
      <c r="B22" t="s">
        <v>155</v>
      </c>
    </row>
    <row r="24" spans="2:2" x14ac:dyDescent="0.25">
      <c r="B24" s="3" t="s">
        <v>156</v>
      </c>
    </row>
    <row r="25" spans="2:2" x14ac:dyDescent="0.25">
      <c r="B25" t="s">
        <v>157</v>
      </c>
    </row>
    <row r="27" spans="2:2" x14ac:dyDescent="0.25">
      <c r="B27" s="3" t="s">
        <v>158</v>
      </c>
    </row>
    <row r="28" spans="2:2" x14ac:dyDescent="0.25">
      <c r="B28" t="s">
        <v>159</v>
      </c>
    </row>
    <row r="29" spans="2:2" x14ac:dyDescent="0.25">
      <c r="B29" t="s">
        <v>167</v>
      </c>
    </row>
    <row r="31" spans="2:2" x14ac:dyDescent="0.25">
      <c r="B31" s="3" t="s">
        <v>160</v>
      </c>
    </row>
    <row r="32" spans="2:2" x14ac:dyDescent="0.25">
      <c r="B32" t="s">
        <v>161</v>
      </c>
    </row>
    <row r="34" spans="2:2" x14ac:dyDescent="0.25">
      <c r="B34" s="3" t="s">
        <v>162</v>
      </c>
    </row>
    <row r="35" spans="2:2" x14ac:dyDescent="0.25">
      <c r="B35" t="s">
        <v>163</v>
      </c>
    </row>
    <row r="36" spans="2:2" x14ac:dyDescent="0.25">
      <c r="B36" t="s">
        <v>165</v>
      </c>
    </row>
    <row r="38" spans="2:2" x14ac:dyDescent="0.25">
      <c r="B38" s="3" t="s">
        <v>164</v>
      </c>
    </row>
    <row r="39" spans="2:2" x14ac:dyDescent="0.25">
      <c r="B39" t="s">
        <v>166</v>
      </c>
    </row>
    <row r="40" spans="2:2" x14ac:dyDescent="0.25">
      <c r="B40" t="s">
        <v>168</v>
      </c>
    </row>
    <row r="41" spans="2:2" x14ac:dyDescent="0.25">
      <c r="B41" t="s">
        <v>82</v>
      </c>
    </row>
    <row r="42" spans="2:2" x14ac:dyDescent="0.25">
      <c r="B42" t="s">
        <v>83</v>
      </c>
    </row>
    <row r="43" spans="2:2" x14ac:dyDescent="0.25">
      <c r="B43" t="s">
        <v>181</v>
      </c>
    </row>
    <row r="44" spans="2:2" x14ac:dyDescent="0.25">
      <c r="B44" t="s">
        <v>182</v>
      </c>
    </row>
    <row r="45" spans="2:2" x14ac:dyDescent="0.25">
      <c r="B45" t="s">
        <v>89</v>
      </c>
    </row>
    <row r="46" spans="2:2" x14ac:dyDescent="0.25">
      <c r="B46" t="s">
        <v>90</v>
      </c>
    </row>
    <row r="47" spans="2:2" x14ac:dyDescent="0.25">
      <c r="B47" t="s">
        <v>183</v>
      </c>
    </row>
    <row r="48" spans="2:2" x14ac:dyDescent="0.25">
      <c r="B48" t="s">
        <v>184</v>
      </c>
    </row>
    <row r="49" spans="2:2" x14ac:dyDescent="0.25">
      <c r="B49" t="s">
        <v>186</v>
      </c>
    </row>
    <row r="51" spans="2:2" x14ac:dyDescent="0.25">
      <c r="B51" s="3" t="s">
        <v>173</v>
      </c>
    </row>
    <row r="52" spans="2:2" x14ac:dyDescent="0.25">
      <c r="B52" t="s">
        <v>174</v>
      </c>
    </row>
    <row r="53" spans="2:2" x14ac:dyDescent="0.25">
      <c r="B53" t="s">
        <v>175</v>
      </c>
    </row>
    <row r="54" spans="2:2" x14ac:dyDescent="0.25">
      <c r="B54" t="s">
        <v>177</v>
      </c>
    </row>
    <row r="55" spans="2:2" x14ac:dyDescent="0.25">
      <c r="B55" t="s">
        <v>176</v>
      </c>
    </row>
    <row r="56" spans="2:2" x14ac:dyDescent="0.25">
      <c r="B56" t="s">
        <v>185</v>
      </c>
    </row>
    <row r="57" spans="2:2" x14ac:dyDescent="0.25">
      <c r="B57" t="s">
        <v>187</v>
      </c>
    </row>
    <row r="58" spans="2:2" x14ac:dyDescent="0.25">
      <c r="B58" t="s">
        <v>189</v>
      </c>
    </row>
    <row r="59" spans="2:2" x14ac:dyDescent="0.25">
      <c r="B59" t="s">
        <v>188</v>
      </c>
    </row>
    <row r="61" spans="2:2" x14ac:dyDescent="0.25">
      <c r="B61" s="3" t="s">
        <v>170</v>
      </c>
    </row>
    <row r="62" spans="2:2" x14ac:dyDescent="0.25">
      <c r="B62" t="s">
        <v>84</v>
      </c>
    </row>
    <row r="63" spans="2:2" x14ac:dyDescent="0.25">
      <c r="B63" t="s">
        <v>169</v>
      </c>
    </row>
    <row r="64" spans="2:2" x14ac:dyDescent="0.25">
      <c r="B64" t="s">
        <v>85</v>
      </c>
    </row>
    <row r="66" spans="2:2" x14ac:dyDescent="0.25">
      <c r="B66" s="3" t="s">
        <v>171</v>
      </c>
    </row>
    <row r="67" spans="2:2" x14ac:dyDescent="0.25">
      <c r="B67" t="s">
        <v>172</v>
      </c>
    </row>
    <row r="68" spans="2:2" x14ac:dyDescent="0.25">
      <c r="B68" t="s">
        <v>86</v>
      </c>
    </row>
    <row r="69" spans="2:2" x14ac:dyDescent="0.25">
      <c r="B69" t="s">
        <v>178</v>
      </c>
    </row>
    <row r="70" spans="2:2" x14ac:dyDescent="0.25">
      <c r="B70" t="s">
        <v>179</v>
      </c>
    </row>
    <row r="71" spans="2:2" x14ac:dyDescent="0.25">
      <c r="B71" t="s">
        <v>180</v>
      </c>
    </row>
    <row r="72" spans="2:2" x14ac:dyDescent="0.25">
      <c r="B72" t="s">
        <v>87</v>
      </c>
    </row>
    <row r="73" spans="2:2" x14ac:dyDescent="0.25">
      <c r="B73" t="s">
        <v>88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x14ac:dyDescent="0.25"/>
  <sheetData>
    <row r="2" spans="2:2" x14ac:dyDescent="0.25">
      <c r="B2" t="s">
        <v>91</v>
      </c>
    </row>
    <row r="3" spans="2:2" x14ac:dyDescent="0.25">
      <c r="B3" t="s">
        <v>92</v>
      </c>
    </row>
    <row r="4" spans="2:2" x14ac:dyDescent="0.25">
      <c r="B4" t="s">
        <v>93</v>
      </c>
    </row>
    <row r="5" spans="2:2" x14ac:dyDescent="0.25">
      <c r="B5" t="s">
        <v>94</v>
      </c>
    </row>
    <row r="6" spans="2:2" x14ac:dyDescent="0.25">
      <c r="B6" t="s">
        <v>95</v>
      </c>
    </row>
    <row r="7" spans="2:2" x14ac:dyDescent="0.25">
      <c r="B7" t="s">
        <v>96</v>
      </c>
    </row>
    <row r="8" spans="2:2" x14ac:dyDescent="0.25">
      <c r="B8" t="s">
        <v>97</v>
      </c>
    </row>
    <row r="9" spans="2:2" x14ac:dyDescent="0.25">
      <c r="B9" t="s">
        <v>98</v>
      </c>
    </row>
    <row r="10" spans="2:2" x14ac:dyDescent="0.25">
      <c r="B10" t="s">
        <v>99</v>
      </c>
    </row>
    <row r="11" spans="2:2" x14ac:dyDescent="0.25">
      <c r="B11" t="s">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22"/>
  <sheetViews>
    <sheetView workbookViewId="0">
      <selection activeCell="G6" sqref="G6"/>
    </sheetView>
  </sheetViews>
  <sheetFormatPr defaultRowHeight="15" x14ac:dyDescent="0.25"/>
  <cols>
    <col min="2" max="2" width="18.28515625" bestFit="1" customWidth="1"/>
    <col min="3" max="3" width="29.42578125" customWidth="1"/>
    <col min="4" max="4" width="27.28515625" customWidth="1"/>
  </cols>
  <sheetData>
    <row r="2" spans="2:4" x14ac:dyDescent="0.25">
      <c r="B2" s="32" t="s">
        <v>101</v>
      </c>
      <c r="C2" s="32" t="s">
        <v>102</v>
      </c>
      <c r="D2" s="32" t="s">
        <v>103</v>
      </c>
    </row>
    <row r="3" spans="2:4" ht="106.5" customHeight="1" x14ac:dyDescent="0.25">
      <c r="B3" s="50" t="s">
        <v>104</v>
      </c>
      <c r="C3" s="48" t="s">
        <v>105</v>
      </c>
      <c r="D3" s="28" t="s">
        <v>106</v>
      </c>
    </row>
    <row r="4" spans="2:4" ht="120" x14ac:dyDescent="0.25">
      <c r="B4" s="53"/>
      <c r="C4" s="52"/>
      <c r="D4" s="29" t="s">
        <v>107</v>
      </c>
    </row>
    <row r="5" spans="2:4" ht="60" x14ac:dyDescent="0.25">
      <c r="B5" s="53"/>
      <c r="C5" s="52"/>
      <c r="D5" s="30" t="s">
        <v>108</v>
      </c>
    </row>
    <row r="6" spans="2:4" ht="75" x14ac:dyDescent="0.25">
      <c r="B6" s="53"/>
      <c r="C6" s="52"/>
      <c r="D6" s="30" t="s">
        <v>109</v>
      </c>
    </row>
    <row r="7" spans="2:4" ht="90" x14ac:dyDescent="0.25">
      <c r="B7" s="50" t="s">
        <v>110</v>
      </c>
      <c r="C7" s="48" t="s">
        <v>111</v>
      </c>
      <c r="D7" s="28" t="s">
        <v>112</v>
      </c>
    </row>
    <row r="8" spans="2:4" ht="90" x14ac:dyDescent="0.25">
      <c r="B8" s="53"/>
      <c r="C8" s="52"/>
      <c r="D8" s="30" t="s">
        <v>113</v>
      </c>
    </row>
    <row r="9" spans="2:4" ht="75" x14ac:dyDescent="0.25">
      <c r="B9" s="50" t="s">
        <v>114</v>
      </c>
      <c r="C9" s="48" t="s">
        <v>115</v>
      </c>
      <c r="D9" s="28" t="s">
        <v>116</v>
      </c>
    </row>
    <row r="10" spans="2:4" ht="30" x14ac:dyDescent="0.25">
      <c r="B10" s="51"/>
      <c r="C10" s="49"/>
      <c r="D10" s="31" t="s">
        <v>117</v>
      </c>
    </row>
    <row r="11" spans="2:4" ht="76.5" customHeight="1" x14ac:dyDescent="0.25">
      <c r="B11" s="50" t="s">
        <v>118</v>
      </c>
      <c r="C11" s="48" t="s">
        <v>119</v>
      </c>
      <c r="D11" s="28" t="s">
        <v>120</v>
      </c>
    </row>
    <row r="12" spans="2:4" ht="30" x14ac:dyDescent="0.25">
      <c r="B12" s="53"/>
      <c r="C12" s="52"/>
      <c r="D12" s="30" t="s">
        <v>121</v>
      </c>
    </row>
    <row r="13" spans="2:4" ht="45" x14ac:dyDescent="0.25">
      <c r="B13" s="50" t="s">
        <v>122</v>
      </c>
      <c r="C13" s="48" t="s">
        <v>123</v>
      </c>
      <c r="D13" s="28" t="s">
        <v>124</v>
      </c>
    </row>
    <row r="14" spans="2:4" ht="30" x14ac:dyDescent="0.25">
      <c r="B14" s="53"/>
      <c r="C14" s="52"/>
      <c r="D14" s="30" t="s">
        <v>125</v>
      </c>
    </row>
    <row r="15" spans="2:4" ht="45" x14ac:dyDescent="0.25">
      <c r="B15" s="53"/>
      <c r="C15" s="52"/>
      <c r="D15" s="30" t="s">
        <v>126</v>
      </c>
    </row>
    <row r="16" spans="2:4" ht="60" x14ac:dyDescent="0.25">
      <c r="B16" s="53"/>
      <c r="C16" s="52"/>
      <c r="D16" s="30" t="s">
        <v>127</v>
      </c>
    </row>
    <row r="17" spans="2:4" ht="45" x14ac:dyDescent="0.25">
      <c r="B17" s="50" t="s">
        <v>128</v>
      </c>
      <c r="C17" s="48" t="s">
        <v>129</v>
      </c>
      <c r="D17" s="28" t="s">
        <v>130</v>
      </c>
    </row>
    <row r="18" spans="2:4" ht="45" x14ac:dyDescent="0.25">
      <c r="B18" s="53"/>
      <c r="C18" s="52"/>
      <c r="D18" s="30" t="s">
        <v>131</v>
      </c>
    </row>
    <row r="19" spans="2:4" ht="60.75" customHeight="1" x14ac:dyDescent="0.25">
      <c r="B19" s="50" t="s">
        <v>132</v>
      </c>
      <c r="C19" s="48" t="s">
        <v>133</v>
      </c>
      <c r="D19" s="28" t="s">
        <v>134</v>
      </c>
    </row>
    <row r="20" spans="2:4" ht="30" x14ac:dyDescent="0.25">
      <c r="B20" s="53"/>
      <c r="C20" s="52"/>
      <c r="D20" s="30" t="s">
        <v>135</v>
      </c>
    </row>
    <row r="21" spans="2:4" ht="45" x14ac:dyDescent="0.25">
      <c r="B21" s="50" t="s">
        <v>136</v>
      </c>
      <c r="C21" s="48" t="s">
        <v>137</v>
      </c>
      <c r="D21" s="28" t="s">
        <v>138</v>
      </c>
    </row>
    <row r="22" spans="2:4" ht="30" x14ac:dyDescent="0.25">
      <c r="B22" s="51"/>
      <c r="C22" s="49"/>
      <c r="D22" s="31" t="s">
        <v>139</v>
      </c>
    </row>
  </sheetData>
  <mergeCells count="16">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x14ac:dyDescent="0.2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x14ac:dyDescent="0.25">
      <c r="A2" s="47" t="s">
        <v>140</v>
      </c>
      <c r="B2" s="47"/>
      <c r="C2" s="47"/>
      <c r="F2" s="47" t="s">
        <v>141</v>
      </c>
      <c r="G2" s="47"/>
      <c r="H2" s="47"/>
    </row>
    <row r="3" spans="1:19" x14ac:dyDescent="0.25">
      <c r="A3" t="s">
        <v>142</v>
      </c>
      <c r="B3" s="1" t="s">
        <v>21</v>
      </c>
      <c r="F3" t="s">
        <v>142</v>
      </c>
      <c r="G3" s="1" t="s">
        <v>26</v>
      </c>
    </row>
    <row r="4" spans="1:19" x14ac:dyDescent="0.25">
      <c r="A4" t="s">
        <v>3</v>
      </c>
      <c r="B4">
        <f>INDEX(TblCombinedAdjFltValues[[#Totals],[A]:[F]],MATCH(Comparison!$B$3,TblCombinedAdjFltValues[[#Headers],[A]:[F]]))</f>
        <v>7000</v>
      </c>
      <c r="F4" t="s">
        <v>3</v>
      </c>
      <c r="G4">
        <f>INDEX(TblCombinedAdjFltValues[[#Totals],[A]:[F]],MATCH(Comparison!$G$3,TblCombinedAdjFltValues[[#Headers],[A]:[F]]))</f>
        <v>9500</v>
      </c>
    </row>
    <row r="5" spans="1:19" x14ac:dyDescent="0.25">
      <c r="A5" t="s">
        <v>143</v>
      </c>
      <c r="B5">
        <f>SUM(C10:C14)</f>
        <v>5000</v>
      </c>
      <c r="F5" t="s">
        <v>143</v>
      </c>
      <c r="G5">
        <f>SUM(H10:H14)</f>
        <v>7500</v>
      </c>
    </row>
    <row r="6" spans="1:19" x14ac:dyDescent="0.25">
      <c r="A6" t="s">
        <v>144</v>
      </c>
      <c r="B6">
        <f>SUM(C17:C19)</f>
        <v>2000</v>
      </c>
      <c r="F6" t="s">
        <v>144</v>
      </c>
      <c r="G6">
        <f>SUM(H17:H19)</f>
        <v>2000</v>
      </c>
    </row>
    <row r="7" spans="1:19" x14ac:dyDescent="0.25">
      <c r="C7" s="17"/>
      <c r="H7" s="17"/>
    </row>
    <row r="8" spans="1:19" x14ac:dyDescent="0.25">
      <c r="C8" s="17"/>
      <c r="H8" s="17"/>
      <c r="Q8" s="3"/>
      <c r="S8" s="3"/>
    </row>
    <row r="9" spans="1:19" x14ac:dyDescent="0.25">
      <c r="A9" s="17" t="s">
        <v>2</v>
      </c>
      <c r="B9" s="17" t="s">
        <v>145</v>
      </c>
      <c r="C9" s="17" t="s">
        <v>3</v>
      </c>
      <c r="F9" s="17" t="s">
        <v>2</v>
      </c>
      <c r="G9" s="17" t="s">
        <v>145</v>
      </c>
      <c r="H9" s="17" t="s">
        <v>3</v>
      </c>
      <c r="I9" s="1"/>
      <c r="J9" s="1"/>
      <c r="K9" s="1"/>
      <c r="L9" s="1"/>
      <c r="M9" s="1"/>
      <c r="N9" s="1"/>
      <c r="O9" s="1"/>
      <c r="P9" s="1"/>
      <c r="Q9" s="7"/>
      <c r="R9" s="1"/>
      <c r="S9" s="7"/>
    </row>
    <row r="10" spans="1:19" x14ac:dyDescent="0.25">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x14ac:dyDescent="0.25">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x14ac:dyDescent="0.25">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x14ac:dyDescent="0.25">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x14ac:dyDescent="0.25">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x14ac:dyDescent="0.25">
      <c r="A16" s="17" t="s">
        <v>104</v>
      </c>
      <c r="B16" s="17" t="s">
        <v>145</v>
      </c>
      <c r="C16" t="s">
        <v>3</v>
      </c>
      <c r="F16" s="17" t="s">
        <v>104</v>
      </c>
      <c r="G16" s="17" t="s">
        <v>145</v>
      </c>
      <c r="H16" t="s">
        <v>3</v>
      </c>
    </row>
    <row r="17" spans="1:8" x14ac:dyDescent="0.25">
      <c r="A17" s="17" t="s">
        <v>4</v>
      </c>
      <c r="B17" s="18">
        <f>SUMPRODUCT($B$10:$B$14,TblShipCrew[Service])</f>
        <v>11</v>
      </c>
      <c r="C17">
        <f>TblRoleControlValues[Service]*B17</f>
        <v>1100</v>
      </c>
      <c r="F17" s="17" t="s">
        <v>4</v>
      </c>
      <c r="G17" s="18">
        <f>SUMPRODUCT($G$10:$G$14,TblShipCrew[Service])</f>
        <v>15</v>
      </c>
      <c r="H17">
        <f>TblRoleControlValues[Service]*G17</f>
        <v>1500</v>
      </c>
    </row>
    <row r="18" spans="1:8" x14ac:dyDescent="0.25">
      <c r="A18" s="17" t="s">
        <v>5</v>
      </c>
      <c r="B18" s="18">
        <f>SUMPRODUCT($B$10:$B$14,TblShipCrew[Lieutenant])</f>
        <v>3</v>
      </c>
      <c r="C18">
        <f>TblRoleControlValues[Lieutenant]*B18</f>
        <v>600</v>
      </c>
      <c r="F18" s="17" t="s">
        <v>5</v>
      </c>
      <c r="G18" s="18">
        <f>SUMPRODUCT($G$10:$G$14,TblShipCrew[Lieutenant])</f>
        <v>1</v>
      </c>
      <c r="H18">
        <f>TblRoleControlValues[Lieutenant]*G18</f>
        <v>200</v>
      </c>
    </row>
    <row r="19" spans="1:8" x14ac:dyDescent="0.25">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Values</vt:lpstr>
      <vt:lpstr>Ships and Crew Details</vt:lpstr>
      <vt:lpstr>Game Setup</vt:lpstr>
      <vt:lpstr>Game Rules and Turn Example</vt:lpstr>
      <vt:lpstr>Ideas</vt:lpstr>
      <vt:lpstr>Card Details</vt:lpstr>
      <vt:lpstr>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local-user</cp:lastModifiedBy>
  <cp:revision/>
  <dcterms:created xsi:type="dcterms:W3CDTF">2023-03-22T23:58:22Z</dcterms:created>
  <dcterms:modified xsi:type="dcterms:W3CDTF">2023-03-31T13:22:43Z</dcterms:modified>
  <cp:category/>
  <cp:contentStatus/>
</cp:coreProperties>
</file>