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playerGame\"/>
    </mc:Choice>
  </mc:AlternateContent>
  <xr:revisionPtr revIDLastSave="0" documentId="8_{9A62162C-D503-4B43-BD76-9A389FE27EA8}" xr6:coauthVersionLast="47" xr6:coauthVersionMax="47" xr10:uidLastSave="{00000000-0000-0000-0000-000000000000}"/>
  <bookViews>
    <workbookView xWindow="-120" yWindow="-120" windowWidth="29040" windowHeight="15840" firstSheet="4" activeTab="1" xr2:uid="{00000000-000D-0000-FFFF-FFFF00000000}"/>
  </bookViews>
  <sheets>
    <sheet name="Card Table Counts" sheetId="2" r:id="rId1"/>
    <sheet name="Card Designs" sheetId="1" r:id="rId2"/>
    <sheet name="Trial" sheetId="3" r:id="rId3"/>
    <sheet name="Engineer Assault Deck" sheetId="5" r:id="rId4"/>
    <sheet name="Research Medic Deck" sheetId="4" r:id="rId5"/>
  </sheets>
  <definedNames>
    <definedName name="_xlnm._FilterDatabase" localSheetId="1" hidden="1">'Card Designs'!$A$5:$S$249</definedName>
    <definedName name="_xlnm._FilterDatabase" localSheetId="4" hidden="1">'Research Medic Deck'!$B$5:$P$5</definedName>
  </definedNames>
  <calcPr calcId="191028"/>
  <pivotCaches>
    <pivotCache cacheId="226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4" l="1"/>
  <c r="J7" i="4"/>
  <c r="K7" i="4"/>
  <c r="L7" i="4"/>
  <c r="M7" i="4"/>
  <c r="N7" i="4"/>
  <c r="O7" i="4"/>
  <c r="P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D6" i="5"/>
  <c r="E6" i="5"/>
  <c r="F6" i="5"/>
  <c r="G6" i="5"/>
  <c r="H6" i="5"/>
  <c r="I6" i="5"/>
  <c r="J6" i="5"/>
  <c r="K6" i="5"/>
  <c r="L6" i="5"/>
  <c r="M6" i="5"/>
  <c r="N6" i="5"/>
  <c r="O6" i="5"/>
  <c r="P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C6" i="5"/>
  <c r="H4" i="3"/>
  <c r="N4" i="3"/>
  <c r="T4" i="3"/>
  <c r="Z4" i="3"/>
  <c r="AF4" i="3"/>
  <c r="AL4" i="3"/>
  <c r="AR4" i="3"/>
  <c r="AX4" i="3"/>
  <c r="B5" i="3"/>
  <c r="H5" i="3"/>
  <c r="N5" i="3"/>
  <c r="T5" i="3"/>
  <c r="Z5" i="3"/>
  <c r="AF5" i="3"/>
  <c r="AL5" i="3"/>
  <c r="AR5" i="3"/>
  <c r="AX5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9" i="3"/>
  <c r="H9" i="3"/>
  <c r="N9" i="3"/>
  <c r="T9" i="3"/>
  <c r="Z9" i="3"/>
  <c r="AF9" i="3"/>
  <c r="AL9" i="3"/>
  <c r="AR9" i="3"/>
  <c r="AX9" i="3"/>
  <c r="BG10" i="3"/>
  <c r="AX18" i="3"/>
  <c r="AX19" i="3"/>
  <c r="AX21" i="3"/>
  <c r="AY21" i="3"/>
  <c r="AZ21" i="3"/>
  <c r="BA21" i="3"/>
  <c r="BB21" i="3"/>
  <c r="BC21" i="3"/>
  <c r="AX23" i="3"/>
  <c r="B30" i="3"/>
  <c r="B31" i="3"/>
  <c r="B33" i="3"/>
  <c r="C33" i="3"/>
  <c r="D33" i="3"/>
  <c r="E33" i="3"/>
  <c r="F33" i="3"/>
  <c r="G33" i="3"/>
  <c r="B35" i="3"/>
  <c r="D43" i="3"/>
  <c r="J43" i="3"/>
  <c r="P43" i="3"/>
  <c r="V43" i="3"/>
  <c r="AB43" i="3"/>
  <c r="AH43" i="3"/>
  <c r="AN43" i="3"/>
  <c r="AT43" i="3"/>
  <c r="AZ43" i="3"/>
  <c r="B44" i="3"/>
  <c r="H44" i="3"/>
  <c r="N44" i="3"/>
  <c r="T44" i="3"/>
  <c r="Z44" i="3"/>
  <c r="AF44" i="3"/>
  <c r="AL44" i="3"/>
  <c r="AR44" i="3"/>
  <c r="AX44" i="3"/>
  <c r="B45" i="3"/>
  <c r="H45" i="3"/>
  <c r="N45" i="3"/>
  <c r="T45" i="3"/>
  <c r="Z45" i="3"/>
  <c r="AF45" i="3"/>
  <c r="AL45" i="3"/>
  <c r="AR45" i="3"/>
  <c r="AX45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49" i="3"/>
  <c r="H49" i="3"/>
  <c r="N49" i="3"/>
  <c r="T49" i="3"/>
  <c r="Z49" i="3"/>
  <c r="AF49" i="3"/>
  <c r="AL49" i="3"/>
  <c r="AR49" i="3"/>
  <c r="AX49" i="3"/>
  <c r="D3" i="3"/>
  <c r="J3" i="3"/>
  <c r="P3" i="3"/>
  <c r="V3" i="3"/>
  <c r="AB3" i="3"/>
  <c r="AH3" i="3"/>
  <c r="AN3" i="3"/>
  <c r="AT3" i="3"/>
  <c r="AZ3" i="3"/>
  <c r="B4" i="3"/>
  <c r="B4" i="1"/>
  <c r="BF5" i="3" l="1"/>
  <c r="BF3" i="3" s="1"/>
  <c r="BG3" i="3" s="1"/>
  <c r="BF4" i="3" l="1"/>
  <c r="BG4" i="3" s="1"/>
</calcChain>
</file>

<file path=xl/sharedStrings.xml><?xml version="1.0" encoding="utf-8"?>
<sst xmlns="http://schemas.openxmlformats.org/spreadsheetml/2006/main" count="1116" uniqueCount="353">
  <si>
    <t>Type</t>
  </si>
  <si>
    <t>Count of Id</t>
  </si>
  <si>
    <t>Admiral</t>
  </si>
  <si>
    <t>Captain</t>
  </si>
  <si>
    <t>Crew</t>
  </si>
  <si>
    <t>Crew Attachment</t>
  </si>
  <si>
    <t>Event</t>
  </si>
  <si>
    <t>Lieutenant</t>
  </si>
  <si>
    <t>On Going Event</t>
  </si>
  <si>
    <t>Ship Upgrade</t>
  </si>
  <si>
    <t>Tactic</t>
  </si>
  <si>
    <t>Grand Total</t>
  </si>
  <si>
    <t>Species</t>
  </si>
  <si>
    <t>Sub type</t>
  </si>
  <si>
    <t>Human</t>
  </si>
  <si>
    <t>Robot</t>
  </si>
  <si>
    <t>Engineer</t>
  </si>
  <si>
    <t>Research</t>
  </si>
  <si>
    <t>Handling</t>
  </si>
  <si>
    <t>Master</t>
  </si>
  <si>
    <t>Assault</t>
  </si>
  <si>
    <t>Medic</t>
  </si>
  <si>
    <t>Card design ideas Table</t>
  </si>
  <si>
    <t>Cost</t>
  </si>
  <si>
    <t>ID</t>
  </si>
  <si>
    <t>Deck</t>
  </si>
  <si>
    <t>Name</t>
  </si>
  <si>
    <t>Ship Slot</t>
  </si>
  <si>
    <t>Engineering</t>
  </si>
  <si>
    <t>General</t>
  </si>
  <si>
    <t>X</t>
  </si>
  <si>
    <t>Rank</t>
  </si>
  <si>
    <t>Card Rarity</t>
  </si>
  <si>
    <t>Effect</t>
  </si>
  <si>
    <t>Description</t>
  </si>
  <si>
    <t xml:space="preserve">Image design </t>
  </si>
  <si>
    <t>CREW</t>
  </si>
  <si>
    <t>Associate Scientist</t>
  </si>
  <si>
    <t>Common</t>
  </si>
  <si>
    <t>Tap: Research + 1</t>
  </si>
  <si>
    <t>Research Scientist</t>
  </si>
  <si>
    <t>Sacrifice 1 Research Tier 1
Tap: Research + 2</t>
  </si>
  <si>
    <t>Senior Scientist</t>
  </si>
  <si>
    <t>Sacrifice 1 Research Tier 2
Tap: Research + 3</t>
  </si>
  <si>
    <t>Mad Scientist</t>
  </si>
  <si>
    <t>Uncommon</t>
  </si>
  <si>
    <t>Tap: Research + 3 and discard top card of deck</t>
  </si>
  <si>
    <t>handling Office</t>
  </si>
  <si>
    <t>Tap: Ship Handling + 1 or Shoot at target ship</t>
  </si>
  <si>
    <t>Wing Commander</t>
  </si>
  <si>
    <t>Sacrifice 1 handling Tier 1
Tap: Ship Handling + 2  or Shoot at target ship</t>
  </si>
  <si>
    <t>Space Marshal</t>
  </si>
  <si>
    <t>Sacrifice 1 handling Tier 2
Tap: Ship Handling + 3 or Shoot at target ship</t>
  </si>
  <si>
    <t>Unlikely handling</t>
  </si>
  <si>
    <t>Tap: Ship Handling + 1 or scry 1</t>
  </si>
  <si>
    <t>Ship Nurse</t>
  </si>
  <si>
    <t>Tap: Medical + 1</t>
  </si>
  <si>
    <t>Medical Officer</t>
  </si>
  <si>
    <t>Sacrifice 1 Medic Tier 1
Tap: Medical + 2</t>
  </si>
  <si>
    <t>Chief Medical Officer</t>
  </si>
  <si>
    <t>Sacrifice 1 Medic Tier 2
Tap: Medical + 3</t>
  </si>
  <si>
    <t>Experimental Doctor</t>
  </si>
  <si>
    <t>Tap: Medical + 1 or Discard 1 card from your hand and gain Medical + 2</t>
  </si>
  <si>
    <t>Tap: Engineering + 1</t>
  </si>
  <si>
    <t>Assistant Chief Engineer</t>
  </si>
  <si>
    <t>Sacrifice 1 Engineer Tier 1
Tap: Engineering + 2</t>
  </si>
  <si>
    <t>Chief Engineer</t>
  </si>
  <si>
    <t>Sacrifice 1 Engineer Tier 2
Tap: Engineering + 3</t>
  </si>
  <si>
    <t>Engineer's Assistant</t>
  </si>
  <si>
    <t>Tap: If you have already tapped an Engineer not called Engineer's Assistant then Engineering + 2 otherwise Engineering + 1</t>
  </si>
  <si>
    <t>Private</t>
  </si>
  <si>
    <t>Tap: Assualt + 1</t>
  </si>
  <si>
    <t>Corporal</t>
  </si>
  <si>
    <t>Sacrifice 1 Assualt Tier 1
Tap: Assualt + 2</t>
  </si>
  <si>
    <t>Sergeant</t>
  </si>
  <si>
    <t>Sacrifice 1 Assualt Tier 2
Tap: Assualt + 3</t>
  </si>
  <si>
    <t>Mischeavous Marine</t>
  </si>
  <si>
    <t>Tap: Assault + 1 or block enemy crew slot until your next turn</t>
  </si>
  <si>
    <t>STRATEGY</t>
  </si>
  <si>
    <t>The Great Nebula</t>
  </si>
  <si>
    <t>Look at the top 3 cards of your library, put 2 Event cards into your hand and the rest into the junkyard</t>
  </si>
  <si>
    <t>Upgraded Cabins</t>
  </si>
  <si>
    <t>Attach to ship: Attached ship gains 1 extra crew slot</t>
  </si>
  <si>
    <t>Recovery Bays</t>
  </si>
  <si>
    <t>Return a crew card from stasis to your hand</t>
  </si>
  <si>
    <t>Shields Are Down</t>
  </si>
  <si>
    <t>Remove target ships shield until of turn</t>
  </si>
  <si>
    <t>Boarding Party</t>
  </si>
  <si>
    <t>Target Enemy ship: Tap X amount of crew members until your next turn</t>
  </si>
  <si>
    <t>Meteor Incoming!</t>
  </si>
  <si>
    <t>Target Enemy Ship: Deal 100 damage</t>
  </si>
  <si>
    <t>Pew Pew Lazors</t>
  </si>
  <si>
    <t>Target Owned Ship: Increase Ships Damage by 100 to one gun slot until end of turn</t>
  </si>
  <si>
    <t>Targeting Computer</t>
  </si>
  <si>
    <t>Attach to Ship: Attached ship gains 1 extra gun slot</t>
  </si>
  <si>
    <t>Ship Infection</t>
  </si>
  <si>
    <t>Target Ship: Sacrifice 1 crew member</t>
  </si>
  <si>
    <t>Ships Gun Installations</t>
  </si>
  <si>
    <t>Rare</t>
  </si>
  <si>
    <t>Attach to Ship: At the start of your damage phase increase targets ship damage by 100 to one gun  slot</t>
  </si>
  <si>
    <t>Under Pressure</t>
  </si>
  <si>
    <t>Target ship gains 1 extra Research for each Research crew tapped on your turns</t>
  </si>
  <si>
    <t>Evasive Maneuvers</t>
  </si>
  <si>
    <t>Prevent all ship damage dealt to target ship this turn</t>
  </si>
  <si>
    <t>Spinning Evasion</t>
  </si>
  <si>
    <t>Prevent ship damage from 1 target source and draw a card</t>
  </si>
  <si>
    <t>"I'll try spinning - that's a good trick"</t>
  </si>
  <si>
    <t>Shields for Days</t>
  </si>
  <si>
    <t>Prevent all ship damage to all your ships this turn</t>
  </si>
  <si>
    <t>Hacking the System</t>
  </si>
  <si>
    <t>Destroy target Ship Upgrade</t>
  </si>
  <si>
    <t>Old Piece of Junk</t>
  </si>
  <si>
    <t>Return 1 Ship Upgrade card from the graveyard to your hand</t>
  </si>
  <si>
    <t>Wormhole</t>
  </si>
  <si>
    <t>Gain an extra turn after this one and then remove this card from the game.</t>
  </si>
  <si>
    <t>Cpt. Gray, The Infiltrator</t>
  </si>
  <si>
    <t>All assault crew get +1 assault on your turn when tapped
Tap: Target enemy ships Gun spot can't be used until the start of your next turn</t>
  </si>
  <si>
    <t>Cpt. Walter</t>
  </si>
  <si>
    <t>All crew get +1 research on your turn when tapped
Tap: Draw 2 cards from strategy deck, then discard 1</t>
  </si>
  <si>
    <t>Lt. Barbara</t>
  </si>
  <si>
    <t>Untap target tapped handling at the end of your turn</t>
  </si>
  <si>
    <t>Project Disruption</t>
  </si>
  <si>
    <t>Cancel activated Research Project Card</t>
  </si>
  <si>
    <t>Infiltrated Tactics</t>
  </si>
  <si>
    <t>Cancel activated Tactic Card</t>
  </si>
  <si>
    <t>Cloning Vat</t>
  </si>
  <si>
    <t>Target Ship can have one extra crew added during crew phase</t>
  </si>
  <si>
    <t>Alien Disease</t>
  </si>
  <si>
    <t>Target player: Sacrifices 1 crew during that players start phase</t>
  </si>
  <si>
    <t>Antidote</t>
  </si>
  <si>
    <t>Remove target On Going event card attached to you</t>
  </si>
  <si>
    <t>Hull Breach</t>
  </si>
  <si>
    <t>Target Enemy Ship: Sacrifice 1 crew member and deal 100 damage to ship</t>
  </si>
  <si>
    <t>Smuggling goods</t>
  </si>
  <si>
    <t>Target Player: Draw x cards
Target Player: Discard x cards</t>
  </si>
  <si>
    <t>Deflectors</t>
  </si>
  <si>
    <t>Attach to Ship: When this ship is being targetted by enemy ship gun slots, they must tap an extra crew member per gun slot</t>
  </si>
  <si>
    <t>Security Officer</t>
  </si>
  <si>
    <t>Sacrifice 1 Assualt Tier 1.
On entry, capture enemy players crew member while Security Officer is a member of your ship.
Tap: Assualt + 2</t>
  </si>
  <si>
    <t>Rescue Mission</t>
  </si>
  <si>
    <t>Return 1 captured crew member to original owners hand</t>
  </si>
  <si>
    <t>Raid</t>
  </si>
  <si>
    <t>Return 1 captured crew member to original owners hand from a target enemy ship and capture enemy crew member from same target enemy ship</t>
  </si>
  <si>
    <t>Back in Action</t>
  </si>
  <si>
    <t>Return a crew card from stasis and place in a crew slot</t>
  </si>
  <si>
    <t>Boosted medicine</t>
  </si>
  <si>
    <t>Untap target Captain</t>
  </si>
  <si>
    <t>Healing Bays</t>
  </si>
  <si>
    <t>Attach to Ship: Untap 2 non Robot crew members at start of secondary strategy phase</t>
  </si>
  <si>
    <t>Y Bot</t>
  </si>
  <si>
    <t>Robot can't be used for gun slots.
Tap: Engineering + 1
Tap: Repair ship by 100</t>
  </si>
  <si>
    <t>R Bot</t>
  </si>
  <si>
    <t>Robot can't be used for gun slots.
Tap: Medic + 1
Tap: Repair ship by 100</t>
  </si>
  <si>
    <t>B Bot</t>
  </si>
  <si>
    <t>Robot can't be used for gun slots.
Tap: Handling + 1
Tap: Repair ship by 100</t>
  </si>
  <si>
    <t>P Bot</t>
  </si>
  <si>
    <t>Robot can't be used for gun slots.
Tap: Assault + 1
Tap: Repair ship by 100</t>
  </si>
  <si>
    <t>W Bot</t>
  </si>
  <si>
    <t>Robot can't be used for gun slots.
Tap: Research + 1
Tap: Repair ship by 100</t>
  </si>
  <si>
    <t>Y Bot Bot</t>
  </si>
  <si>
    <t>Sacrifice 1 Engineering Tier 1
Robot can't be used for gun slots.
Tap: Engineering + 2
Tap: Repair ship by 200</t>
  </si>
  <si>
    <t>R Bot Bot</t>
  </si>
  <si>
    <t>Sacrifice 1 Medic Tier 1
Robot can't be used for gun slots.
Tap: Medic + 2
Tap: Repair ship by 200</t>
  </si>
  <si>
    <t>B Bot Bot</t>
  </si>
  <si>
    <t>Sacrifice 1 Handling Tier 1
Robot can't be used for gun slots.
Tap: Handling + 2
Tap: Repair ship by 200</t>
  </si>
  <si>
    <t>P Bot Bot</t>
  </si>
  <si>
    <t>Sacrifice 1 Assault Tier 1
Robot can't be used for gun slots.
Tap: Assault + 2
Tap: Repair ship by 200</t>
  </si>
  <si>
    <t>W Bot Bot</t>
  </si>
  <si>
    <t>Sacrifice 1 Research Tier 1
Robot can't be used for gun slots.
Tap: Research + 2
Tap: Repair ship by 200</t>
  </si>
  <si>
    <t>Y Boop Bot</t>
  </si>
  <si>
    <t>Sacrifice 1 Engineering Tier 2
Robot can't be used for gun slots.
Tap: Engineering + 3
Tap: Repair ship by 300</t>
  </si>
  <si>
    <t>R Boop Bot</t>
  </si>
  <si>
    <t>Sacrifice 1 Medic Tier 2
Robot can't be used for gun slots.
Tap: Medic + 3
Tap: Repair ship by 300</t>
  </si>
  <si>
    <t>B Boop Bot</t>
  </si>
  <si>
    <t>Sacrifice 1 Handling Tier 2
Robot can't be used for gun slots.
Tap: Handling + 3
Tap: Repair ship by 300</t>
  </si>
  <si>
    <t>P Boop Bot</t>
  </si>
  <si>
    <t>Sacrifice 1 Assault Tier 2
Robot can't be used for gun slots.
Tap: Assault + 3
Tap: Repair ship by 300</t>
  </si>
  <si>
    <t>W Boop Bot</t>
  </si>
  <si>
    <t>Sacrifice 1 Research Tier 2.
Robot can't be used for gun slots.
Tap: Research + 3
Tap: Repair ship by 300</t>
  </si>
  <si>
    <t>Lt. YRBPW Bot</t>
  </si>
  <si>
    <t>Ultra Rare</t>
  </si>
  <si>
    <t>Tap: Untap All Robots on assigned ship</t>
  </si>
  <si>
    <t>Cpt. James Rainbow</t>
  </si>
  <si>
    <t xml:space="preserve">All Robots on asigned ship Repair an extra 100.
Tap: All Robots on assigned ship can now tap to use gun slots </t>
  </si>
  <si>
    <t>Robot Repair</t>
  </si>
  <si>
    <t>Attach to Ship: When a Robot Crew is destroyed, discard a card. If you do return Robot Crew to original crew slot</t>
  </si>
  <si>
    <t>Ones and Zeros</t>
  </si>
  <si>
    <t>Target Enemy Ship are unable to attack during their next turn</t>
  </si>
  <si>
    <t>Robotic Upgrade</t>
  </si>
  <si>
    <t>Attach to non Robot Crew Member.
This crew member is now a Robot as well as other current species.
Tap: Repair ship by X where X is 100 * Rank</t>
  </si>
  <si>
    <t>Self Destruct</t>
  </si>
  <si>
    <t>Sacrifice x Robot crew members. Destroy target ships x crew members.</t>
  </si>
  <si>
    <t>Redirection</t>
  </si>
  <si>
    <t>Change the target of a enemy ship to a different ship you control</t>
  </si>
  <si>
    <t>Oops! Wrong Target</t>
  </si>
  <si>
    <t>Change the target of a enemy ship to a another enemy ship</t>
  </si>
  <si>
    <t>Cpt. Ryan The Defender</t>
  </si>
  <si>
    <t>At the start of your turn restore 200 shield.
Tap: Deflect damage targeting assigned ship from a target enemy ship to another enemy ship</t>
  </si>
  <si>
    <t xml:space="preserve">Cpt. Edward </t>
  </si>
  <si>
    <t>All engineering crew get +1 engineering on your turn when tapped
Tap: Build ship upgrade without paying its cost</t>
  </si>
  <si>
    <t>Cpt. Ray</t>
  </si>
  <si>
    <t>Tap: Untap 2 crew members on assigned ship
Tap: Return 1 crew member from your stasis pile to your hand</t>
  </si>
  <si>
    <t>Cpt. J. Swanson</t>
  </si>
  <si>
    <t>Tap: Activate tactic card twice
Tap: Reduce damage to assigned ship by 200</t>
  </si>
  <si>
    <t>Adm. I.T.S Atrap</t>
  </si>
  <si>
    <t>Provides 1x Frigate ship when your Capital ship is destroyed, fill crew slots with any crew that wouldve died up to maximum Frigate crew slots.</t>
  </si>
  <si>
    <t>Admiral Ian Thomas Sterling Atrap always has something up his sleeve.</t>
  </si>
  <si>
    <t>Adm. D. Flashheart</t>
  </si>
  <si>
    <t>Fighter ships you control each dodge 1 gun slot targetting them.</t>
  </si>
  <si>
    <t>In Admiral Dave Flashheart dog fighting days would have a mirror in his cockpit. Some would say this is so he could see the enemy behind him, however he may have another reason.</t>
  </si>
  <si>
    <t>Comet</t>
  </si>
  <si>
    <t>Draw 1 card from your strategy deck</t>
  </si>
  <si>
    <t>Halt! Who Goes there?</t>
  </si>
  <si>
    <t>Tap 1 target enemy crew</t>
  </si>
  <si>
    <t>Memory Wipe</t>
  </si>
  <si>
    <t>Target player discards 2 strategy deck cards</t>
  </si>
  <si>
    <t>All together for Humanity</t>
  </si>
  <si>
    <t>All Humans on target ship get +1 to their department on tap</t>
  </si>
  <si>
    <t>System Overload</t>
  </si>
  <si>
    <t>Select 1 ship: Deplete selected ships shield.
Selected ships gun slots power is increased by 200 each for one turn.</t>
  </si>
  <si>
    <t>Adm. B2ON</t>
  </si>
  <si>
    <t>All ships you control, non robot crew members are now Robots in addition to its other species types, they gain the following:
Tap: Repair ship by 100</t>
  </si>
  <si>
    <t>Some say that the mere sight of Admiral B2ON turns you to a robot.</t>
  </si>
  <si>
    <t>Lt. Dang</t>
  </si>
  <si>
    <t>Draw 1 extra card at the start of your turn</t>
  </si>
  <si>
    <t>Lt. Gaven</t>
  </si>
  <si>
    <t>Ship upgrades cost 1 less engineer to attach to assigned ship</t>
  </si>
  <si>
    <t>Lt. Stacey</t>
  </si>
  <si>
    <t>Crew attachments cost 1 less medic to attach to crew members on assigned ship.</t>
  </si>
  <si>
    <t>Lt. Andrew</t>
  </si>
  <si>
    <t>Tactic cards cost 1 less assault to play.</t>
  </si>
  <si>
    <t>Welcome to the squad</t>
  </si>
  <si>
    <t>Attach to non Assault Crew Member.
This crew member gains 1 assault as well as its other department types on tap.</t>
  </si>
  <si>
    <t>Science School</t>
  </si>
  <si>
    <t>Attach to non Research Crew Member.
This crew member gains 1 research as well as its other department types on tap.</t>
  </si>
  <si>
    <t>Building blocks</t>
  </si>
  <si>
    <t>Attach to non Engineer Crew Member.
This crew member gains 1 enginering as well as its other department types on tap.</t>
  </si>
  <si>
    <t>Flight School</t>
  </si>
  <si>
    <t>Attach to non Handling Crew Member.
This crew member gains 1 handling as well as its other department types on tap.</t>
  </si>
  <si>
    <t>The art of medicine</t>
  </si>
  <si>
    <t>Attach to non Medic Crew Member.
This crew member gains 1 medic as well as its other department types on tap.</t>
  </si>
  <si>
    <t>Auto Cannon</t>
  </si>
  <si>
    <t>Attach to Ship: When this ship is targetted by enemy ship gun slots, deal 200 damage to that enemy ship</t>
  </si>
  <si>
    <t>Robot Uprising</t>
  </si>
  <si>
    <t>All Robots on target ship get +1 to their department on tap</t>
  </si>
  <si>
    <t>Fighter Bot 2000</t>
  </si>
  <si>
    <t>Can only be tapped to use gun slot.
When Using gun slot add an aditional 100 damage</t>
  </si>
  <si>
    <t>Knowing Shields</t>
  </si>
  <si>
    <t>Attach to crew: This crew member when used on gun slot add aditional 100 damage against a targets ships shield</t>
  </si>
  <si>
    <t>An extra hand</t>
  </si>
  <si>
    <t>Attach to crew: This crew member can use one extra gun slot</t>
  </si>
  <si>
    <t>Wires Crossed</t>
  </si>
  <si>
    <t>Target ship: Switch targets ship shield with its hull</t>
  </si>
  <si>
    <t>Shield Booster</t>
  </si>
  <si>
    <t>Target ship: Increase shield max by 200 and Restore 200 shield</t>
  </si>
  <si>
    <t>Flick the switch</t>
  </si>
  <si>
    <t>Target ship: Restore 200 shield</t>
  </si>
  <si>
    <t>Sometimes you just need to check everythings plugged in.</t>
  </si>
  <si>
    <t>Unidentified Lifeform</t>
  </si>
  <si>
    <t>on Going Event</t>
  </si>
  <si>
    <t>Attach to ship: At the start of ship owners turn add a unidentified lifeform token to a empty crew slot. The token cannot be used on gun slots and has: Tap: remove unidentified lifeform and assigned ship takes 100 damage.</t>
  </si>
  <si>
    <t>No one has ever known the true purpose of this disgusting lifeform but it just gets in the way</t>
  </si>
  <si>
    <t>Evolutionary Pod</t>
  </si>
  <si>
    <t>Attach to ship: All unidentified lifeform tokens can now be used on a gun slot. When a unidentifed lifeform is used on a gun slot it is sacrified and deals an extra 400 to targeted ship</t>
  </si>
  <si>
    <t>Promotion!</t>
  </si>
  <si>
    <t>Search your crew deck for 1 crew card with a rank higher than 1 and place into your hand. Then shuffle your strategy deck.</t>
  </si>
  <si>
    <t>Tractor Beam</t>
  </si>
  <si>
    <t>Steal target players ship upgrade from target enemy ship and attach to one of your ships</t>
  </si>
  <si>
    <t>Its in the stars</t>
  </si>
  <si>
    <t>Search your strategy deck for any card with converted cost of 4 or less and place into your hand. Then shuffle your strategy deck.</t>
  </si>
  <si>
    <t>Even further beyond</t>
  </si>
  <si>
    <t>Search your strategy deck for any card with converted cost of 4 or less and immediately play without paying its cost. Then shuffle your strategy deck.</t>
  </si>
  <si>
    <t>Fusion Reactor</t>
  </si>
  <si>
    <t>Attach to ship: Increase ships maximum shield by 400 while this is attached. Restore shield back to full when this is first attached.</t>
  </si>
  <si>
    <t>Prisoners of War</t>
  </si>
  <si>
    <t>Target ship: Attach a prisoners of war token to X  crew members. Crew members with a prisoners of war attached cannot tap.</t>
  </si>
  <si>
    <t>Prisoners Escaped!</t>
  </si>
  <si>
    <t>All crew members that have a prisoners of war token attached are killed and sent to stasis</t>
  </si>
  <si>
    <t>Cleared Out</t>
  </si>
  <si>
    <t>Target ship: Remove all crew attachments from target ship.</t>
  </si>
  <si>
    <t>One at a time</t>
  </si>
  <si>
    <t>Remove 1 crew attachment from 1 target crew member</t>
  </si>
  <si>
    <t>Seeing Stars Bar</t>
  </si>
  <si>
    <t>Attach to ship: All crew members on ship can now tap: remove all crew attachments on tapped crew member</t>
  </si>
  <si>
    <t>Most ships have to have some form of entertainment and whats better than a bar to wipe yourself clean of all your troubles and responsibilities</t>
  </si>
  <si>
    <t>Intergalactic Laxative</t>
  </si>
  <si>
    <t>Target Ship: All crew members are tapped until the start of your next turn</t>
  </si>
  <si>
    <t>Sometimes in space poo gets on the loose</t>
  </si>
  <si>
    <t>Jerry's Space Diner</t>
  </si>
  <si>
    <t>At the start of your turn draw 2 cards from either your strategy or crew deck and then place 1 card from your hand to the bottom of that cards deck.</t>
  </si>
  <si>
    <t>Jerry's Diner is known for its gossips across the galaxy</t>
  </si>
  <si>
    <t>Black Hole</t>
  </si>
  <si>
    <t>Deal 500 damage to all ships</t>
  </si>
  <si>
    <t>Galactic Diplomacy</t>
  </si>
  <si>
    <t>At the start of each turn all players give 1 card from their hand to the player on their left</t>
  </si>
  <si>
    <t>Adm. Bonnie</t>
  </si>
  <si>
    <t>At the start of your turn, return a target event card from your junkyard to your hand.</t>
  </si>
  <si>
    <t>Admiral Bonnie has been known for repeating herself from time to time</t>
  </si>
  <si>
    <t>Persistent Searching</t>
  </si>
  <si>
    <t>Return target on going event card from your junkyard to your hand</t>
  </si>
  <si>
    <t>Dealing with Junk</t>
  </si>
  <si>
    <t>Return 3 cards from your junkyard to your hand</t>
  </si>
  <si>
    <t>A&amp;B Class Solar Flare</t>
  </si>
  <si>
    <t>Target 2 ships each take 100 damage</t>
  </si>
  <si>
    <t>Class A &amp; B Solar flares are the lowest class and are very common and not very interesting</t>
  </si>
  <si>
    <t>C-Class Solar Flare</t>
  </si>
  <si>
    <t>X number of ships each take 100 damage</t>
  </si>
  <si>
    <t>Class C Solar Flares have a long duration and might produce coronal mass ejection</t>
  </si>
  <si>
    <t>M-Class Solar Flare</t>
  </si>
  <si>
    <t>X number of ships each take 200 damage where x are the amount of event cards in your junkyard</t>
  </si>
  <si>
    <t>Sometimes minor radiation storms can follow an M Class Solar Flare</t>
  </si>
  <si>
    <t>X-Class Solar Flare</t>
  </si>
  <si>
    <t>All ships take x * 100 damage where x is the amount of event cards in their owners junkyard</t>
  </si>
  <si>
    <t>X-Class Solar Flares are the biggest and can be 10 times the size of Earth</t>
  </si>
  <si>
    <t>Tier 3 Blue Lazor</t>
  </si>
  <si>
    <t>Target Owned Ship: Increase Ships Damage per gun by 200</t>
  </si>
  <si>
    <t>Strategy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</si>
  <si>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</si>
  <si>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</si>
  <si>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</si>
  <si>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</si>
  <si>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</si>
  <si>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</si>
  <si>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</si>
  <si>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</si>
  <si>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</si>
  <si>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Card RNG</t>
  </si>
  <si>
    <t>Checker</t>
  </si>
  <si>
    <t>ID:</t>
  </si>
  <si>
    <t>Max Card</t>
  </si>
  <si>
    <t>R</t>
  </si>
  <si>
    <t>E</t>
  </si>
  <si>
    <t>M</t>
  </si>
  <si>
    <t>H</t>
  </si>
  <si>
    <t>A</t>
  </si>
  <si>
    <t>G</t>
  </si>
  <si>
    <t>Effect:</t>
  </si>
  <si>
    <t>Spec No. Check:</t>
  </si>
  <si>
    <t>Player 1</t>
  </si>
  <si>
    <t>Junkyard</t>
  </si>
  <si>
    <t>Strategy Deck</t>
  </si>
  <si>
    <t>Statis</t>
  </si>
  <si>
    <t xml:space="preserve">Crew Deck </t>
  </si>
  <si>
    <t>Remove to add Admiral</t>
  </si>
  <si>
    <t>Player 2</t>
  </si>
  <si>
    <t xml:space="preserve">Example core Deck </t>
  </si>
  <si>
    <t>This is a Engineer and Assault Deck</t>
  </si>
  <si>
    <t>Assault Upgrade Crew</t>
  </si>
  <si>
    <t>Recommended Capital Ship</t>
  </si>
  <si>
    <t>Crew Deck</t>
  </si>
  <si>
    <t>This is a Research and Medic Deck</t>
  </si>
  <si>
    <t>Human Discovery ship</t>
  </si>
  <si>
    <t>Recommended Cruiser and Frigate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</si>
</sst>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10" xfId="0" applyBorder="1"/>
    <xf numFmtId="0" fontId="0" fillId="0" borderId="18" xfId="0" applyBorder="1"/>
    <xf numFmtId="0" fontId="0" fillId="0" borderId="22" xfId="0" applyBorder="1"/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7" borderId="0" xfId="0" applyFill="1"/>
    <xf numFmtId="0" fontId="0" fillId="6" borderId="13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5" xfId="0" applyFill="1" applyBorder="1"/>
    <xf numFmtId="0" fontId="4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 applyAlignment="1">
      <alignment horizontal="center"/>
    </xf>
    <xf numFmtId="0" fontId="0" fillId="8" borderId="0" xfId="0" applyFill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2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9" borderId="33" xfId="0" applyFont="1" applyFill="1" applyBorder="1"/>
    <xf numFmtId="0" fontId="6" fillId="9" borderId="34" xfId="0" applyFont="1" applyFill="1" applyBorder="1"/>
    <xf numFmtId="0" fontId="2" fillId="0" borderId="0" xfId="0" applyFont="1" applyAlignment="1">
      <alignment horizontal="center"/>
    </xf>
    <xf numFmtId="0" fontId="0" fillId="6" borderId="7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11" xfId="0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6" borderId="7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8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-user" refreshedDate="45016.576053472221" createdVersion="8" refreshedVersion="8" minRefreshableVersion="3" recordCount="195" xr:uid="{00000000-000A-0000-FFFF-FFFF00000000}">
  <cacheSource type="worksheet">
    <worksheetSource ref="A5:S199" sheet="Card Designs"/>
  </cacheSource>
  <cacheFields count="19">
    <cacheField name="ID" numFmtId="0">
      <sharedItems containsString="0" containsBlank="1" containsNumber="1" containsInteger="1" minValue="1" maxValue="125"/>
    </cacheField>
    <cacheField name="Deck" numFmtId="0">
      <sharedItems containsBlank="1"/>
    </cacheField>
    <cacheField name="Name" numFmtId="0">
      <sharedItems containsBlank="1"/>
    </cacheField>
    <cacheField name="Ship Slot" numFmtId="0">
      <sharedItems containsString="0" containsBlank="1" containsNumber="1" containsInteger="1" minValue="1" maxValue="1"/>
    </cacheField>
    <cacheField name="Research" numFmtId="0">
      <sharedItems containsString="0" containsBlank="1" containsNumber="1" containsInteger="1" minValue="1" maxValue="2"/>
    </cacheField>
    <cacheField name="Engineering" numFmtId="0">
      <sharedItems containsString="0" containsBlank="1" containsNumber="1" containsInteger="1" minValue="1" maxValue="2"/>
    </cacheField>
    <cacheField name="Medic" numFmtId="0">
      <sharedItems containsString="0" containsBlank="1" containsNumber="1" containsInteger="1" minValue="1" maxValue="2"/>
    </cacheField>
    <cacheField name="Handling" numFmtId="0">
      <sharedItems containsString="0" containsBlank="1" containsNumber="1" containsInteger="1" minValue="1" maxValue="2"/>
    </cacheField>
    <cacheField name="Assault" numFmtId="0">
      <sharedItems containsString="0" containsBlank="1" containsNumber="1" containsInteger="1" minValue="1" maxValue="2"/>
    </cacheField>
    <cacheField name="General" numFmtId="0">
      <sharedItems containsBlank="1" containsMixedTypes="1" containsNumber="1" containsInteger="1" minValue="1" maxValue="3"/>
    </cacheField>
    <cacheField name="X" numFmtId="0">
      <sharedItems containsBlank="1"/>
    </cacheField>
    <cacheField name="Type" numFmtId="0">
      <sharedItems containsBlank="1" count="12">
        <s v="Crew"/>
        <s v="Event"/>
        <s v="Ship Upgrade"/>
        <s v="Tactic"/>
        <s v="On Going Event"/>
        <s v="Captain"/>
        <s v="Lieutenant"/>
        <s v="Crew Attachment"/>
        <s v="Admiral"/>
        <m/>
        <s v="Ongoing Event" u="1"/>
        <s v="Leuitenant" u="1"/>
      </sharedItems>
    </cacheField>
    <cacheField name="Sub type" numFmtId="0">
      <sharedItems containsBlank="1" count="9">
        <s v="Research"/>
        <s v="Handling"/>
        <s v="Medic"/>
        <s v="Engineer"/>
        <s v="Assault"/>
        <m/>
        <s v="Master"/>
        <s v="Research " u="1"/>
        <s v="Pilot" u="1"/>
      </sharedItems>
    </cacheField>
    <cacheField name="Rank" numFmtId="0">
      <sharedItems containsString="0" containsBlank="1" containsNumber="1" containsInteger="1" minValue="1" maxValue="3"/>
    </cacheField>
    <cacheField name="Species" numFmtId="0">
      <sharedItems containsBlank="1" count="3">
        <s v="Human"/>
        <m/>
        <s v="Robot"/>
      </sharedItems>
    </cacheField>
    <cacheField name="Card Rarity" numFmtId="0">
      <sharedItems containsBlank="1"/>
    </cacheField>
    <cacheField name="Effect" numFmtId="0">
      <sharedItems containsBlank="1"/>
    </cacheField>
    <cacheField name="Description" numFmtId="0">
      <sharedItems containsBlank="1"/>
    </cacheField>
    <cacheField name="Image design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n v="1"/>
    <s v="CREW"/>
    <s v="Associate Scientist"/>
    <n v="1"/>
    <m/>
    <m/>
    <m/>
    <m/>
    <m/>
    <m/>
    <m/>
    <x v="0"/>
    <x v="0"/>
    <n v="1"/>
    <x v="0"/>
    <s v="Common"/>
    <s v="Tap: Research + 1"/>
    <m/>
    <m/>
  </r>
  <r>
    <n v="2"/>
    <s v="CREW"/>
    <s v="Research Scientist"/>
    <n v="1"/>
    <m/>
    <m/>
    <m/>
    <m/>
    <m/>
    <m/>
    <m/>
    <x v="0"/>
    <x v="0"/>
    <n v="2"/>
    <x v="0"/>
    <s v="Common"/>
    <s v="Sacrifice 1 Research Tier 1_x000a_Tap: Research + 2"/>
    <m/>
    <m/>
  </r>
  <r>
    <n v="3"/>
    <s v="CREW"/>
    <s v="Senior Scientist"/>
    <n v="1"/>
    <m/>
    <m/>
    <m/>
    <m/>
    <m/>
    <m/>
    <m/>
    <x v="0"/>
    <x v="0"/>
    <n v="3"/>
    <x v="0"/>
    <s v="Common"/>
    <s v="Sacrifice 1 Research Tier 2_x000a_Tap: Research + 3"/>
    <m/>
    <m/>
  </r>
  <r>
    <n v="4"/>
    <s v="CREW"/>
    <s v="Mad Scientist"/>
    <n v="1"/>
    <m/>
    <m/>
    <m/>
    <m/>
    <m/>
    <m/>
    <m/>
    <x v="0"/>
    <x v="0"/>
    <n v="1"/>
    <x v="0"/>
    <s v="Uncommon"/>
    <s v="Tap: Research + 3 and discard top card of deck"/>
    <m/>
    <m/>
  </r>
  <r>
    <n v="5"/>
    <s v="CREW"/>
    <s v="handling Office"/>
    <n v="1"/>
    <m/>
    <m/>
    <m/>
    <m/>
    <m/>
    <m/>
    <m/>
    <x v="0"/>
    <x v="1"/>
    <n v="1"/>
    <x v="0"/>
    <s v="Common"/>
    <s v="Tap: Ship Handling + 1 or Shoot at target ship"/>
    <m/>
    <m/>
  </r>
  <r>
    <n v="6"/>
    <s v="CREW"/>
    <s v="Wing Commander"/>
    <n v="1"/>
    <m/>
    <m/>
    <m/>
    <m/>
    <m/>
    <m/>
    <m/>
    <x v="0"/>
    <x v="1"/>
    <n v="2"/>
    <x v="0"/>
    <s v="Common"/>
    <s v="Sacrifice 1 handling Tier 1_x000a_Tap: Ship Handling + 2  or Shoot at target ship"/>
    <m/>
    <m/>
  </r>
  <r>
    <n v="7"/>
    <s v="CREW"/>
    <s v="Space Marshal"/>
    <n v="1"/>
    <m/>
    <m/>
    <m/>
    <m/>
    <m/>
    <m/>
    <m/>
    <x v="0"/>
    <x v="1"/>
    <n v="3"/>
    <x v="0"/>
    <s v="Common"/>
    <s v="Sacrifice 1 handling Tier 2_x000a_Tap: Ship Handling + 3 or Shoot at target ship"/>
    <m/>
    <m/>
  </r>
  <r>
    <n v="8"/>
    <s v="CREW"/>
    <s v="Unlikely handling"/>
    <n v="1"/>
    <m/>
    <m/>
    <m/>
    <m/>
    <m/>
    <m/>
    <m/>
    <x v="0"/>
    <x v="1"/>
    <n v="1"/>
    <x v="0"/>
    <s v="Uncommon"/>
    <s v="Tap: Ship Handling + 1 or scry 1"/>
    <m/>
    <m/>
  </r>
  <r>
    <n v="9"/>
    <s v="CREW"/>
    <s v="Ship Nurse"/>
    <n v="1"/>
    <m/>
    <m/>
    <m/>
    <m/>
    <m/>
    <m/>
    <m/>
    <x v="0"/>
    <x v="2"/>
    <n v="1"/>
    <x v="0"/>
    <s v="Common"/>
    <s v="Tap: Medical + 1"/>
    <m/>
    <m/>
  </r>
  <r>
    <n v="10"/>
    <s v="CREW"/>
    <s v="Medical Officer"/>
    <n v="1"/>
    <m/>
    <m/>
    <m/>
    <m/>
    <m/>
    <m/>
    <m/>
    <x v="0"/>
    <x v="2"/>
    <n v="2"/>
    <x v="0"/>
    <s v="Common"/>
    <s v="Sacrifice 1 Medic Tier 1_x000a_Tap: Medical + 2"/>
    <m/>
    <m/>
  </r>
  <r>
    <n v="11"/>
    <s v="CREW"/>
    <s v="Chief Medical Officer"/>
    <n v="1"/>
    <m/>
    <m/>
    <m/>
    <m/>
    <m/>
    <m/>
    <m/>
    <x v="0"/>
    <x v="2"/>
    <n v="3"/>
    <x v="0"/>
    <s v="Common"/>
    <s v="Sacrifice 1 Medic Tier 2_x000a_Tap: Medical + 3"/>
    <m/>
    <m/>
  </r>
  <r>
    <n v="12"/>
    <s v="CREW"/>
    <s v="Experimental Doctor"/>
    <n v="1"/>
    <m/>
    <m/>
    <m/>
    <m/>
    <m/>
    <m/>
    <m/>
    <x v="0"/>
    <x v="2"/>
    <n v="1"/>
    <x v="0"/>
    <s v="Uncommon"/>
    <s v="Tap: Medical + 1 or Discard 1 card from your hand and gain Medical + 2"/>
    <m/>
    <m/>
  </r>
  <r>
    <n v="13"/>
    <s v="CREW"/>
    <s v="Engineer"/>
    <n v="1"/>
    <m/>
    <m/>
    <m/>
    <m/>
    <m/>
    <m/>
    <m/>
    <x v="0"/>
    <x v="3"/>
    <n v="1"/>
    <x v="0"/>
    <s v="Common"/>
    <s v="Tap: Engineering + 1"/>
    <m/>
    <m/>
  </r>
  <r>
    <n v="14"/>
    <s v="CREW"/>
    <s v="Assistant Chief Engineer"/>
    <n v="1"/>
    <m/>
    <m/>
    <m/>
    <m/>
    <m/>
    <m/>
    <m/>
    <x v="0"/>
    <x v="3"/>
    <n v="2"/>
    <x v="0"/>
    <s v="Common"/>
    <s v="Sacrifice 1 Engineer Tier 1_x000a_Tap: Engineering + 2"/>
    <m/>
    <m/>
  </r>
  <r>
    <n v="15"/>
    <s v="CREW"/>
    <s v="Chief Engineer"/>
    <n v="1"/>
    <m/>
    <m/>
    <m/>
    <m/>
    <m/>
    <m/>
    <m/>
    <x v="0"/>
    <x v="3"/>
    <n v="3"/>
    <x v="0"/>
    <s v="Common"/>
    <s v="Sacrifice 1 Engineer Tier 2_x000a_Tap: Engineering + 3"/>
    <m/>
    <m/>
  </r>
  <r>
    <n v="16"/>
    <s v="CREW"/>
    <s v="Engineer's Assistant"/>
    <n v="1"/>
    <m/>
    <m/>
    <m/>
    <m/>
    <m/>
    <m/>
    <m/>
    <x v="0"/>
    <x v="3"/>
    <n v="1"/>
    <x v="0"/>
    <s v="Uncommon"/>
    <s v="Tap: If you have already tapped an Engineer not called Engineer's Assistant then Engineering + 2 otherwise Engineering + 1"/>
    <m/>
    <m/>
  </r>
  <r>
    <n v="17"/>
    <s v="CREW"/>
    <s v="Private"/>
    <n v="1"/>
    <m/>
    <m/>
    <m/>
    <m/>
    <m/>
    <m/>
    <m/>
    <x v="0"/>
    <x v="4"/>
    <n v="1"/>
    <x v="0"/>
    <s v="Common"/>
    <s v="Tap: Assualt + 1"/>
    <m/>
    <m/>
  </r>
  <r>
    <n v="18"/>
    <s v="CREW"/>
    <s v="Corporal"/>
    <n v="1"/>
    <m/>
    <m/>
    <m/>
    <m/>
    <m/>
    <m/>
    <m/>
    <x v="0"/>
    <x v="4"/>
    <n v="2"/>
    <x v="0"/>
    <s v="Common"/>
    <s v="Sacrifice 1 Assualt Tier 1_x000a_Tap: Assualt + 2"/>
    <m/>
    <m/>
  </r>
  <r>
    <n v="19"/>
    <s v="CREW"/>
    <s v="Sergeant"/>
    <n v="1"/>
    <m/>
    <m/>
    <m/>
    <m/>
    <m/>
    <m/>
    <m/>
    <x v="0"/>
    <x v="4"/>
    <n v="3"/>
    <x v="0"/>
    <s v="Common"/>
    <s v="Sacrifice 1 Assualt Tier 2_x000a_Tap: Assualt + 3"/>
    <m/>
    <m/>
  </r>
  <r>
    <n v="20"/>
    <s v="CREW"/>
    <s v="Mischeavous Marine"/>
    <n v="1"/>
    <m/>
    <m/>
    <m/>
    <m/>
    <m/>
    <m/>
    <m/>
    <x v="0"/>
    <x v="4"/>
    <n v="1"/>
    <x v="0"/>
    <s v="Uncommon"/>
    <s v="Tap: Assault + 1 or block enemy crew slot until your next turn"/>
    <m/>
    <m/>
  </r>
  <r>
    <n v="21"/>
    <s v="STRATEGY"/>
    <s v="The Great Nebula"/>
    <m/>
    <n v="1"/>
    <m/>
    <m/>
    <m/>
    <m/>
    <n v="2"/>
    <m/>
    <x v="1"/>
    <x v="5"/>
    <m/>
    <x v="1"/>
    <s v="Uncommon"/>
    <s v="Look at the top 3 cards of your library, put 2 Event cards into your hand and the rest into the junkyard"/>
    <m/>
    <m/>
  </r>
  <r>
    <n v="22"/>
    <s v="STRATEGY"/>
    <s v="Upgraded Cabins"/>
    <m/>
    <m/>
    <n v="1"/>
    <m/>
    <m/>
    <m/>
    <n v="2"/>
    <m/>
    <x v="2"/>
    <x v="5"/>
    <m/>
    <x v="1"/>
    <s v="Uncommon"/>
    <s v="Attach to ship: Attached ship gains 1 extra crew slot"/>
    <m/>
    <m/>
  </r>
  <r>
    <n v="23"/>
    <s v="STRATEGY"/>
    <s v="Recovery Bays"/>
    <m/>
    <m/>
    <m/>
    <n v="1"/>
    <m/>
    <m/>
    <n v="1"/>
    <m/>
    <x v="3"/>
    <x v="5"/>
    <m/>
    <x v="1"/>
    <s v="Uncommon"/>
    <s v="Return a crew card from stasis to your hand"/>
    <m/>
    <m/>
  </r>
  <r>
    <n v="24"/>
    <s v="STRATEGY"/>
    <s v="Shields Are Down"/>
    <m/>
    <m/>
    <m/>
    <m/>
    <n v="1"/>
    <m/>
    <n v="2"/>
    <m/>
    <x v="3"/>
    <x v="5"/>
    <m/>
    <x v="1"/>
    <s v="Uncommon"/>
    <s v="Remove target ships shield until of turn"/>
    <m/>
    <m/>
  </r>
  <r>
    <n v="25"/>
    <s v="STRATEGY"/>
    <s v="Boarding Party"/>
    <m/>
    <m/>
    <m/>
    <m/>
    <m/>
    <n v="1"/>
    <n v="1"/>
    <b v="1"/>
    <x v="3"/>
    <x v="5"/>
    <m/>
    <x v="1"/>
    <s v="Uncommon"/>
    <s v="Target Enemy ship: Tap X amount of crew members until your next turn"/>
    <m/>
    <m/>
  </r>
  <r>
    <n v="26"/>
    <s v="STRATEGY"/>
    <s v="Meteor Incoming!"/>
    <m/>
    <n v="1"/>
    <m/>
    <m/>
    <m/>
    <m/>
    <m/>
    <m/>
    <x v="1"/>
    <x v="5"/>
    <m/>
    <x v="1"/>
    <s v="Common"/>
    <s v="Target Enemy Ship: Deal 100 damage"/>
    <m/>
    <m/>
  </r>
  <r>
    <n v="27"/>
    <s v="STRATEGY"/>
    <s v="Pew Pew Lazors"/>
    <m/>
    <m/>
    <n v="1"/>
    <m/>
    <m/>
    <m/>
    <m/>
    <m/>
    <x v="1"/>
    <x v="5"/>
    <m/>
    <x v="1"/>
    <s v="Common"/>
    <s v="Target Owned Ship: Increase Ships Damage by 100 to one gun slot until end of turn"/>
    <m/>
    <m/>
  </r>
  <r>
    <n v="28"/>
    <s v="STRATEGY"/>
    <s v="Targeting Computer"/>
    <m/>
    <m/>
    <n v="1"/>
    <m/>
    <m/>
    <m/>
    <n v="1"/>
    <m/>
    <x v="2"/>
    <x v="5"/>
    <m/>
    <x v="1"/>
    <s v="Common"/>
    <s v="Attach to Ship: Attached ship gains 1 extra gun slot"/>
    <m/>
    <m/>
  </r>
  <r>
    <n v="29"/>
    <s v="STRATEGY"/>
    <s v="Ship Infection"/>
    <m/>
    <m/>
    <m/>
    <n v="1"/>
    <m/>
    <m/>
    <n v="1"/>
    <m/>
    <x v="3"/>
    <x v="5"/>
    <m/>
    <x v="1"/>
    <s v="Common"/>
    <s v="Target Ship: Sacrifice 1 crew member"/>
    <m/>
    <m/>
  </r>
  <r>
    <n v="30"/>
    <s v="STRATEGY"/>
    <s v="Ships Gun Installations"/>
    <m/>
    <n v="1"/>
    <n v="1"/>
    <m/>
    <m/>
    <m/>
    <n v="1"/>
    <m/>
    <x v="2"/>
    <x v="5"/>
    <m/>
    <x v="1"/>
    <s v="Rare"/>
    <s v="Attach to Ship: At the start of your damage phase increase targets ship damage by 100 to one gun  slot"/>
    <m/>
    <m/>
  </r>
  <r>
    <n v="31"/>
    <s v="STRATEGY"/>
    <s v="Under Pressure"/>
    <m/>
    <m/>
    <m/>
    <m/>
    <m/>
    <n v="1"/>
    <n v="3"/>
    <m/>
    <x v="4"/>
    <x v="5"/>
    <m/>
    <x v="1"/>
    <s v="Rare"/>
    <s v="Target ship gains 1 extra Research for each Research crew tapped on your turns"/>
    <m/>
    <m/>
  </r>
  <r>
    <n v="32"/>
    <s v="STRATEGY"/>
    <s v="Evasive Maneuvers"/>
    <m/>
    <m/>
    <m/>
    <m/>
    <n v="2"/>
    <m/>
    <m/>
    <m/>
    <x v="3"/>
    <x v="5"/>
    <m/>
    <x v="1"/>
    <s v="Uncommon"/>
    <s v="Prevent all ship damage dealt to target ship this turn"/>
    <m/>
    <m/>
  </r>
  <r>
    <n v="33"/>
    <s v="STRATEGY"/>
    <s v="Spinning Evasion"/>
    <m/>
    <m/>
    <m/>
    <m/>
    <n v="1"/>
    <m/>
    <m/>
    <m/>
    <x v="3"/>
    <x v="5"/>
    <m/>
    <x v="1"/>
    <s v="Uncommon"/>
    <s v="Prevent ship damage from 1 target source and draw a card"/>
    <s v="&quot;I'll try spinning - that's a good trick&quot;"/>
    <m/>
  </r>
  <r>
    <n v="34"/>
    <s v="STRATEGY"/>
    <s v="Shields for Days"/>
    <m/>
    <m/>
    <m/>
    <m/>
    <n v="2"/>
    <m/>
    <n v="2"/>
    <m/>
    <x v="3"/>
    <x v="5"/>
    <m/>
    <x v="1"/>
    <s v="Rare"/>
    <s v="Prevent all ship damage to all your ships this turn"/>
    <m/>
    <m/>
  </r>
  <r>
    <n v="35"/>
    <s v="STRATEGY"/>
    <s v="Hacking the System"/>
    <m/>
    <m/>
    <m/>
    <m/>
    <m/>
    <n v="1"/>
    <n v="1"/>
    <m/>
    <x v="3"/>
    <x v="5"/>
    <m/>
    <x v="1"/>
    <s v="Uncommon"/>
    <s v="Destroy target Ship Upgrade"/>
    <m/>
    <m/>
  </r>
  <r>
    <n v="36"/>
    <s v="STRATEGY"/>
    <s v="Old Piece of Junk"/>
    <m/>
    <m/>
    <n v="1"/>
    <m/>
    <m/>
    <m/>
    <n v="1"/>
    <m/>
    <x v="1"/>
    <x v="5"/>
    <m/>
    <x v="1"/>
    <s v="Common"/>
    <s v="Return 1 Ship Upgrade card from the graveyard to your hand"/>
    <m/>
    <m/>
  </r>
  <r>
    <n v="37"/>
    <s v="STRATEGY"/>
    <s v="Wormhole"/>
    <m/>
    <n v="2"/>
    <m/>
    <m/>
    <m/>
    <m/>
    <n v="3"/>
    <m/>
    <x v="1"/>
    <x v="5"/>
    <m/>
    <x v="1"/>
    <s v="Rare"/>
    <s v="Gain an extra turn after this one and then remove this card from the game."/>
    <m/>
    <m/>
  </r>
  <r>
    <n v="38"/>
    <s v="CREW"/>
    <s v="Cpt. Gray, The Infiltrator"/>
    <n v="1"/>
    <m/>
    <m/>
    <m/>
    <m/>
    <n v="2"/>
    <n v="2"/>
    <m/>
    <x v="5"/>
    <x v="4"/>
    <m/>
    <x v="0"/>
    <s v="Rare"/>
    <s v="All assault crew get +1 assault on your turn when tapped_x000a_Tap: Target enemy ships Gun spot can't be used until the start of your next turn"/>
    <m/>
    <m/>
  </r>
  <r>
    <n v="39"/>
    <s v="CREW"/>
    <s v="Cpt. Walter"/>
    <n v="1"/>
    <n v="2"/>
    <m/>
    <m/>
    <m/>
    <m/>
    <n v="2"/>
    <m/>
    <x v="5"/>
    <x v="0"/>
    <m/>
    <x v="0"/>
    <s v="Rare"/>
    <s v="All crew get +1 research on your turn when tapped_x000a_Tap: Draw 2 cards from strategy deck, then discard 1"/>
    <m/>
    <m/>
  </r>
  <r>
    <n v="40"/>
    <s v="CREW"/>
    <s v="Lt. Barbara"/>
    <n v="1"/>
    <m/>
    <m/>
    <m/>
    <n v="1"/>
    <m/>
    <n v="1"/>
    <m/>
    <x v="6"/>
    <x v="1"/>
    <m/>
    <x v="0"/>
    <s v="Rare"/>
    <s v="Untap target tapped handling at the end of your turn"/>
    <m/>
    <m/>
  </r>
  <r>
    <n v="41"/>
    <s v="STRATEGY"/>
    <s v="Project Disruption"/>
    <m/>
    <n v="1"/>
    <m/>
    <m/>
    <m/>
    <m/>
    <n v="1"/>
    <m/>
    <x v="3"/>
    <x v="5"/>
    <m/>
    <x v="1"/>
    <s v="Uncommon"/>
    <s v="Cancel activated Research Project Card"/>
    <m/>
    <m/>
  </r>
  <r>
    <n v="42"/>
    <s v="STRATEGY"/>
    <s v="Infiltrated Tactics"/>
    <m/>
    <m/>
    <m/>
    <m/>
    <m/>
    <n v="1"/>
    <n v="1"/>
    <m/>
    <x v="3"/>
    <x v="5"/>
    <m/>
    <x v="1"/>
    <s v="Uncommon"/>
    <s v="Cancel activated Tactic Card"/>
    <m/>
    <m/>
  </r>
  <r>
    <n v="43"/>
    <s v="STRATEGY"/>
    <s v="Cloning Vat"/>
    <m/>
    <m/>
    <m/>
    <n v="1"/>
    <m/>
    <m/>
    <n v="2"/>
    <m/>
    <x v="4"/>
    <x v="5"/>
    <m/>
    <x v="1"/>
    <s v="Rare"/>
    <s v="Target Ship can have one extra crew added during crew phase"/>
    <m/>
    <m/>
  </r>
  <r>
    <n v="44"/>
    <s v="STRATEGY"/>
    <s v="Alien Disease"/>
    <m/>
    <m/>
    <m/>
    <n v="2"/>
    <m/>
    <m/>
    <n v="2"/>
    <m/>
    <x v="4"/>
    <x v="5"/>
    <m/>
    <x v="1"/>
    <s v="Uncommon"/>
    <s v="Target player: Sacrifices 1 crew during that players start phase"/>
    <m/>
    <m/>
  </r>
  <r>
    <n v="45"/>
    <s v="STRATEGY"/>
    <s v="Antidote"/>
    <m/>
    <m/>
    <m/>
    <n v="1"/>
    <m/>
    <m/>
    <n v="1"/>
    <m/>
    <x v="1"/>
    <x v="5"/>
    <m/>
    <x v="1"/>
    <s v="Uncommon"/>
    <s v="Remove target On Going event card attached to you"/>
    <m/>
    <m/>
  </r>
  <r>
    <n v="46"/>
    <s v="STRATEGY"/>
    <s v="Hull Breach"/>
    <m/>
    <m/>
    <m/>
    <m/>
    <m/>
    <n v="1"/>
    <n v="2"/>
    <m/>
    <x v="1"/>
    <x v="5"/>
    <m/>
    <x v="1"/>
    <s v="Uncommon"/>
    <s v="Target Enemy Ship: Sacrifice 1 crew member and deal 100 damage to ship"/>
    <m/>
    <m/>
  </r>
  <r>
    <n v="47"/>
    <s v="STRATEGY"/>
    <s v="Smuggling goods"/>
    <m/>
    <n v="1"/>
    <m/>
    <m/>
    <m/>
    <n v="1"/>
    <s v="X"/>
    <b v="1"/>
    <x v="3"/>
    <x v="5"/>
    <m/>
    <x v="1"/>
    <s v="Common"/>
    <s v="Target Player: Draw x cards_x000a_Target Player: Discard x cards"/>
    <m/>
    <m/>
  </r>
  <r>
    <n v="48"/>
    <s v="STRATEGY"/>
    <s v="Deflectors"/>
    <m/>
    <m/>
    <n v="1"/>
    <m/>
    <m/>
    <m/>
    <n v="2"/>
    <m/>
    <x v="2"/>
    <x v="5"/>
    <m/>
    <x v="1"/>
    <s v="Uncommon"/>
    <s v="Attach to Ship: When this ship is being targetted by enemy ship gun slots, they must tap an extra crew member per gun slot"/>
    <m/>
    <m/>
  </r>
  <r>
    <n v="49"/>
    <s v="CREW"/>
    <s v="Security Officer"/>
    <n v="1"/>
    <m/>
    <m/>
    <m/>
    <m/>
    <m/>
    <m/>
    <m/>
    <x v="0"/>
    <x v="4"/>
    <n v="2"/>
    <x v="0"/>
    <s v="Rare"/>
    <s v="Sacrifice 1 Assualt Tier 1._x000a_On entry, capture enemy players crew member while Security Officer is a member of your ship._x000a_Tap: Assualt + 2"/>
    <m/>
    <m/>
  </r>
  <r>
    <n v="50"/>
    <s v="STRATEGY"/>
    <s v="Rescue Mission"/>
    <m/>
    <m/>
    <m/>
    <m/>
    <m/>
    <n v="2"/>
    <m/>
    <m/>
    <x v="1"/>
    <x v="5"/>
    <m/>
    <x v="1"/>
    <s v="Uncommon"/>
    <s v="Return 1 captured crew member to original owners hand"/>
    <m/>
    <m/>
  </r>
  <r>
    <n v="51"/>
    <s v="STRATEGY"/>
    <s v="Raid"/>
    <m/>
    <m/>
    <m/>
    <m/>
    <m/>
    <n v="1"/>
    <n v="3"/>
    <m/>
    <x v="1"/>
    <x v="5"/>
    <m/>
    <x v="1"/>
    <s v="Uncommon"/>
    <s v="Return 1 captured crew member to original owners hand from a target enemy ship and capture enemy crew member from same target enemy ship"/>
    <m/>
    <m/>
  </r>
  <r>
    <n v="52"/>
    <s v="STRATEGY"/>
    <s v="Back in Action"/>
    <m/>
    <m/>
    <m/>
    <n v="1"/>
    <m/>
    <m/>
    <n v="2"/>
    <m/>
    <x v="3"/>
    <x v="5"/>
    <m/>
    <x v="1"/>
    <s v="Uncommon"/>
    <s v="Return a crew card from stasis and place in a crew slot"/>
    <m/>
    <m/>
  </r>
  <r>
    <n v="53"/>
    <s v="STRATEGY"/>
    <s v="Boosted medicine"/>
    <m/>
    <m/>
    <m/>
    <n v="1"/>
    <m/>
    <m/>
    <n v="2"/>
    <m/>
    <x v="1"/>
    <x v="5"/>
    <m/>
    <x v="1"/>
    <s v="Rare"/>
    <s v="Untap target Captain"/>
    <m/>
    <m/>
  </r>
  <r>
    <n v="54"/>
    <s v="STRATEGY"/>
    <s v="Healing Bays"/>
    <m/>
    <m/>
    <n v="1"/>
    <n v="1"/>
    <m/>
    <m/>
    <m/>
    <m/>
    <x v="2"/>
    <x v="5"/>
    <m/>
    <x v="1"/>
    <s v="Uncommon"/>
    <s v="Attach to Ship: Untap 2 non Robot crew members at start of secondary strategy phase"/>
    <m/>
    <m/>
  </r>
  <r>
    <n v="55"/>
    <s v="CREW"/>
    <s v="Y Bot"/>
    <n v="1"/>
    <m/>
    <m/>
    <m/>
    <m/>
    <m/>
    <m/>
    <m/>
    <x v="0"/>
    <x v="3"/>
    <n v="1"/>
    <x v="2"/>
    <s v="Common"/>
    <s v="Robot can't be used for gun slots._x000a_Tap: Engineering + 1_x000a_Tap: Repair ship by 100"/>
    <m/>
    <m/>
  </r>
  <r>
    <n v="56"/>
    <s v="CREW"/>
    <s v="R Bot"/>
    <n v="1"/>
    <m/>
    <m/>
    <m/>
    <m/>
    <m/>
    <m/>
    <m/>
    <x v="0"/>
    <x v="2"/>
    <n v="1"/>
    <x v="2"/>
    <s v="Common"/>
    <s v="Robot can't be used for gun slots._x000a_Tap: Medic + 1_x000a_Tap: Repair ship by 100"/>
    <m/>
    <m/>
  </r>
  <r>
    <n v="57"/>
    <s v="CREW"/>
    <s v="B Bot"/>
    <n v="1"/>
    <m/>
    <m/>
    <m/>
    <m/>
    <m/>
    <m/>
    <m/>
    <x v="0"/>
    <x v="1"/>
    <n v="1"/>
    <x v="2"/>
    <s v="Common"/>
    <s v="Robot can't be used for gun slots._x000a_Tap: Handling + 1_x000a_Tap: Repair ship by 100"/>
    <m/>
    <m/>
  </r>
  <r>
    <n v="58"/>
    <s v="CREW"/>
    <s v="P Bot"/>
    <n v="1"/>
    <m/>
    <m/>
    <m/>
    <m/>
    <m/>
    <m/>
    <m/>
    <x v="0"/>
    <x v="4"/>
    <n v="1"/>
    <x v="2"/>
    <s v="Common"/>
    <s v="Robot can't be used for gun slots._x000a_Tap: Assault + 1_x000a_Tap: Repair ship by 100"/>
    <m/>
    <m/>
  </r>
  <r>
    <n v="59"/>
    <s v="CREW"/>
    <s v="W Bot"/>
    <n v="1"/>
    <m/>
    <m/>
    <m/>
    <m/>
    <m/>
    <m/>
    <m/>
    <x v="0"/>
    <x v="0"/>
    <n v="1"/>
    <x v="2"/>
    <s v="Common"/>
    <s v="Robot can't be used for gun slots._x000a_Tap: Research + 1_x000a_Tap: Repair ship by 100"/>
    <m/>
    <m/>
  </r>
  <r>
    <n v="60"/>
    <s v="CREW"/>
    <s v="Y Bot Bot"/>
    <n v="1"/>
    <m/>
    <m/>
    <m/>
    <m/>
    <m/>
    <m/>
    <m/>
    <x v="0"/>
    <x v="3"/>
    <n v="2"/>
    <x v="2"/>
    <s v="Common"/>
    <s v="Sacrifice 1 Engineering Tier 1_x000a_Robot can't be used for gun slots._x000a_Tap: Engineering + 2_x000a_Tap: Repair ship by 200"/>
    <m/>
    <m/>
  </r>
  <r>
    <n v="61"/>
    <s v="CREW"/>
    <s v="R Bot Bot"/>
    <n v="1"/>
    <m/>
    <m/>
    <m/>
    <m/>
    <m/>
    <m/>
    <m/>
    <x v="0"/>
    <x v="2"/>
    <n v="2"/>
    <x v="2"/>
    <s v="Common"/>
    <s v="Sacrifice 1 Medic Tier 1_x000a_Robot can't be used for gun slots._x000a_Tap: Medic + 2_x000a_Tap: Repair ship by 200"/>
    <m/>
    <m/>
  </r>
  <r>
    <n v="62"/>
    <s v="CREW"/>
    <s v="B Bot Bot"/>
    <n v="1"/>
    <m/>
    <m/>
    <m/>
    <m/>
    <m/>
    <m/>
    <m/>
    <x v="0"/>
    <x v="1"/>
    <n v="2"/>
    <x v="2"/>
    <s v="Common"/>
    <s v="Sacrifice 1 Handling Tier 1_x000a_Robot can't be used for gun slots._x000a_Tap: Handling + 2_x000a_Tap: Repair ship by 200"/>
    <m/>
    <m/>
  </r>
  <r>
    <n v="63"/>
    <s v="CREW"/>
    <s v="P Bot Bot"/>
    <n v="1"/>
    <m/>
    <m/>
    <m/>
    <m/>
    <m/>
    <m/>
    <m/>
    <x v="0"/>
    <x v="4"/>
    <n v="2"/>
    <x v="2"/>
    <s v="Common"/>
    <s v="Sacrifice 1 Assault Tier 1_x000a_Robot can't be used for gun slots._x000a_Tap: Assault + 2_x000a_Tap: Repair ship by 200"/>
    <m/>
    <m/>
  </r>
  <r>
    <n v="64"/>
    <s v="CREW"/>
    <s v="W Bot Bot"/>
    <n v="1"/>
    <m/>
    <m/>
    <m/>
    <m/>
    <m/>
    <m/>
    <m/>
    <x v="0"/>
    <x v="0"/>
    <n v="2"/>
    <x v="2"/>
    <s v="Common"/>
    <s v="Sacrifice 1 Research Tier 1_x000a_Robot can't be used for gun slots._x000a_Tap: Research + 2_x000a_Tap: Repair ship by 200"/>
    <m/>
    <m/>
  </r>
  <r>
    <n v="65"/>
    <s v="CREW"/>
    <s v="Y Boop Bot"/>
    <n v="1"/>
    <m/>
    <m/>
    <m/>
    <m/>
    <m/>
    <m/>
    <m/>
    <x v="0"/>
    <x v="3"/>
    <n v="3"/>
    <x v="2"/>
    <s v="Common"/>
    <s v="Sacrifice 1 Engineering Tier 2_x000a_Robot can't be used for gun slots._x000a_Tap: Engineering + 3_x000a_Tap: Repair ship by 300"/>
    <m/>
    <m/>
  </r>
  <r>
    <n v="66"/>
    <s v="CREW"/>
    <s v="R Boop Bot"/>
    <n v="1"/>
    <m/>
    <m/>
    <m/>
    <m/>
    <m/>
    <m/>
    <m/>
    <x v="0"/>
    <x v="2"/>
    <n v="3"/>
    <x v="2"/>
    <s v="Common"/>
    <s v="Sacrifice 1 Medic Tier 2_x000a_Robot can't be used for gun slots._x000a_Tap: Medic + 3_x000a_Tap: Repair ship by 300"/>
    <m/>
    <m/>
  </r>
  <r>
    <n v="67"/>
    <s v="CREW"/>
    <s v="B Boop Bot"/>
    <n v="1"/>
    <m/>
    <m/>
    <m/>
    <m/>
    <m/>
    <m/>
    <m/>
    <x v="0"/>
    <x v="1"/>
    <n v="3"/>
    <x v="2"/>
    <s v="Common"/>
    <s v="Sacrifice 1 Handling Tier 2_x000a_Robot can't be used for gun slots._x000a_Tap: Handling + 3_x000a_Tap: Repair ship by 300"/>
    <m/>
    <m/>
  </r>
  <r>
    <n v="68"/>
    <s v="CREW"/>
    <s v="P Boop Bot"/>
    <n v="1"/>
    <m/>
    <m/>
    <m/>
    <m/>
    <m/>
    <m/>
    <m/>
    <x v="0"/>
    <x v="4"/>
    <n v="3"/>
    <x v="2"/>
    <s v="Common"/>
    <s v="Sacrifice 1 Assault Tier 2_x000a_Robot can't be used for gun slots._x000a_Tap: Assault + 3_x000a_Tap: Repair ship by 300"/>
    <m/>
    <m/>
  </r>
  <r>
    <n v="69"/>
    <s v="CREW"/>
    <s v="W Boop Bot"/>
    <n v="1"/>
    <m/>
    <m/>
    <m/>
    <m/>
    <m/>
    <m/>
    <m/>
    <x v="0"/>
    <x v="0"/>
    <n v="3"/>
    <x v="2"/>
    <s v="Common"/>
    <s v="Sacrifice 1 Research Tier 2._x000a_Robot can't be used for gun slots._x000a_Tap: Research + 3_x000a_Tap: Repair ship by 300"/>
    <m/>
    <m/>
  </r>
  <r>
    <n v="70"/>
    <s v="CREW"/>
    <s v="Lt. YRBPW Bot"/>
    <n v="1"/>
    <n v="1"/>
    <n v="1"/>
    <n v="1"/>
    <n v="1"/>
    <n v="1"/>
    <m/>
    <m/>
    <x v="6"/>
    <x v="6"/>
    <m/>
    <x v="2"/>
    <s v="Ultra Rare"/>
    <s v="Tap: Untap All Robots on assigned ship"/>
    <m/>
    <m/>
  </r>
  <r>
    <n v="71"/>
    <s v="CREW"/>
    <s v="Cpt. James Rainbow"/>
    <n v="1"/>
    <n v="1"/>
    <n v="1"/>
    <n v="1"/>
    <n v="1"/>
    <n v="1"/>
    <n v="2"/>
    <m/>
    <x v="5"/>
    <x v="6"/>
    <m/>
    <x v="2"/>
    <s v="Ultra Rare"/>
    <s v="All Robots on asigned ship Repair an extra 100._x000a_Tap: All Robots on assigned ship can now tap to use gun slots "/>
    <m/>
    <m/>
  </r>
  <r>
    <n v="72"/>
    <s v="STRATEGY"/>
    <s v="Robot Repair"/>
    <m/>
    <m/>
    <n v="1"/>
    <m/>
    <m/>
    <m/>
    <n v="2"/>
    <m/>
    <x v="2"/>
    <x v="5"/>
    <m/>
    <x v="1"/>
    <s v="Uncommon"/>
    <s v="Attach to Ship: When a Robot Crew is destroyed, discard a card. If you do return Robot Crew to original crew slot"/>
    <m/>
    <m/>
  </r>
  <r>
    <n v="73"/>
    <s v="STRATEGY"/>
    <s v="Ones and Zeros"/>
    <m/>
    <m/>
    <m/>
    <m/>
    <m/>
    <n v="1"/>
    <n v="2"/>
    <m/>
    <x v="3"/>
    <x v="5"/>
    <m/>
    <x v="1"/>
    <s v="Uncommon"/>
    <s v="Target Enemy Ship are unable to attack during their next battle phase"/>
    <m/>
    <m/>
  </r>
  <r>
    <n v="74"/>
    <s v="STRATEGY"/>
    <s v="Robotic Upgrade"/>
    <m/>
    <n v="1"/>
    <n v="1"/>
    <m/>
    <m/>
    <m/>
    <m/>
    <m/>
    <x v="7"/>
    <x v="5"/>
    <m/>
    <x v="1"/>
    <s v="Uncommon"/>
    <s v="Attach to non Robot Crew Member._x000a_This crew member is now a Robot as well as other current species._x000a_Tap: Repair ship by X where X is 100 * Rank"/>
    <m/>
    <m/>
  </r>
  <r>
    <n v="75"/>
    <s v="STRATEGY"/>
    <s v="Self Destruct"/>
    <m/>
    <m/>
    <m/>
    <m/>
    <m/>
    <n v="2"/>
    <m/>
    <b v="1"/>
    <x v="1"/>
    <x v="5"/>
    <m/>
    <x v="1"/>
    <s v="Uncommon"/>
    <s v="Sacrifice x Robot crew members. Destroy target ships x crew members."/>
    <m/>
    <m/>
  </r>
  <r>
    <n v="76"/>
    <s v="STRATEGY"/>
    <s v="Redirection"/>
    <m/>
    <m/>
    <m/>
    <m/>
    <n v="2"/>
    <m/>
    <m/>
    <m/>
    <x v="3"/>
    <x v="5"/>
    <m/>
    <x v="1"/>
    <s v="Uncommon"/>
    <s v="Change the target of a enemy ship to a different ship you control"/>
    <m/>
    <m/>
  </r>
  <r>
    <n v="77"/>
    <s v="STRATEGY"/>
    <s v="Oops! Wrong Target"/>
    <m/>
    <m/>
    <m/>
    <m/>
    <n v="2"/>
    <m/>
    <n v="2"/>
    <m/>
    <x v="3"/>
    <x v="5"/>
    <m/>
    <x v="1"/>
    <s v="Uncommon"/>
    <s v="Change the target of a enemy ship to a another enemy ship"/>
    <m/>
    <m/>
  </r>
  <r>
    <n v="78"/>
    <s v="CREW"/>
    <s v="Cpt. Ryan The Defender"/>
    <n v="1"/>
    <m/>
    <n v="2"/>
    <m/>
    <m/>
    <m/>
    <n v="2"/>
    <m/>
    <x v="5"/>
    <x v="3"/>
    <m/>
    <x v="0"/>
    <s v="Rare"/>
    <s v="At the start of your turn restore 200 shield._x000a_Tap: Deflect damage targeting assigned ship from a target enemy ship to another enemy ship"/>
    <m/>
    <m/>
  </r>
  <r>
    <n v="79"/>
    <s v="CREW"/>
    <s v="Cpt. Edward "/>
    <n v="1"/>
    <m/>
    <n v="2"/>
    <m/>
    <m/>
    <m/>
    <n v="1"/>
    <m/>
    <x v="5"/>
    <x v="3"/>
    <m/>
    <x v="0"/>
    <s v="Rare"/>
    <s v="All engineering crew get +1 engineering on your turn when tapped_x000a_Tap: Build ship upgrade without paying its cost"/>
    <m/>
    <m/>
  </r>
  <r>
    <n v="80"/>
    <s v="CREW"/>
    <s v="Cpt. Ray"/>
    <n v="1"/>
    <m/>
    <m/>
    <n v="1"/>
    <m/>
    <m/>
    <n v="3"/>
    <m/>
    <x v="5"/>
    <x v="2"/>
    <m/>
    <x v="0"/>
    <s v="Rare"/>
    <s v="Tap: Untap 2 crew members on assigned ship_x000a_Tap: Return 1 crew member from your stasis pile to your hand"/>
    <m/>
    <m/>
  </r>
  <r>
    <n v="81"/>
    <s v="CREW"/>
    <s v="Cpt. J. Swanson"/>
    <m/>
    <m/>
    <m/>
    <m/>
    <n v="1"/>
    <m/>
    <n v="3"/>
    <m/>
    <x v="5"/>
    <x v="1"/>
    <m/>
    <x v="0"/>
    <s v="Rare"/>
    <s v="Tap: Activate tactic card twice_x000a_Tap: Reduce damage to assigned ship by 200"/>
    <m/>
    <m/>
  </r>
  <r>
    <n v="82"/>
    <s v="CREW"/>
    <s v="Adm. I.T.S Atrap"/>
    <m/>
    <n v="1"/>
    <n v="1"/>
    <m/>
    <m/>
    <m/>
    <n v="3"/>
    <m/>
    <x v="8"/>
    <x v="3"/>
    <m/>
    <x v="0"/>
    <s v="Ultra Rare"/>
    <s v="Provides 1x Frigate ship when your Capital ship is destroyed, fill crew slots with any crew that wouldve died up to maximum Frigate crew slots."/>
    <s v="Admiral Ian Thomas Sterling Atrap always has something up his sleeve."/>
    <m/>
  </r>
  <r>
    <n v="83"/>
    <s v="CREW"/>
    <s v="Adm. D. Flashheart"/>
    <m/>
    <n v="1"/>
    <m/>
    <m/>
    <n v="1"/>
    <m/>
    <n v="3"/>
    <m/>
    <x v="8"/>
    <x v="1"/>
    <m/>
    <x v="0"/>
    <s v="Ultra Rare"/>
    <s v="Fighter ships you control each dodge 1 gun slot targetting them."/>
    <s v="In Admiral Dave Flashheart dog fighting days would have a mirror in his cockpit. Some would say this is so he could see the enemy behind him, however he may have another reason."/>
    <m/>
  </r>
  <r>
    <n v="84"/>
    <s v="STRATEGY"/>
    <s v="Comet"/>
    <m/>
    <n v="1"/>
    <m/>
    <m/>
    <m/>
    <m/>
    <m/>
    <m/>
    <x v="1"/>
    <x v="5"/>
    <m/>
    <x v="1"/>
    <s v="Common"/>
    <s v="Draw 1 card from your strategy deck"/>
    <m/>
    <m/>
  </r>
  <r>
    <n v="85"/>
    <s v="STRATEGY"/>
    <s v="Halt! Who Goes there?"/>
    <m/>
    <m/>
    <m/>
    <m/>
    <m/>
    <n v="1"/>
    <m/>
    <m/>
    <x v="1"/>
    <x v="5"/>
    <m/>
    <x v="1"/>
    <s v="Common"/>
    <s v="Tap 1 target enemy crew"/>
    <m/>
    <m/>
  </r>
  <r>
    <n v="86"/>
    <s v="STRATEGY"/>
    <s v="Memory Wipe"/>
    <m/>
    <n v="1"/>
    <m/>
    <m/>
    <m/>
    <m/>
    <n v="1"/>
    <m/>
    <x v="1"/>
    <x v="5"/>
    <m/>
    <x v="1"/>
    <s v="Common"/>
    <s v="Target player discards 2 strategy deck cards"/>
    <m/>
    <m/>
  </r>
  <r>
    <n v="87"/>
    <s v="STRATEGY"/>
    <s v="All together for Humanity"/>
    <m/>
    <n v="1"/>
    <n v="1"/>
    <n v="1"/>
    <n v="1"/>
    <n v="1"/>
    <m/>
    <m/>
    <x v="4"/>
    <x v="5"/>
    <m/>
    <x v="1"/>
    <s v="Uncommon"/>
    <s v="All Humans on target ship get +1 to their department on tap"/>
    <m/>
    <m/>
  </r>
  <r>
    <n v="88"/>
    <s v="STRATEGY"/>
    <s v="System Overload"/>
    <m/>
    <n v="1"/>
    <n v="1"/>
    <m/>
    <m/>
    <m/>
    <n v="3"/>
    <m/>
    <x v="1"/>
    <x v="5"/>
    <m/>
    <x v="1"/>
    <s v="Rare"/>
    <s v="Select 1 ship: Deplete selected ships shield._x000a_Selected ships gun slots power is increased by 200 each for one turn."/>
    <m/>
    <m/>
  </r>
  <r>
    <n v="89"/>
    <s v="CREW"/>
    <s v="Adm. B2ON"/>
    <m/>
    <n v="1"/>
    <n v="1"/>
    <n v="1"/>
    <m/>
    <m/>
    <n v="1"/>
    <m/>
    <x v="8"/>
    <x v="6"/>
    <m/>
    <x v="2"/>
    <s v="Ultra Rare"/>
    <s v="All ships you control, non robot crew members are now Robots in addition to its other species types, they gain the following:_x000a_Tap: Repair ship by 100"/>
    <s v="Some say that the mere sight of Admiral B2ON turns you to a robot."/>
    <m/>
  </r>
  <r>
    <n v="90"/>
    <s v="CREW"/>
    <s v="Lt. Dang"/>
    <n v="1"/>
    <n v="2"/>
    <m/>
    <m/>
    <m/>
    <m/>
    <m/>
    <m/>
    <x v="6"/>
    <x v="0"/>
    <m/>
    <x v="0"/>
    <s v="Rare"/>
    <s v="Draw 1 extra card at the start of your turn"/>
    <m/>
    <m/>
  </r>
  <r>
    <n v="91"/>
    <s v="CREW"/>
    <s v="Lt. Gaven"/>
    <n v="1"/>
    <m/>
    <n v="2"/>
    <m/>
    <m/>
    <m/>
    <m/>
    <m/>
    <x v="6"/>
    <x v="3"/>
    <m/>
    <x v="0"/>
    <s v="Rare"/>
    <s v="Ship upgrades cost 1 less engineer to attach to assigned ship"/>
    <m/>
    <m/>
  </r>
  <r>
    <n v="92"/>
    <s v="CREW"/>
    <s v="Lt. Stacey"/>
    <n v="1"/>
    <m/>
    <m/>
    <n v="2"/>
    <m/>
    <m/>
    <m/>
    <m/>
    <x v="6"/>
    <x v="2"/>
    <m/>
    <x v="0"/>
    <s v="Rare"/>
    <s v="Crew attachments cost 1 less medic to attach to crew members on assigned ship."/>
    <m/>
    <m/>
  </r>
  <r>
    <n v="93"/>
    <s v="CREW"/>
    <s v="Lt. Andrew"/>
    <n v="1"/>
    <m/>
    <m/>
    <m/>
    <m/>
    <n v="2"/>
    <m/>
    <m/>
    <x v="6"/>
    <x v="4"/>
    <m/>
    <x v="0"/>
    <s v="Rare"/>
    <s v="Tactic cards cost 1 less assault to play."/>
    <m/>
    <m/>
  </r>
  <r>
    <n v="94"/>
    <s v="STRATEGY"/>
    <s v="Welcome to the squad"/>
    <m/>
    <m/>
    <m/>
    <m/>
    <m/>
    <n v="1"/>
    <m/>
    <m/>
    <x v="7"/>
    <x v="5"/>
    <m/>
    <x v="1"/>
    <s v="Common"/>
    <s v="Attach to non Assault Crew Member._x000a_This crew member gains 1 assault as well as its other department types on tap."/>
    <m/>
    <m/>
  </r>
  <r>
    <n v="95"/>
    <s v="STRATEGY"/>
    <s v="Science School"/>
    <m/>
    <n v="1"/>
    <m/>
    <m/>
    <m/>
    <m/>
    <m/>
    <m/>
    <x v="7"/>
    <x v="5"/>
    <m/>
    <x v="1"/>
    <s v="Common"/>
    <s v="Attach to non Research Crew Member._x000a_This crew member gains 1 research as well as its other department types on tap."/>
    <m/>
    <m/>
  </r>
  <r>
    <n v="96"/>
    <s v="STRATEGY"/>
    <s v="Building blocks"/>
    <m/>
    <m/>
    <n v="1"/>
    <m/>
    <m/>
    <m/>
    <m/>
    <m/>
    <x v="7"/>
    <x v="5"/>
    <m/>
    <x v="1"/>
    <s v="Common"/>
    <s v="Attach to non Engineer Crew Member._x000a_This crew member gains 1 enginering as well as its other department types on tap."/>
    <m/>
    <m/>
  </r>
  <r>
    <n v="97"/>
    <s v="STRATEGY"/>
    <s v="Flight School"/>
    <m/>
    <m/>
    <m/>
    <m/>
    <n v="1"/>
    <m/>
    <m/>
    <m/>
    <x v="7"/>
    <x v="5"/>
    <m/>
    <x v="1"/>
    <s v="Common"/>
    <s v="Attach to non Handling Crew Member._x000a_This crew member gains 1 handling as well as its other department types on tap."/>
    <m/>
    <m/>
  </r>
  <r>
    <n v="98"/>
    <s v="STRATEGY"/>
    <s v="The art of medicine"/>
    <m/>
    <m/>
    <m/>
    <n v="1"/>
    <m/>
    <m/>
    <m/>
    <m/>
    <x v="7"/>
    <x v="5"/>
    <m/>
    <x v="1"/>
    <s v="Common"/>
    <s v="Attach to non Medic Crew Member._x000a_This crew member gains 1 medic as well as its other department types on tap."/>
    <m/>
    <m/>
  </r>
  <r>
    <n v="99"/>
    <s v="STRATEGY"/>
    <s v="Auto Cannon"/>
    <m/>
    <m/>
    <n v="1"/>
    <m/>
    <m/>
    <m/>
    <n v="2"/>
    <m/>
    <x v="2"/>
    <x v="5"/>
    <m/>
    <x v="1"/>
    <s v="Uncommon"/>
    <s v="Attach to Ship: When this ship is targetted by enemy ship gun slots, deal 200 damage to that enemy ship"/>
    <m/>
    <m/>
  </r>
  <r>
    <n v="100"/>
    <s v="STRATEGY"/>
    <s v="Robot Uprising"/>
    <m/>
    <n v="1"/>
    <n v="1"/>
    <m/>
    <m/>
    <m/>
    <n v="3"/>
    <m/>
    <x v="4"/>
    <x v="5"/>
    <m/>
    <x v="1"/>
    <s v="Rare"/>
    <s v="All Robots on target ship get +1 to their department on tap"/>
    <m/>
    <m/>
  </r>
  <r>
    <n v="101"/>
    <s v="CREW"/>
    <s v="Fighter Bot 2000"/>
    <n v="1"/>
    <m/>
    <m/>
    <m/>
    <m/>
    <m/>
    <m/>
    <m/>
    <x v="0"/>
    <x v="1"/>
    <n v="1"/>
    <x v="2"/>
    <s v="Uncommon"/>
    <s v="Can only be tapped to use gun slot._x000a_When Using gun slot add an aditional 100 damage"/>
    <m/>
    <m/>
  </r>
  <r>
    <n v="102"/>
    <s v="STRATEGY"/>
    <s v="Knowing Shields"/>
    <m/>
    <m/>
    <m/>
    <n v="1"/>
    <m/>
    <n v="1"/>
    <m/>
    <m/>
    <x v="7"/>
    <x v="5"/>
    <m/>
    <x v="1"/>
    <s v="Uncommon"/>
    <s v="Attach to crew: This crew member when used on gun slot add aditional 100 damage against a targets ships shield"/>
    <m/>
    <m/>
  </r>
  <r>
    <n v="103"/>
    <s v="STRATEGY"/>
    <s v="An extra hand"/>
    <m/>
    <m/>
    <m/>
    <n v="1"/>
    <n v="1"/>
    <m/>
    <n v="1"/>
    <m/>
    <x v="7"/>
    <x v="5"/>
    <m/>
    <x v="1"/>
    <s v="Uncommon"/>
    <s v="Attach to crew: This crew member can use one extra gun slot"/>
    <m/>
    <m/>
  </r>
  <r>
    <n v="104"/>
    <s v="STRATEGY"/>
    <s v="Wires Crossed"/>
    <m/>
    <n v="1"/>
    <n v="1"/>
    <m/>
    <m/>
    <m/>
    <n v="3"/>
    <m/>
    <x v="1"/>
    <x v="5"/>
    <m/>
    <x v="1"/>
    <s v="Rare"/>
    <s v="Target ship: Switch targets ship shield with its hull"/>
    <m/>
    <m/>
  </r>
  <r>
    <n v="105"/>
    <s v="STRATEGY"/>
    <s v="Shield Booster"/>
    <m/>
    <m/>
    <n v="1"/>
    <m/>
    <m/>
    <m/>
    <n v="2"/>
    <m/>
    <x v="1"/>
    <x v="5"/>
    <m/>
    <x v="1"/>
    <s v="Uncommon"/>
    <s v="Target ship: Increase shield max by 200 and Restore 200 shield"/>
    <m/>
    <m/>
  </r>
  <r>
    <n v="106"/>
    <s v="STRATEGY"/>
    <s v="Flick the switch"/>
    <m/>
    <m/>
    <n v="1"/>
    <m/>
    <m/>
    <m/>
    <m/>
    <m/>
    <x v="1"/>
    <x v="5"/>
    <m/>
    <x v="1"/>
    <s v="Common"/>
    <s v="Target ship: Restore 200 shield"/>
    <s v="Sometimes you just need to check everythings plugged in."/>
    <m/>
  </r>
  <r>
    <n v="107"/>
    <s v="STRATEGY"/>
    <s v="Unidentified Lifeform"/>
    <m/>
    <n v="1"/>
    <m/>
    <n v="1"/>
    <m/>
    <m/>
    <n v="2"/>
    <m/>
    <x v="4"/>
    <x v="5"/>
    <m/>
    <x v="1"/>
    <s v="Rare"/>
    <s v="Attach to ship: At the start of ship owners turn add a unidentified lifeform token to a empty crew slot. The token cannot be used on gun slots and has: Tap: remove unidentified lifeform and assigned ship takes 100 damage."/>
    <s v="No one has ever known the true purpose of this disgusting lifeform but it just gets in the way"/>
    <m/>
  </r>
  <r>
    <n v="108"/>
    <s v="STRATEGY"/>
    <s v="Evolutionary Pod"/>
    <m/>
    <n v="1"/>
    <n v="1"/>
    <m/>
    <m/>
    <m/>
    <n v="2"/>
    <m/>
    <x v="2"/>
    <x v="5"/>
    <m/>
    <x v="1"/>
    <s v="Rare"/>
    <s v="Attach to ship: All unidentified lifeform tokens can now be used on a gun slot. When a unidentifed lifeform is used on a gun slot it is sacrified and deals an extra 400 to targeted ship"/>
    <m/>
    <m/>
  </r>
  <r>
    <n v="109"/>
    <s v="STRATEGY"/>
    <s v="Promotion!"/>
    <m/>
    <n v="1"/>
    <m/>
    <m/>
    <m/>
    <m/>
    <m/>
    <m/>
    <x v="1"/>
    <x v="5"/>
    <m/>
    <x v="1"/>
    <s v="Uncommon"/>
    <s v="Search your crew deck for 1 crew card with a rank higher than 1 and place into your hand. Then shuffle your strategy deck."/>
    <m/>
    <m/>
  </r>
  <r>
    <n v="110"/>
    <s v="STRATEGY"/>
    <s v="Tractor Beam"/>
    <m/>
    <m/>
    <n v="1"/>
    <m/>
    <n v="1"/>
    <m/>
    <m/>
    <m/>
    <x v="1"/>
    <x v="5"/>
    <m/>
    <x v="1"/>
    <s v="Uncommon"/>
    <s v="Steal target players ship upgrade from target enemy ship and attach to one of your ships"/>
    <m/>
    <m/>
  </r>
  <r>
    <n v="111"/>
    <s v="STRATEGY"/>
    <s v="Its in the stars"/>
    <m/>
    <n v="2"/>
    <m/>
    <m/>
    <m/>
    <m/>
    <m/>
    <m/>
    <x v="1"/>
    <x v="5"/>
    <m/>
    <x v="1"/>
    <s v="Common"/>
    <s v="Search your strategy deck for any card with converted cost of 4 or less and place into your hand. Then shuffle your strategy deck."/>
    <m/>
    <m/>
  </r>
  <r>
    <n v="112"/>
    <s v="STRATEGY"/>
    <s v="Even further beyond"/>
    <m/>
    <n v="2"/>
    <m/>
    <m/>
    <m/>
    <m/>
    <n v="2"/>
    <m/>
    <x v="1"/>
    <x v="5"/>
    <m/>
    <x v="1"/>
    <s v="Uncommon"/>
    <s v="Search your strategy deck for any card with converted cost of 4 or less and immediately play without paying its cost. Then shuffle your strategy deck."/>
    <m/>
    <m/>
  </r>
  <r>
    <n v="113"/>
    <s v="STRATEGY"/>
    <s v="Fusion Reactor"/>
    <m/>
    <n v="1"/>
    <n v="1"/>
    <m/>
    <m/>
    <m/>
    <n v="2"/>
    <m/>
    <x v="2"/>
    <x v="5"/>
    <m/>
    <x v="1"/>
    <s v="Uncommon"/>
    <s v="Attach to ship: Increase ships maximum shield by 400 while this is attached. Restore shield back to full when this is first attached."/>
    <m/>
    <m/>
  </r>
  <r>
    <n v="114"/>
    <s v="STRATEGY"/>
    <s v="Prisoners of War"/>
    <m/>
    <m/>
    <m/>
    <m/>
    <m/>
    <n v="1"/>
    <s v="X"/>
    <b v="1"/>
    <x v="1"/>
    <x v="5"/>
    <m/>
    <x v="1"/>
    <s v="Uncommon"/>
    <s v="Target ship: Attach a prisoners of war token to X  crew members. Crew members with a prisoners of war attached cannot tap."/>
    <m/>
    <m/>
  </r>
  <r>
    <n v="115"/>
    <s v="STRATEGY"/>
    <s v="Prisoners Escaped!"/>
    <m/>
    <m/>
    <m/>
    <m/>
    <m/>
    <n v="2"/>
    <n v="3"/>
    <m/>
    <x v="1"/>
    <x v="5"/>
    <m/>
    <x v="1"/>
    <s v="Uncommon"/>
    <s v="All crew members that have a prisoners of war token attached are killed and sent to stasis"/>
    <m/>
    <m/>
  </r>
  <r>
    <n v="116"/>
    <s v="STRATEGY"/>
    <s v="Cleared Out"/>
    <m/>
    <m/>
    <m/>
    <n v="1"/>
    <m/>
    <n v="1"/>
    <n v="2"/>
    <m/>
    <x v="3"/>
    <x v="5"/>
    <m/>
    <x v="1"/>
    <s v="Uncommon"/>
    <s v="Target ship: Remove all crew attachments from target ship."/>
    <m/>
    <m/>
  </r>
  <r>
    <n v="117"/>
    <s v="STRATEGY"/>
    <s v="One at a time"/>
    <m/>
    <m/>
    <m/>
    <m/>
    <m/>
    <n v="1"/>
    <m/>
    <m/>
    <x v="3"/>
    <x v="5"/>
    <m/>
    <x v="1"/>
    <s v="Uncommon"/>
    <s v="Remove 1 crew attachment from 1 target crew member"/>
    <m/>
    <m/>
  </r>
  <r>
    <n v="118"/>
    <s v="STRATEGY"/>
    <s v="Seeing Stars Bar"/>
    <m/>
    <m/>
    <n v="1"/>
    <n v="1"/>
    <m/>
    <m/>
    <m/>
    <m/>
    <x v="2"/>
    <x v="5"/>
    <m/>
    <x v="1"/>
    <s v="Common"/>
    <s v="Attach to ship: All crew members on ship can now tap: remove all crew attachments on tapped crew member"/>
    <s v="Most ships have to have some form of entertainment and whats better than a bar to wipe yourself clean of all your troubles and responsibilities"/>
    <m/>
  </r>
  <r>
    <n v="119"/>
    <s v="STRATEGY"/>
    <s v="Intergalactic Laxative"/>
    <m/>
    <m/>
    <m/>
    <n v="1"/>
    <m/>
    <n v="1"/>
    <n v="3"/>
    <m/>
    <x v="1"/>
    <x v="5"/>
    <m/>
    <x v="1"/>
    <s v="Ultra Rare"/>
    <s v="Target Ship: All crew members are tapped until the start of your next turn"/>
    <s v="Sometimes in space poo gets on the loose"/>
    <m/>
  </r>
  <r>
    <n v="120"/>
    <s v="STRATEGY"/>
    <s v="Jerry's Space Diner"/>
    <m/>
    <n v="2"/>
    <m/>
    <m/>
    <m/>
    <m/>
    <n v="1"/>
    <m/>
    <x v="4"/>
    <x v="5"/>
    <m/>
    <x v="1"/>
    <s v="Rare"/>
    <s v="At the start of your turn draw 2 cards from either your strategy or crew deck and then place 1 card from your hand to the bottom of that cards deck."/>
    <s v="Jerry's Diner is known for its gossips across the galaxy"/>
    <m/>
  </r>
  <r>
    <n v="121"/>
    <s v="STRATEGY"/>
    <s v="Black Hole"/>
    <m/>
    <n v="2"/>
    <m/>
    <m/>
    <m/>
    <n v="2"/>
    <n v="2"/>
    <m/>
    <x v="1"/>
    <x v="5"/>
    <m/>
    <x v="1"/>
    <s v="Rare"/>
    <s v="Deal 500 damage to all ships"/>
    <m/>
    <m/>
  </r>
  <r>
    <n v="122"/>
    <s v="STRATEGY"/>
    <s v="Galactic Diplomacy"/>
    <m/>
    <n v="2"/>
    <m/>
    <m/>
    <m/>
    <m/>
    <n v="2"/>
    <m/>
    <x v="4"/>
    <x v="5"/>
    <m/>
    <x v="1"/>
    <s v="Rare"/>
    <s v="At the start of each turn all players give 1 card from their hand to the player on their left"/>
    <m/>
    <m/>
  </r>
  <r>
    <n v="123"/>
    <s v="CREW"/>
    <s v="Adm. Bonnie"/>
    <m/>
    <n v="1"/>
    <m/>
    <m/>
    <m/>
    <m/>
    <n v="3"/>
    <m/>
    <x v="8"/>
    <x v="0"/>
    <m/>
    <x v="0"/>
    <s v="Rare"/>
    <s v="At the start of your turn, return a target event card from your junkyard to your hand. DOES NOT TRIGGER ON EXTRA GOES"/>
    <s v="Admiral Bonnie has been known for repeating herself from time to time"/>
    <m/>
  </r>
  <r>
    <n v="124"/>
    <s v="STRATEGY"/>
    <s v="Persistent Searching"/>
    <m/>
    <n v="1"/>
    <m/>
    <m/>
    <m/>
    <m/>
    <n v="1"/>
    <m/>
    <x v="1"/>
    <x v="5"/>
    <m/>
    <x v="1"/>
    <s v="Uncommon"/>
    <s v="Return target on going event card from your junkyard to your hand"/>
    <m/>
    <m/>
  </r>
  <r>
    <n v="125"/>
    <s v="STRATEGY"/>
    <s v="Dealing with Junk"/>
    <m/>
    <n v="2"/>
    <m/>
    <m/>
    <m/>
    <m/>
    <n v="3"/>
    <m/>
    <x v="1"/>
    <x v="5"/>
    <m/>
    <x v="1"/>
    <s v="Uncommon"/>
    <s v="Return 3 cards from your junkyard to your hand"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  <r>
    <m/>
    <m/>
    <m/>
    <m/>
    <m/>
    <m/>
    <m/>
    <m/>
    <m/>
    <m/>
    <m/>
    <x v="9"/>
    <x v="5"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26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9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3">
        <item x="8"/>
        <item x="5"/>
        <item x="0"/>
        <item x="7"/>
        <item x="1"/>
        <item m="1" x="11"/>
        <item x="6"/>
        <item x="4"/>
        <item m="1" x="10"/>
        <item x="2"/>
        <item x="3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9"/>
    </i>
    <i>
      <x v="10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26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7:E40" firstHeaderRow="1" firstDataRow="2" firstDataCol="2"/>
  <pivotFields count="19">
    <pivotField dataField="1"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 defaultSubtotal="0">
      <items count="12">
        <item x="8"/>
        <item x="5"/>
        <item x="0"/>
        <item h="1" x="7"/>
        <item h="1" x="1"/>
        <item h="1" m="1" x="11"/>
        <item h="1" x="4"/>
        <item h="1" m="1" x="10"/>
        <item h="1" x="2"/>
        <item h="1" x="3"/>
        <item h="1" x="9"/>
        <item x="6"/>
      </items>
    </pivotField>
    <pivotField axis="axisRow" compact="0" outline="0" showAll="0" defaultSubtotal="0">
      <items count="9">
        <item x="4"/>
        <item x="3"/>
        <item x="2"/>
        <item m="1" x="8"/>
        <item x="0"/>
        <item m="1" x="7"/>
        <item h="1" x="5"/>
        <item x="1"/>
        <item x="6"/>
      </items>
    </pivotField>
    <pivotField compact="0" outline="0" showAll="0" defaultSubtotal="0"/>
    <pivotField axis="axisCol" compact="0" outline="0" showAll="0" defaultSubtotal="0">
      <items count="3">
        <item x="0"/>
        <item x="2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1"/>
    <field x="12"/>
  </rowFields>
  <rowItems count="22">
    <i>
      <x/>
      <x v="1"/>
    </i>
    <i r="1">
      <x v="4"/>
    </i>
    <i r="1">
      <x v="7"/>
    </i>
    <i r="1">
      <x v="8"/>
    </i>
    <i>
      <x v="1"/>
      <x/>
    </i>
    <i r="1">
      <x v="1"/>
    </i>
    <i r="1">
      <x v="2"/>
    </i>
    <i r="1">
      <x v="4"/>
    </i>
    <i r="1">
      <x v="7"/>
    </i>
    <i r="1">
      <x v="8"/>
    </i>
    <i>
      <x v="2"/>
      <x/>
    </i>
    <i r="1">
      <x v="1"/>
    </i>
    <i r="1">
      <x v="2"/>
    </i>
    <i r="1">
      <x v="4"/>
    </i>
    <i r="1">
      <x v="7"/>
    </i>
    <i>
      <x v="11"/>
      <x/>
    </i>
    <i r="1">
      <x v="1"/>
    </i>
    <i r="1">
      <x v="2"/>
    </i>
    <i r="1">
      <x v="4"/>
    </i>
    <i r="1">
      <x v="7"/>
    </i>
    <i r="1">
      <x v="8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CardDesign" displayName="TblCardDesign" ref="A5:S249" totalsRowShown="0" headerRowDxfId="4">
  <autoFilter ref="A5:S249" xr:uid="{00000000-0009-0000-0100-000001000000}"/>
  <tableColumns count="19">
    <tableColumn id="1" xr3:uid="{00000000-0010-0000-0000-000001000000}" name="ID"/>
    <tableColumn id="2" xr3:uid="{00000000-0010-0000-0000-000002000000}" name="Deck"/>
    <tableColumn id="3" xr3:uid="{00000000-0010-0000-0000-000003000000}" name="Name"/>
    <tableColumn id="4" xr3:uid="{00000000-0010-0000-0000-000004000000}" name="Ship Slot"/>
    <tableColumn id="5" xr3:uid="{00000000-0010-0000-0000-000005000000}" name="Research"/>
    <tableColumn id="6" xr3:uid="{00000000-0010-0000-0000-000006000000}" name="Engineering"/>
    <tableColumn id="7" xr3:uid="{00000000-0010-0000-0000-000007000000}" name="Medic"/>
    <tableColumn id="8" xr3:uid="{00000000-0010-0000-0000-000008000000}" name="Handling"/>
    <tableColumn id="9" xr3:uid="{00000000-0010-0000-0000-000009000000}" name="Assault"/>
    <tableColumn id="10" xr3:uid="{00000000-0010-0000-0000-00000A000000}" name="General"/>
    <tableColumn id="11" xr3:uid="{00000000-0010-0000-0000-00000B000000}" name="X"/>
    <tableColumn id="12" xr3:uid="{00000000-0010-0000-0000-00000C000000}" name="Type"/>
    <tableColumn id="13" xr3:uid="{00000000-0010-0000-0000-00000D000000}" name="Sub type"/>
    <tableColumn id="14" xr3:uid="{00000000-0010-0000-0000-00000E000000}" name="Rank"/>
    <tableColumn id="15" xr3:uid="{00000000-0010-0000-0000-00000F000000}" name="Species"/>
    <tableColumn id="16" xr3:uid="{00000000-0010-0000-0000-000010000000}" name="Card Rarity"/>
    <tableColumn id="17" xr3:uid="{00000000-0010-0000-0000-000011000000}" name="Effect" dataDxfId="3"/>
    <tableColumn id="18" xr3:uid="{00000000-0010-0000-0000-000012000000}" name="Description" dataDxfId="2"/>
    <tableColumn id="19" xr3:uid="{00000000-0010-0000-0000-000013000000}" name="Image desig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40"/>
  <sheetViews>
    <sheetView topLeftCell="A4" workbookViewId="0">
      <selection activeCell="G24" sqref="G24"/>
    </sheetView>
  </sheetViews>
  <sheetFormatPr defaultRowHeight="15"/>
  <cols>
    <col min="1" max="1" width="16.5703125" bestFit="1" customWidth="1"/>
    <col min="2" max="2" width="11" bestFit="1" customWidth="1"/>
    <col min="3" max="4" width="10" bestFit="1" customWidth="1"/>
    <col min="5" max="5" width="11.28515625" bestFit="1" customWidth="1"/>
    <col min="6" max="7" width="11.7109375" bestFit="1" customWidth="1"/>
  </cols>
  <sheetData>
    <row r="3" spans="1:2">
      <c r="A3" s="4" t="s">
        <v>0</v>
      </c>
      <c r="B3" t="s">
        <v>1</v>
      </c>
    </row>
    <row r="4" spans="1:2">
      <c r="A4" t="s">
        <v>2</v>
      </c>
      <c r="B4">
        <v>4</v>
      </c>
    </row>
    <row r="5" spans="1:2">
      <c r="A5" t="s">
        <v>3</v>
      </c>
      <c r="B5">
        <v>7</v>
      </c>
    </row>
    <row r="6" spans="1:2">
      <c r="A6" t="s">
        <v>4</v>
      </c>
      <c r="B6">
        <v>37</v>
      </c>
    </row>
    <row r="7" spans="1:2">
      <c r="A7" t="s">
        <v>5</v>
      </c>
      <c r="B7">
        <v>8</v>
      </c>
    </row>
    <row r="8" spans="1:2">
      <c r="A8" t="s">
        <v>6</v>
      </c>
      <c r="B8">
        <v>28</v>
      </c>
    </row>
    <row r="9" spans="1:2">
      <c r="A9" t="s">
        <v>7</v>
      </c>
      <c r="B9">
        <v>6</v>
      </c>
    </row>
    <row r="10" spans="1:2">
      <c r="A10" t="s">
        <v>8</v>
      </c>
      <c r="B10">
        <v>8</v>
      </c>
    </row>
    <row r="11" spans="1:2">
      <c r="A11" t="s">
        <v>9</v>
      </c>
      <c r="B11">
        <v>10</v>
      </c>
    </row>
    <row r="12" spans="1:2">
      <c r="A12" t="s">
        <v>10</v>
      </c>
      <c r="B12">
        <v>17</v>
      </c>
    </row>
    <row r="13" spans="1:2">
      <c r="A13" t="s">
        <v>11</v>
      </c>
      <c r="B13">
        <v>125</v>
      </c>
    </row>
    <row r="17" spans="1:5">
      <c r="A17" s="4" t="s">
        <v>1</v>
      </c>
      <c r="C17" s="4" t="s">
        <v>12</v>
      </c>
    </row>
    <row r="18" spans="1:5">
      <c r="A18" s="4" t="s">
        <v>0</v>
      </c>
      <c r="B18" s="4" t="s">
        <v>13</v>
      </c>
      <c r="C18" t="s">
        <v>14</v>
      </c>
      <c r="D18" t="s">
        <v>15</v>
      </c>
      <c r="E18" t="s">
        <v>11</v>
      </c>
    </row>
    <row r="19" spans="1:5">
      <c r="A19" t="s">
        <v>2</v>
      </c>
      <c r="B19" t="s">
        <v>16</v>
      </c>
      <c r="C19">
        <v>1</v>
      </c>
      <c r="E19">
        <v>1</v>
      </c>
    </row>
    <row r="20" spans="1:5">
      <c r="B20" t="s">
        <v>17</v>
      </c>
      <c r="C20">
        <v>1</v>
      </c>
      <c r="E20">
        <v>1</v>
      </c>
    </row>
    <row r="21" spans="1:5">
      <c r="B21" t="s">
        <v>18</v>
      </c>
      <c r="C21">
        <v>1</v>
      </c>
      <c r="E21">
        <v>1</v>
      </c>
    </row>
    <row r="22" spans="1:5">
      <c r="B22" t="s">
        <v>19</v>
      </c>
      <c r="D22">
        <v>1</v>
      </c>
      <c r="E22">
        <v>1</v>
      </c>
    </row>
    <row r="23" spans="1:5">
      <c r="A23" t="s">
        <v>3</v>
      </c>
      <c r="B23" t="s">
        <v>20</v>
      </c>
      <c r="C23">
        <v>1</v>
      </c>
      <c r="E23">
        <v>1</v>
      </c>
    </row>
    <row r="24" spans="1:5">
      <c r="B24" t="s">
        <v>16</v>
      </c>
      <c r="C24">
        <v>2</v>
      </c>
      <c r="E24">
        <v>2</v>
      </c>
    </row>
    <row r="25" spans="1:5">
      <c r="B25" t="s">
        <v>21</v>
      </c>
      <c r="C25">
        <v>1</v>
      </c>
      <c r="E25">
        <v>1</v>
      </c>
    </row>
    <row r="26" spans="1:5">
      <c r="B26" t="s">
        <v>17</v>
      </c>
      <c r="C26">
        <v>1</v>
      </c>
      <c r="E26">
        <v>1</v>
      </c>
    </row>
    <row r="27" spans="1:5">
      <c r="B27" t="s">
        <v>18</v>
      </c>
      <c r="C27">
        <v>1</v>
      </c>
      <c r="E27">
        <v>1</v>
      </c>
    </row>
    <row r="28" spans="1:5">
      <c r="B28" t="s">
        <v>19</v>
      </c>
      <c r="D28">
        <v>1</v>
      </c>
      <c r="E28">
        <v>1</v>
      </c>
    </row>
    <row r="29" spans="1:5">
      <c r="A29" t="s">
        <v>4</v>
      </c>
      <c r="B29" t="s">
        <v>20</v>
      </c>
      <c r="C29">
        <v>5</v>
      </c>
      <c r="D29">
        <v>3</v>
      </c>
      <c r="E29">
        <v>8</v>
      </c>
    </row>
    <row r="30" spans="1:5">
      <c r="B30" t="s">
        <v>16</v>
      </c>
      <c r="C30">
        <v>4</v>
      </c>
      <c r="D30">
        <v>3</v>
      </c>
      <c r="E30">
        <v>7</v>
      </c>
    </row>
    <row r="31" spans="1:5">
      <c r="B31" t="s">
        <v>21</v>
      </c>
      <c r="C31">
        <v>4</v>
      </c>
      <c r="D31">
        <v>3</v>
      </c>
      <c r="E31">
        <v>7</v>
      </c>
    </row>
    <row r="32" spans="1:5">
      <c r="B32" t="s">
        <v>17</v>
      </c>
      <c r="C32">
        <v>4</v>
      </c>
      <c r="D32">
        <v>3</v>
      </c>
      <c r="E32">
        <v>7</v>
      </c>
    </row>
    <row r="33" spans="1:5">
      <c r="B33" t="s">
        <v>18</v>
      </c>
      <c r="C33">
        <v>4</v>
      </c>
      <c r="D33">
        <v>4</v>
      </c>
      <c r="E33">
        <v>8</v>
      </c>
    </row>
    <row r="34" spans="1:5">
      <c r="A34" t="s">
        <v>7</v>
      </c>
      <c r="B34" t="s">
        <v>20</v>
      </c>
      <c r="C34">
        <v>1</v>
      </c>
      <c r="E34">
        <v>1</v>
      </c>
    </row>
    <row r="35" spans="1:5">
      <c r="B35" t="s">
        <v>16</v>
      </c>
      <c r="C35">
        <v>1</v>
      </c>
      <c r="E35">
        <v>1</v>
      </c>
    </row>
    <row r="36" spans="1:5">
      <c r="B36" t="s">
        <v>21</v>
      </c>
      <c r="C36">
        <v>1</v>
      </c>
      <c r="E36">
        <v>1</v>
      </c>
    </row>
    <row r="37" spans="1:5">
      <c r="B37" t="s">
        <v>17</v>
      </c>
      <c r="C37">
        <v>1</v>
      </c>
      <c r="E37">
        <v>1</v>
      </c>
    </row>
    <row r="38" spans="1:5">
      <c r="B38" t="s">
        <v>18</v>
      </c>
      <c r="C38">
        <v>1</v>
      </c>
      <c r="E38">
        <v>1</v>
      </c>
    </row>
    <row r="39" spans="1:5">
      <c r="B39" t="s">
        <v>19</v>
      </c>
      <c r="D39">
        <v>1</v>
      </c>
      <c r="E39">
        <v>1</v>
      </c>
    </row>
    <row r="40" spans="1:5">
      <c r="A40" t="s">
        <v>11</v>
      </c>
      <c r="C40">
        <v>35</v>
      </c>
      <c r="D40">
        <v>19</v>
      </c>
      <c r="E40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249"/>
  <sheetViews>
    <sheetView tabSelected="1" zoomScale="85" zoomScaleNormal="85" workbookViewId="0">
      <pane xSplit="1" ySplit="5" topLeftCell="B119" activePane="bottomRight" state="frozen"/>
      <selection pane="bottomRight" activeCell="Q52" sqref="Q52"/>
      <selection pane="bottomLeft" activeCell="A6" sqref="A6"/>
      <selection pane="topRight" activeCell="B1" sqref="B1"/>
    </sheetView>
  </sheetViews>
  <sheetFormatPr defaultRowHeight="15"/>
  <cols>
    <col min="2" max="2" width="9.7109375" bestFit="1" customWidth="1"/>
    <col min="3" max="3" width="19.140625" bestFit="1" customWidth="1"/>
    <col min="4" max="4" width="10.42578125" customWidth="1"/>
    <col min="5" max="5" width="10.7109375" customWidth="1"/>
    <col min="6" max="6" width="13" customWidth="1"/>
    <col min="7" max="7" width="8.28515625" customWidth="1"/>
    <col min="8" max="8" width="10.5703125" customWidth="1"/>
    <col min="9" max="9" width="9.28515625" customWidth="1"/>
    <col min="10" max="10" width="10.42578125" bestFit="1" customWidth="1"/>
    <col min="11" max="11" width="7" customWidth="1"/>
    <col min="12" max="12" width="16" customWidth="1"/>
    <col min="13" max="14" width="14.5703125" customWidth="1"/>
    <col min="15" max="16" width="15.42578125" customWidth="1"/>
    <col min="17" max="17" width="25.42578125" customWidth="1"/>
    <col min="18" max="18" width="27.42578125" customWidth="1"/>
    <col min="19" max="19" width="19.7109375" customWidth="1"/>
  </cols>
  <sheetData>
    <row r="2" spans="1:19" ht="18.75">
      <c r="C2" s="55" t="s">
        <v>22</v>
      </c>
      <c r="D2" s="55"/>
      <c r="E2" s="55"/>
      <c r="F2" s="55"/>
      <c r="G2" s="55"/>
      <c r="H2" s="55"/>
      <c r="I2" s="55"/>
      <c r="J2" s="55"/>
      <c r="K2" s="55"/>
      <c r="L2" s="55"/>
    </row>
    <row r="3" spans="1:19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</row>
    <row r="4" spans="1:19">
      <c r="B4" t="e">
        <f>INDEX('Card Designs'!A6:A19,MATCH(C3,TblCardDesign[ID],0),3)</f>
        <v>#REF!</v>
      </c>
      <c r="D4" s="1" t="s">
        <v>23</v>
      </c>
    </row>
    <row r="5" spans="1:19">
      <c r="A5" s="1" t="s">
        <v>24</v>
      </c>
      <c r="B5" s="1" t="s">
        <v>25</v>
      </c>
      <c r="C5" s="1" t="s">
        <v>26</v>
      </c>
      <c r="D5" s="1" t="s">
        <v>27</v>
      </c>
      <c r="E5" s="1" t="s">
        <v>17</v>
      </c>
      <c r="F5" s="1" t="s">
        <v>28</v>
      </c>
      <c r="G5" s="1" t="s">
        <v>21</v>
      </c>
      <c r="H5" s="1" t="s">
        <v>18</v>
      </c>
      <c r="I5" s="1" t="s">
        <v>20</v>
      </c>
      <c r="J5" s="1" t="s">
        <v>29</v>
      </c>
      <c r="K5" s="1" t="s">
        <v>30</v>
      </c>
      <c r="L5" s="1" t="s">
        <v>0</v>
      </c>
      <c r="M5" s="1" t="s">
        <v>13</v>
      </c>
      <c r="N5" s="1" t="s">
        <v>31</v>
      </c>
      <c r="O5" s="1" t="s">
        <v>12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19">
      <c r="A6">
        <v>1</v>
      </c>
      <c r="B6" t="s">
        <v>36</v>
      </c>
      <c r="C6" s="2" t="s">
        <v>37</v>
      </c>
      <c r="D6">
        <v>1</v>
      </c>
      <c r="L6" t="s">
        <v>4</v>
      </c>
      <c r="M6" t="s">
        <v>17</v>
      </c>
      <c r="N6">
        <v>1</v>
      </c>
      <c r="O6" t="s">
        <v>14</v>
      </c>
      <c r="P6" t="s">
        <v>38</v>
      </c>
      <c r="Q6" s="3" t="s">
        <v>39</v>
      </c>
      <c r="R6" s="3"/>
    </row>
    <row r="7" spans="1:19" ht="30">
      <c r="A7">
        <v>2</v>
      </c>
      <c r="B7" t="s">
        <v>36</v>
      </c>
      <c r="C7" s="2" t="s">
        <v>40</v>
      </c>
      <c r="D7">
        <v>1</v>
      </c>
      <c r="L7" t="s">
        <v>4</v>
      </c>
      <c r="M7" t="s">
        <v>17</v>
      </c>
      <c r="N7">
        <v>2</v>
      </c>
      <c r="O7" t="s">
        <v>14</v>
      </c>
      <c r="P7" t="s">
        <v>38</v>
      </c>
      <c r="Q7" s="3" t="s">
        <v>41</v>
      </c>
      <c r="R7" s="3"/>
    </row>
    <row r="8" spans="1:19" ht="30">
      <c r="A8">
        <v>3</v>
      </c>
      <c r="B8" t="s">
        <v>36</v>
      </c>
      <c r="C8" s="2" t="s">
        <v>42</v>
      </c>
      <c r="D8">
        <v>1</v>
      </c>
      <c r="L8" t="s">
        <v>4</v>
      </c>
      <c r="M8" t="s">
        <v>17</v>
      </c>
      <c r="N8">
        <v>3</v>
      </c>
      <c r="O8" t="s">
        <v>14</v>
      </c>
      <c r="P8" t="s">
        <v>38</v>
      </c>
      <c r="Q8" s="3" t="s">
        <v>43</v>
      </c>
      <c r="R8" s="3"/>
    </row>
    <row r="9" spans="1:19" ht="30">
      <c r="A9">
        <v>4</v>
      </c>
      <c r="B9" t="s">
        <v>36</v>
      </c>
      <c r="C9" s="2" t="s">
        <v>44</v>
      </c>
      <c r="D9">
        <v>1</v>
      </c>
      <c r="L9" t="s">
        <v>4</v>
      </c>
      <c r="M9" t="s">
        <v>17</v>
      </c>
      <c r="N9">
        <v>1</v>
      </c>
      <c r="O9" t="s">
        <v>14</v>
      </c>
      <c r="P9" t="s">
        <v>45</v>
      </c>
      <c r="Q9" s="3" t="s">
        <v>46</v>
      </c>
      <c r="R9" s="3"/>
    </row>
    <row r="10" spans="1:19" ht="30">
      <c r="A10">
        <v>5</v>
      </c>
      <c r="B10" t="s">
        <v>36</v>
      </c>
      <c r="C10" s="2" t="s">
        <v>47</v>
      </c>
      <c r="D10">
        <v>1</v>
      </c>
      <c r="L10" t="s">
        <v>4</v>
      </c>
      <c r="M10" t="s">
        <v>18</v>
      </c>
      <c r="N10">
        <v>1</v>
      </c>
      <c r="O10" t="s">
        <v>14</v>
      </c>
      <c r="P10" t="s">
        <v>38</v>
      </c>
      <c r="Q10" s="3" t="s">
        <v>48</v>
      </c>
      <c r="R10" s="3"/>
    </row>
    <row r="11" spans="1:19" ht="45">
      <c r="A11">
        <v>6</v>
      </c>
      <c r="B11" t="s">
        <v>36</v>
      </c>
      <c r="C11" s="2" t="s">
        <v>49</v>
      </c>
      <c r="D11">
        <v>1</v>
      </c>
      <c r="L11" t="s">
        <v>4</v>
      </c>
      <c r="M11" t="s">
        <v>18</v>
      </c>
      <c r="N11">
        <v>2</v>
      </c>
      <c r="O11" t="s">
        <v>14</v>
      </c>
      <c r="P11" t="s">
        <v>38</v>
      </c>
      <c r="Q11" s="3" t="s">
        <v>50</v>
      </c>
      <c r="R11" s="3"/>
    </row>
    <row r="12" spans="1:19" ht="45">
      <c r="A12">
        <v>7</v>
      </c>
      <c r="B12" t="s">
        <v>36</v>
      </c>
      <c r="C12" s="2" t="s">
        <v>51</v>
      </c>
      <c r="D12">
        <v>1</v>
      </c>
      <c r="L12" t="s">
        <v>4</v>
      </c>
      <c r="M12" t="s">
        <v>18</v>
      </c>
      <c r="N12">
        <v>3</v>
      </c>
      <c r="O12" t="s">
        <v>14</v>
      </c>
      <c r="P12" t="s">
        <v>38</v>
      </c>
      <c r="Q12" s="3" t="s">
        <v>52</v>
      </c>
      <c r="R12" s="3"/>
    </row>
    <row r="13" spans="1:19" ht="30">
      <c r="A13">
        <v>8</v>
      </c>
      <c r="B13" t="s">
        <v>36</v>
      </c>
      <c r="C13" s="2" t="s">
        <v>53</v>
      </c>
      <c r="D13">
        <v>1</v>
      </c>
      <c r="L13" t="s">
        <v>4</v>
      </c>
      <c r="M13" t="s">
        <v>18</v>
      </c>
      <c r="N13">
        <v>1</v>
      </c>
      <c r="O13" t="s">
        <v>14</v>
      </c>
      <c r="P13" t="s">
        <v>45</v>
      </c>
      <c r="Q13" s="3" t="s">
        <v>54</v>
      </c>
      <c r="R13" s="3"/>
    </row>
    <row r="14" spans="1:19">
      <c r="A14">
        <v>9</v>
      </c>
      <c r="B14" t="s">
        <v>36</v>
      </c>
      <c r="C14" s="2" t="s">
        <v>55</v>
      </c>
      <c r="D14">
        <v>1</v>
      </c>
      <c r="L14" t="s">
        <v>4</v>
      </c>
      <c r="M14" t="s">
        <v>21</v>
      </c>
      <c r="N14">
        <v>1</v>
      </c>
      <c r="O14" t="s">
        <v>14</v>
      </c>
      <c r="P14" t="s">
        <v>38</v>
      </c>
      <c r="Q14" s="3" t="s">
        <v>56</v>
      </c>
      <c r="R14" s="3"/>
    </row>
    <row r="15" spans="1:19" ht="30">
      <c r="A15">
        <v>10</v>
      </c>
      <c r="B15" t="s">
        <v>36</v>
      </c>
      <c r="C15" s="2" t="s">
        <v>57</v>
      </c>
      <c r="D15">
        <v>1</v>
      </c>
      <c r="L15" t="s">
        <v>4</v>
      </c>
      <c r="M15" t="s">
        <v>21</v>
      </c>
      <c r="N15">
        <v>2</v>
      </c>
      <c r="O15" t="s">
        <v>14</v>
      </c>
      <c r="P15" t="s">
        <v>38</v>
      </c>
      <c r="Q15" s="3" t="s">
        <v>58</v>
      </c>
      <c r="R15" s="3"/>
    </row>
    <row r="16" spans="1:19" ht="30">
      <c r="A16">
        <v>11</v>
      </c>
      <c r="B16" t="s">
        <v>36</v>
      </c>
      <c r="C16" s="2" t="s">
        <v>59</v>
      </c>
      <c r="D16">
        <v>1</v>
      </c>
      <c r="L16" t="s">
        <v>4</v>
      </c>
      <c r="M16" t="s">
        <v>21</v>
      </c>
      <c r="N16">
        <v>3</v>
      </c>
      <c r="O16" t="s">
        <v>14</v>
      </c>
      <c r="P16" t="s">
        <v>38</v>
      </c>
      <c r="Q16" s="3" t="s">
        <v>60</v>
      </c>
      <c r="R16" s="3"/>
    </row>
    <row r="17" spans="1:18" ht="45">
      <c r="A17">
        <v>12</v>
      </c>
      <c r="B17" t="s">
        <v>36</v>
      </c>
      <c r="C17" s="2" t="s">
        <v>61</v>
      </c>
      <c r="D17">
        <v>1</v>
      </c>
      <c r="L17" t="s">
        <v>4</v>
      </c>
      <c r="M17" t="s">
        <v>21</v>
      </c>
      <c r="N17">
        <v>1</v>
      </c>
      <c r="O17" t="s">
        <v>14</v>
      </c>
      <c r="P17" t="s">
        <v>45</v>
      </c>
      <c r="Q17" s="3" t="s">
        <v>62</v>
      </c>
      <c r="R17" s="3"/>
    </row>
    <row r="18" spans="1:18">
      <c r="A18">
        <v>13</v>
      </c>
      <c r="B18" t="s">
        <v>36</v>
      </c>
      <c r="C18" s="2" t="s">
        <v>16</v>
      </c>
      <c r="D18">
        <v>1</v>
      </c>
      <c r="L18" t="s">
        <v>4</v>
      </c>
      <c r="M18" t="s">
        <v>16</v>
      </c>
      <c r="N18">
        <v>1</v>
      </c>
      <c r="O18" t="s">
        <v>14</v>
      </c>
      <c r="P18" t="s">
        <v>38</v>
      </c>
      <c r="Q18" s="3" t="s">
        <v>63</v>
      </c>
      <c r="R18" s="3"/>
    </row>
    <row r="19" spans="1:18" ht="30">
      <c r="A19">
        <v>14</v>
      </c>
      <c r="B19" t="s">
        <v>36</v>
      </c>
      <c r="C19" s="2" t="s">
        <v>64</v>
      </c>
      <c r="D19">
        <v>1</v>
      </c>
      <c r="L19" t="s">
        <v>4</v>
      </c>
      <c r="M19" t="s">
        <v>16</v>
      </c>
      <c r="N19">
        <v>2</v>
      </c>
      <c r="O19" t="s">
        <v>14</v>
      </c>
      <c r="P19" t="s">
        <v>38</v>
      </c>
      <c r="Q19" s="3" t="s">
        <v>65</v>
      </c>
      <c r="R19" s="3"/>
    </row>
    <row r="20" spans="1:18" ht="30">
      <c r="A20">
        <v>15</v>
      </c>
      <c r="B20" t="s">
        <v>36</v>
      </c>
      <c r="C20" s="2" t="s">
        <v>66</v>
      </c>
      <c r="D20">
        <v>1</v>
      </c>
      <c r="L20" t="s">
        <v>4</v>
      </c>
      <c r="M20" t="s">
        <v>16</v>
      </c>
      <c r="N20">
        <v>3</v>
      </c>
      <c r="O20" t="s">
        <v>14</v>
      </c>
      <c r="P20" t="s">
        <v>38</v>
      </c>
      <c r="Q20" s="3" t="s">
        <v>67</v>
      </c>
      <c r="R20" s="3"/>
    </row>
    <row r="21" spans="1:18" ht="75">
      <c r="A21">
        <v>16</v>
      </c>
      <c r="B21" t="s">
        <v>36</v>
      </c>
      <c r="C21" s="2" t="s">
        <v>68</v>
      </c>
      <c r="D21">
        <v>1</v>
      </c>
      <c r="L21" t="s">
        <v>4</v>
      </c>
      <c r="M21" t="s">
        <v>16</v>
      </c>
      <c r="N21">
        <v>1</v>
      </c>
      <c r="O21" t="s">
        <v>14</v>
      </c>
      <c r="P21" t="s">
        <v>45</v>
      </c>
      <c r="Q21" s="3" t="s">
        <v>69</v>
      </c>
      <c r="R21" s="3"/>
    </row>
    <row r="22" spans="1:18">
      <c r="A22">
        <v>17</v>
      </c>
      <c r="B22" t="s">
        <v>36</v>
      </c>
      <c r="C22" s="2" t="s">
        <v>70</v>
      </c>
      <c r="D22">
        <v>1</v>
      </c>
      <c r="L22" t="s">
        <v>4</v>
      </c>
      <c r="M22" t="s">
        <v>20</v>
      </c>
      <c r="N22">
        <v>1</v>
      </c>
      <c r="O22" t="s">
        <v>14</v>
      </c>
      <c r="P22" t="s">
        <v>38</v>
      </c>
      <c r="Q22" s="3" t="s">
        <v>71</v>
      </c>
      <c r="R22" s="3"/>
    </row>
    <row r="23" spans="1:18" ht="30">
      <c r="A23">
        <v>18</v>
      </c>
      <c r="B23" t="s">
        <v>36</v>
      </c>
      <c r="C23" s="2" t="s">
        <v>72</v>
      </c>
      <c r="D23">
        <v>1</v>
      </c>
      <c r="L23" t="s">
        <v>4</v>
      </c>
      <c r="M23" t="s">
        <v>20</v>
      </c>
      <c r="N23">
        <v>2</v>
      </c>
      <c r="O23" t="s">
        <v>14</v>
      </c>
      <c r="P23" t="s">
        <v>38</v>
      </c>
      <c r="Q23" s="3" t="s">
        <v>73</v>
      </c>
      <c r="R23" s="3"/>
    </row>
    <row r="24" spans="1:18" ht="30">
      <c r="A24">
        <v>19</v>
      </c>
      <c r="B24" t="s">
        <v>36</v>
      </c>
      <c r="C24" s="2" t="s">
        <v>74</v>
      </c>
      <c r="D24">
        <v>1</v>
      </c>
      <c r="L24" t="s">
        <v>4</v>
      </c>
      <c r="M24" t="s">
        <v>20</v>
      </c>
      <c r="N24">
        <v>3</v>
      </c>
      <c r="O24" t="s">
        <v>14</v>
      </c>
      <c r="P24" t="s">
        <v>38</v>
      </c>
      <c r="Q24" s="3" t="s">
        <v>75</v>
      </c>
      <c r="R24" s="3"/>
    </row>
    <row r="25" spans="1:18" ht="45">
      <c r="A25">
        <v>20</v>
      </c>
      <c r="B25" t="s">
        <v>36</v>
      </c>
      <c r="C25" s="2" t="s">
        <v>76</v>
      </c>
      <c r="D25">
        <v>1</v>
      </c>
      <c r="L25" t="s">
        <v>4</v>
      </c>
      <c r="M25" t="s">
        <v>20</v>
      </c>
      <c r="N25">
        <v>1</v>
      </c>
      <c r="O25" t="s">
        <v>14</v>
      </c>
      <c r="P25" t="s">
        <v>45</v>
      </c>
      <c r="Q25" s="3" t="s">
        <v>77</v>
      </c>
      <c r="R25" s="3"/>
    </row>
    <row r="26" spans="1:18" ht="60">
      <c r="A26">
        <v>21</v>
      </c>
      <c r="B26" t="s">
        <v>78</v>
      </c>
      <c r="C26" s="2" t="s">
        <v>79</v>
      </c>
      <c r="E26">
        <v>1</v>
      </c>
      <c r="J26">
        <v>2</v>
      </c>
      <c r="L26" t="s">
        <v>6</v>
      </c>
      <c r="P26" t="s">
        <v>45</v>
      </c>
      <c r="Q26" s="3" t="s">
        <v>80</v>
      </c>
      <c r="R26" s="3"/>
    </row>
    <row r="27" spans="1:18" ht="30">
      <c r="A27">
        <v>22</v>
      </c>
      <c r="B27" t="s">
        <v>78</v>
      </c>
      <c r="C27" t="s">
        <v>81</v>
      </c>
      <c r="F27">
        <v>1</v>
      </c>
      <c r="J27">
        <v>2</v>
      </c>
      <c r="L27" t="s">
        <v>9</v>
      </c>
      <c r="P27" t="s">
        <v>45</v>
      </c>
      <c r="Q27" s="3" t="s">
        <v>82</v>
      </c>
      <c r="R27" s="3"/>
    </row>
    <row r="28" spans="1:18" ht="30">
      <c r="A28">
        <v>23</v>
      </c>
      <c r="B28" t="s">
        <v>78</v>
      </c>
      <c r="C28" s="2" t="s">
        <v>83</v>
      </c>
      <c r="G28">
        <v>1</v>
      </c>
      <c r="J28">
        <v>1</v>
      </c>
      <c r="L28" t="s">
        <v>10</v>
      </c>
      <c r="P28" t="s">
        <v>45</v>
      </c>
      <c r="Q28" s="3" t="s">
        <v>84</v>
      </c>
      <c r="R28" s="3"/>
    </row>
    <row r="29" spans="1:18" ht="30">
      <c r="A29">
        <v>24</v>
      </c>
      <c r="B29" t="s">
        <v>78</v>
      </c>
      <c r="C29" s="2" t="s">
        <v>85</v>
      </c>
      <c r="H29">
        <v>1</v>
      </c>
      <c r="J29">
        <v>2</v>
      </c>
      <c r="L29" t="s">
        <v>10</v>
      </c>
      <c r="P29" t="s">
        <v>45</v>
      </c>
      <c r="Q29" s="3" t="s">
        <v>86</v>
      </c>
      <c r="R29" s="3"/>
    </row>
    <row r="30" spans="1:18" ht="45">
      <c r="A30">
        <v>25</v>
      </c>
      <c r="B30" t="s">
        <v>78</v>
      </c>
      <c r="C30" s="2" t="s">
        <v>87</v>
      </c>
      <c r="I30">
        <v>1</v>
      </c>
      <c r="J30" t="s">
        <v>30</v>
      </c>
      <c r="K30" t="b">
        <v>1</v>
      </c>
      <c r="L30" t="s">
        <v>10</v>
      </c>
      <c r="P30" t="s">
        <v>45</v>
      </c>
      <c r="Q30" s="3" t="s">
        <v>88</v>
      </c>
      <c r="R30" s="3"/>
    </row>
    <row r="31" spans="1:18" ht="30">
      <c r="A31">
        <v>26</v>
      </c>
      <c r="B31" t="s">
        <v>78</v>
      </c>
      <c r="C31" s="2" t="s">
        <v>89</v>
      </c>
      <c r="E31">
        <v>1</v>
      </c>
      <c r="L31" t="s">
        <v>6</v>
      </c>
      <c r="P31" t="s">
        <v>38</v>
      </c>
      <c r="Q31" s="3" t="s">
        <v>90</v>
      </c>
      <c r="R31" s="3"/>
    </row>
    <row r="32" spans="1:18" ht="60">
      <c r="A32">
        <v>27</v>
      </c>
      <c r="B32" t="s">
        <v>78</v>
      </c>
      <c r="C32" s="2" t="s">
        <v>91</v>
      </c>
      <c r="F32">
        <v>1</v>
      </c>
      <c r="L32" t="s">
        <v>6</v>
      </c>
      <c r="P32" t="s">
        <v>38</v>
      </c>
      <c r="Q32" s="3" t="s">
        <v>92</v>
      </c>
      <c r="R32" s="3"/>
    </row>
    <row r="33" spans="1:18" ht="30">
      <c r="A33">
        <v>28</v>
      </c>
      <c r="B33" t="s">
        <v>78</v>
      </c>
      <c r="C33" s="2" t="s">
        <v>93</v>
      </c>
      <c r="F33">
        <v>1</v>
      </c>
      <c r="J33">
        <v>1</v>
      </c>
      <c r="L33" t="s">
        <v>9</v>
      </c>
      <c r="P33" t="s">
        <v>38</v>
      </c>
      <c r="Q33" s="3" t="s">
        <v>94</v>
      </c>
      <c r="R33" s="3"/>
    </row>
    <row r="34" spans="1:18" ht="30">
      <c r="A34">
        <v>29</v>
      </c>
      <c r="B34" t="s">
        <v>78</v>
      </c>
      <c r="C34" s="2" t="s">
        <v>95</v>
      </c>
      <c r="G34">
        <v>1</v>
      </c>
      <c r="J34">
        <v>1</v>
      </c>
      <c r="L34" t="s">
        <v>10</v>
      </c>
      <c r="P34" t="s">
        <v>38</v>
      </c>
      <c r="Q34" s="3" t="s">
        <v>96</v>
      </c>
      <c r="R34" s="3"/>
    </row>
    <row r="35" spans="1:18" ht="75">
      <c r="A35">
        <v>30</v>
      </c>
      <c r="B35" t="s">
        <v>78</v>
      </c>
      <c r="C35" s="2" t="s">
        <v>97</v>
      </c>
      <c r="E35">
        <v>1</v>
      </c>
      <c r="F35">
        <v>1</v>
      </c>
      <c r="J35">
        <v>1</v>
      </c>
      <c r="L35" t="s">
        <v>9</v>
      </c>
      <c r="P35" t="s">
        <v>98</v>
      </c>
      <c r="Q35" s="3" t="s">
        <v>99</v>
      </c>
      <c r="R35" s="3"/>
    </row>
    <row r="36" spans="1:18" ht="45">
      <c r="A36">
        <v>31</v>
      </c>
      <c r="B36" t="s">
        <v>78</v>
      </c>
      <c r="C36" s="2" t="s">
        <v>100</v>
      </c>
      <c r="I36">
        <v>1</v>
      </c>
      <c r="J36">
        <v>3</v>
      </c>
      <c r="L36" t="s">
        <v>8</v>
      </c>
      <c r="P36" t="s">
        <v>98</v>
      </c>
      <c r="Q36" s="3" t="s">
        <v>101</v>
      </c>
      <c r="R36" s="3"/>
    </row>
    <row r="37" spans="1:18" ht="45">
      <c r="A37">
        <v>32</v>
      </c>
      <c r="B37" t="s">
        <v>78</v>
      </c>
      <c r="C37" s="2" t="s">
        <v>102</v>
      </c>
      <c r="H37">
        <v>2</v>
      </c>
      <c r="L37" t="s">
        <v>10</v>
      </c>
      <c r="P37" t="s">
        <v>45</v>
      </c>
      <c r="Q37" s="3" t="s">
        <v>103</v>
      </c>
      <c r="R37" s="3"/>
    </row>
    <row r="38" spans="1:18" ht="45">
      <c r="A38">
        <v>33</v>
      </c>
      <c r="B38" t="s">
        <v>78</v>
      </c>
      <c r="C38" s="2" t="s">
        <v>104</v>
      </c>
      <c r="H38">
        <v>1</v>
      </c>
      <c r="L38" t="s">
        <v>10</v>
      </c>
      <c r="P38" t="s">
        <v>45</v>
      </c>
      <c r="Q38" s="3" t="s">
        <v>105</v>
      </c>
      <c r="R38" s="3" t="s">
        <v>106</v>
      </c>
    </row>
    <row r="39" spans="1:18" ht="30">
      <c r="A39">
        <v>34</v>
      </c>
      <c r="B39" t="s">
        <v>78</v>
      </c>
      <c r="C39" s="2" t="s">
        <v>107</v>
      </c>
      <c r="H39">
        <v>2</v>
      </c>
      <c r="J39">
        <v>2</v>
      </c>
      <c r="L39" t="s">
        <v>10</v>
      </c>
      <c r="P39" t="s">
        <v>98</v>
      </c>
      <c r="Q39" s="3" t="s">
        <v>108</v>
      </c>
    </row>
    <row r="40" spans="1:18" ht="30">
      <c r="A40">
        <v>35</v>
      </c>
      <c r="B40" t="s">
        <v>78</v>
      </c>
      <c r="C40" s="2" t="s">
        <v>109</v>
      </c>
      <c r="I40">
        <v>1</v>
      </c>
      <c r="J40">
        <v>1</v>
      </c>
      <c r="L40" t="s">
        <v>10</v>
      </c>
      <c r="P40" t="s">
        <v>45</v>
      </c>
      <c r="Q40" s="3" t="s">
        <v>110</v>
      </c>
    </row>
    <row r="41" spans="1:18" ht="45">
      <c r="A41">
        <v>36</v>
      </c>
      <c r="B41" t="s">
        <v>78</v>
      </c>
      <c r="C41" s="2" t="s">
        <v>111</v>
      </c>
      <c r="F41">
        <v>1</v>
      </c>
      <c r="J41">
        <v>1</v>
      </c>
      <c r="L41" t="s">
        <v>6</v>
      </c>
      <c r="P41" t="s">
        <v>38</v>
      </c>
      <c r="Q41" s="3" t="s">
        <v>112</v>
      </c>
    </row>
    <row r="42" spans="1:18" ht="45">
      <c r="A42">
        <v>37</v>
      </c>
      <c r="B42" t="s">
        <v>78</v>
      </c>
      <c r="C42" t="s">
        <v>113</v>
      </c>
      <c r="E42">
        <v>2</v>
      </c>
      <c r="J42">
        <v>3</v>
      </c>
      <c r="L42" t="s">
        <v>6</v>
      </c>
      <c r="P42" t="s">
        <v>98</v>
      </c>
      <c r="Q42" s="2" t="s">
        <v>114</v>
      </c>
    </row>
    <row r="43" spans="1:18" ht="105">
      <c r="A43">
        <v>38</v>
      </c>
      <c r="B43" t="s">
        <v>36</v>
      </c>
      <c r="C43" t="s">
        <v>115</v>
      </c>
      <c r="D43">
        <v>1</v>
      </c>
      <c r="I43">
        <v>2</v>
      </c>
      <c r="J43">
        <v>2</v>
      </c>
      <c r="L43" t="s">
        <v>3</v>
      </c>
      <c r="M43" t="s">
        <v>20</v>
      </c>
      <c r="O43" t="s">
        <v>14</v>
      </c>
      <c r="P43" t="s">
        <v>98</v>
      </c>
      <c r="Q43" s="2" t="s">
        <v>116</v>
      </c>
    </row>
    <row r="44" spans="1:18" ht="75">
      <c r="A44">
        <v>39</v>
      </c>
      <c r="B44" t="s">
        <v>36</v>
      </c>
      <c r="C44" t="s">
        <v>117</v>
      </c>
      <c r="D44">
        <v>1</v>
      </c>
      <c r="E44">
        <v>2</v>
      </c>
      <c r="J44">
        <v>2</v>
      </c>
      <c r="L44" t="s">
        <v>3</v>
      </c>
      <c r="M44" t="s">
        <v>17</v>
      </c>
      <c r="O44" t="s">
        <v>14</v>
      </c>
      <c r="P44" t="s">
        <v>98</v>
      </c>
      <c r="Q44" s="2" t="s">
        <v>118</v>
      </c>
    </row>
    <row r="45" spans="1:18" ht="45">
      <c r="A45">
        <v>40</v>
      </c>
      <c r="B45" t="s">
        <v>36</v>
      </c>
      <c r="C45" t="s">
        <v>119</v>
      </c>
      <c r="D45">
        <v>1</v>
      </c>
      <c r="H45">
        <v>1</v>
      </c>
      <c r="J45">
        <v>1</v>
      </c>
      <c r="L45" t="s">
        <v>7</v>
      </c>
      <c r="M45" t="s">
        <v>18</v>
      </c>
      <c r="O45" t="s">
        <v>14</v>
      </c>
      <c r="P45" t="s">
        <v>98</v>
      </c>
      <c r="Q45" s="2" t="s">
        <v>120</v>
      </c>
    </row>
    <row r="46" spans="1:18" ht="30">
      <c r="A46">
        <v>41</v>
      </c>
      <c r="B46" t="s">
        <v>78</v>
      </c>
      <c r="C46" t="s">
        <v>121</v>
      </c>
      <c r="E46">
        <v>1</v>
      </c>
      <c r="J46">
        <v>1</v>
      </c>
      <c r="L46" t="s">
        <v>10</v>
      </c>
      <c r="P46" t="s">
        <v>45</v>
      </c>
      <c r="Q46" s="2" t="s">
        <v>122</v>
      </c>
    </row>
    <row r="47" spans="1:18" ht="30">
      <c r="A47">
        <v>42</v>
      </c>
      <c r="B47" t="s">
        <v>78</v>
      </c>
      <c r="C47" t="s">
        <v>123</v>
      </c>
      <c r="I47">
        <v>1</v>
      </c>
      <c r="J47">
        <v>1</v>
      </c>
      <c r="L47" t="s">
        <v>10</v>
      </c>
      <c r="P47" t="s">
        <v>45</v>
      </c>
      <c r="Q47" s="2" t="s">
        <v>124</v>
      </c>
    </row>
    <row r="48" spans="1:18" ht="45">
      <c r="A48">
        <v>43</v>
      </c>
      <c r="B48" t="s">
        <v>78</v>
      </c>
      <c r="C48" t="s">
        <v>125</v>
      </c>
      <c r="G48">
        <v>1</v>
      </c>
      <c r="J48">
        <v>2</v>
      </c>
      <c r="L48" t="s">
        <v>8</v>
      </c>
      <c r="P48" t="s">
        <v>98</v>
      </c>
      <c r="Q48" s="2" t="s">
        <v>126</v>
      </c>
    </row>
    <row r="49" spans="1:17" ht="45">
      <c r="A49">
        <v>44</v>
      </c>
      <c r="B49" t="s">
        <v>78</v>
      </c>
      <c r="C49" t="s">
        <v>127</v>
      </c>
      <c r="G49">
        <v>2</v>
      </c>
      <c r="J49">
        <v>2</v>
      </c>
      <c r="L49" t="s">
        <v>8</v>
      </c>
      <c r="P49" t="s">
        <v>45</v>
      </c>
      <c r="Q49" s="2" t="s">
        <v>128</v>
      </c>
    </row>
    <row r="50" spans="1:17" ht="30">
      <c r="A50">
        <v>45</v>
      </c>
      <c r="B50" t="s">
        <v>78</v>
      </c>
      <c r="C50" t="s">
        <v>129</v>
      </c>
      <c r="G50">
        <v>1</v>
      </c>
      <c r="J50">
        <v>1</v>
      </c>
      <c r="L50" t="s">
        <v>6</v>
      </c>
      <c r="P50" t="s">
        <v>45</v>
      </c>
      <c r="Q50" s="2" t="s">
        <v>130</v>
      </c>
    </row>
    <row r="51" spans="1:17" ht="60">
      <c r="A51">
        <v>46</v>
      </c>
      <c r="B51" t="s">
        <v>78</v>
      </c>
      <c r="C51" t="s">
        <v>131</v>
      </c>
      <c r="I51">
        <v>1</v>
      </c>
      <c r="J51">
        <v>2</v>
      </c>
      <c r="L51" t="s">
        <v>6</v>
      </c>
      <c r="P51" t="s">
        <v>45</v>
      </c>
      <c r="Q51" s="2" t="s">
        <v>132</v>
      </c>
    </row>
    <row r="52" spans="1:17" ht="45">
      <c r="A52">
        <v>47</v>
      </c>
      <c r="B52" t="s">
        <v>78</v>
      </c>
      <c r="C52" t="s">
        <v>133</v>
      </c>
      <c r="E52">
        <v>1</v>
      </c>
      <c r="I52">
        <v>1</v>
      </c>
      <c r="J52" t="s">
        <v>30</v>
      </c>
      <c r="K52" t="b">
        <v>1</v>
      </c>
      <c r="L52" t="s">
        <v>10</v>
      </c>
      <c r="P52" t="s">
        <v>38</v>
      </c>
      <c r="Q52" s="2" t="s">
        <v>134</v>
      </c>
    </row>
    <row r="53" spans="1:17" ht="75">
      <c r="A53">
        <v>48</v>
      </c>
      <c r="B53" t="s">
        <v>78</v>
      </c>
      <c r="C53" t="s">
        <v>135</v>
      </c>
      <c r="F53">
        <v>1</v>
      </c>
      <c r="J53">
        <v>2</v>
      </c>
      <c r="L53" t="s">
        <v>9</v>
      </c>
      <c r="P53" t="s">
        <v>45</v>
      </c>
      <c r="Q53" s="2" t="s">
        <v>136</v>
      </c>
    </row>
    <row r="54" spans="1:17" ht="90">
      <c r="A54">
        <v>49</v>
      </c>
      <c r="B54" t="s">
        <v>36</v>
      </c>
      <c r="C54" t="s">
        <v>137</v>
      </c>
      <c r="D54">
        <v>1</v>
      </c>
      <c r="L54" t="s">
        <v>4</v>
      </c>
      <c r="M54" t="s">
        <v>20</v>
      </c>
      <c r="N54">
        <v>2</v>
      </c>
      <c r="O54" t="s">
        <v>14</v>
      </c>
      <c r="P54" t="s">
        <v>98</v>
      </c>
      <c r="Q54" s="2" t="s">
        <v>138</v>
      </c>
    </row>
    <row r="55" spans="1:17" ht="72" customHeight="1">
      <c r="A55">
        <v>50</v>
      </c>
      <c r="B55" t="s">
        <v>78</v>
      </c>
      <c r="C55" t="s">
        <v>139</v>
      </c>
      <c r="I55">
        <v>2</v>
      </c>
      <c r="L55" t="s">
        <v>6</v>
      </c>
      <c r="P55" t="s">
        <v>45</v>
      </c>
      <c r="Q55" s="2" t="s">
        <v>140</v>
      </c>
    </row>
    <row r="56" spans="1:17" ht="90">
      <c r="A56">
        <v>51</v>
      </c>
      <c r="B56" t="s">
        <v>78</v>
      </c>
      <c r="C56" t="s">
        <v>141</v>
      </c>
      <c r="I56">
        <v>1</v>
      </c>
      <c r="J56">
        <v>3</v>
      </c>
      <c r="L56" t="s">
        <v>6</v>
      </c>
      <c r="P56" t="s">
        <v>45</v>
      </c>
      <c r="Q56" s="2" t="s">
        <v>142</v>
      </c>
    </row>
    <row r="57" spans="1:17" ht="45">
      <c r="A57">
        <v>52</v>
      </c>
      <c r="B57" t="s">
        <v>78</v>
      </c>
      <c r="C57" t="s">
        <v>143</v>
      </c>
      <c r="G57">
        <v>1</v>
      </c>
      <c r="J57">
        <v>2</v>
      </c>
      <c r="L57" t="s">
        <v>10</v>
      </c>
      <c r="P57" t="s">
        <v>45</v>
      </c>
      <c r="Q57" s="2" t="s">
        <v>144</v>
      </c>
    </row>
    <row r="58" spans="1:17">
      <c r="A58">
        <v>53</v>
      </c>
      <c r="B58" t="s">
        <v>78</v>
      </c>
      <c r="C58" t="s">
        <v>145</v>
      </c>
      <c r="G58">
        <v>1</v>
      </c>
      <c r="J58">
        <v>2</v>
      </c>
      <c r="L58" t="s">
        <v>6</v>
      </c>
      <c r="P58" t="s">
        <v>98</v>
      </c>
      <c r="Q58" s="2" t="s">
        <v>146</v>
      </c>
    </row>
    <row r="59" spans="1:17" ht="60">
      <c r="A59">
        <v>54</v>
      </c>
      <c r="B59" t="s">
        <v>78</v>
      </c>
      <c r="C59" t="s">
        <v>147</v>
      </c>
      <c r="F59">
        <v>1</v>
      </c>
      <c r="G59">
        <v>1</v>
      </c>
      <c r="L59" t="s">
        <v>9</v>
      </c>
      <c r="P59" t="s">
        <v>45</v>
      </c>
      <c r="Q59" s="2" t="s">
        <v>148</v>
      </c>
    </row>
    <row r="60" spans="1:17" ht="60">
      <c r="A60">
        <v>55</v>
      </c>
      <c r="B60" t="s">
        <v>36</v>
      </c>
      <c r="C60" t="s">
        <v>149</v>
      </c>
      <c r="D60">
        <v>1</v>
      </c>
      <c r="L60" t="s">
        <v>4</v>
      </c>
      <c r="M60" t="s">
        <v>16</v>
      </c>
      <c r="N60">
        <v>1</v>
      </c>
      <c r="O60" t="s">
        <v>15</v>
      </c>
      <c r="P60" t="s">
        <v>38</v>
      </c>
      <c r="Q60" s="2" t="s">
        <v>150</v>
      </c>
    </row>
    <row r="61" spans="1:17" ht="60">
      <c r="A61">
        <v>56</v>
      </c>
      <c r="B61" t="s">
        <v>36</v>
      </c>
      <c r="C61" t="s">
        <v>151</v>
      </c>
      <c r="D61">
        <v>1</v>
      </c>
      <c r="L61" t="s">
        <v>4</v>
      </c>
      <c r="M61" t="s">
        <v>21</v>
      </c>
      <c r="N61">
        <v>1</v>
      </c>
      <c r="O61" t="s">
        <v>15</v>
      </c>
      <c r="P61" t="s">
        <v>38</v>
      </c>
      <c r="Q61" s="2" t="s">
        <v>152</v>
      </c>
    </row>
    <row r="62" spans="1:17" ht="60">
      <c r="A62">
        <v>57</v>
      </c>
      <c r="B62" t="s">
        <v>36</v>
      </c>
      <c r="C62" t="s">
        <v>153</v>
      </c>
      <c r="D62">
        <v>1</v>
      </c>
      <c r="L62" t="s">
        <v>4</v>
      </c>
      <c r="M62" t="s">
        <v>18</v>
      </c>
      <c r="N62">
        <v>1</v>
      </c>
      <c r="O62" t="s">
        <v>15</v>
      </c>
      <c r="P62" t="s">
        <v>38</v>
      </c>
      <c r="Q62" s="2" t="s">
        <v>154</v>
      </c>
    </row>
    <row r="63" spans="1:17" ht="60">
      <c r="A63">
        <v>58</v>
      </c>
      <c r="B63" t="s">
        <v>36</v>
      </c>
      <c r="C63" t="s">
        <v>155</v>
      </c>
      <c r="D63">
        <v>1</v>
      </c>
      <c r="L63" t="s">
        <v>4</v>
      </c>
      <c r="M63" t="s">
        <v>20</v>
      </c>
      <c r="N63">
        <v>1</v>
      </c>
      <c r="O63" t="s">
        <v>15</v>
      </c>
      <c r="P63" t="s">
        <v>38</v>
      </c>
      <c r="Q63" s="2" t="s">
        <v>156</v>
      </c>
    </row>
    <row r="64" spans="1:17" ht="60">
      <c r="A64">
        <v>59</v>
      </c>
      <c r="B64" t="s">
        <v>36</v>
      </c>
      <c r="C64" t="s">
        <v>157</v>
      </c>
      <c r="D64">
        <v>1</v>
      </c>
      <c r="L64" t="s">
        <v>4</v>
      </c>
      <c r="M64" t="s">
        <v>17</v>
      </c>
      <c r="N64">
        <v>1</v>
      </c>
      <c r="O64" t="s">
        <v>15</v>
      </c>
      <c r="P64" t="s">
        <v>38</v>
      </c>
      <c r="Q64" s="2" t="s">
        <v>158</v>
      </c>
    </row>
    <row r="65" spans="1:17" ht="90">
      <c r="A65">
        <v>60</v>
      </c>
      <c r="B65" t="s">
        <v>36</v>
      </c>
      <c r="C65" t="s">
        <v>159</v>
      </c>
      <c r="D65">
        <v>1</v>
      </c>
      <c r="L65" t="s">
        <v>4</v>
      </c>
      <c r="M65" t="s">
        <v>16</v>
      </c>
      <c r="N65">
        <v>2</v>
      </c>
      <c r="O65" t="s">
        <v>15</v>
      </c>
      <c r="P65" t="s">
        <v>38</v>
      </c>
      <c r="Q65" s="2" t="s">
        <v>160</v>
      </c>
    </row>
    <row r="66" spans="1:17" ht="75">
      <c r="A66">
        <v>61</v>
      </c>
      <c r="B66" t="s">
        <v>36</v>
      </c>
      <c r="C66" t="s">
        <v>161</v>
      </c>
      <c r="D66">
        <v>1</v>
      </c>
      <c r="L66" t="s">
        <v>4</v>
      </c>
      <c r="M66" t="s">
        <v>21</v>
      </c>
      <c r="N66">
        <v>2</v>
      </c>
      <c r="O66" t="s">
        <v>15</v>
      </c>
      <c r="P66" t="s">
        <v>38</v>
      </c>
      <c r="Q66" s="2" t="s">
        <v>162</v>
      </c>
    </row>
    <row r="67" spans="1:17" ht="75">
      <c r="A67">
        <v>62</v>
      </c>
      <c r="B67" t="s">
        <v>36</v>
      </c>
      <c r="C67" t="s">
        <v>163</v>
      </c>
      <c r="D67">
        <v>1</v>
      </c>
      <c r="L67" t="s">
        <v>4</v>
      </c>
      <c r="M67" t="s">
        <v>18</v>
      </c>
      <c r="N67">
        <v>2</v>
      </c>
      <c r="O67" t="s">
        <v>15</v>
      </c>
      <c r="P67" t="s">
        <v>38</v>
      </c>
      <c r="Q67" s="2" t="s">
        <v>164</v>
      </c>
    </row>
    <row r="68" spans="1:17" ht="75">
      <c r="A68">
        <v>63</v>
      </c>
      <c r="B68" t="s">
        <v>36</v>
      </c>
      <c r="C68" t="s">
        <v>165</v>
      </c>
      <c r="D68">
        <v>1</v>
      </c>
      <c r="L68" t="s">
        <v>4</v>
      </c>
      <c r="M68" t="s">
        <v>20</v>
      </c>
      <c r="N68">
        <v>2</v>
      </c>
      <c r="O68" t="s">
        <v>15</v>
      </c>
      <c r="P68" t="s">
        <v>38</v>
      </c>
      <c r="Q68" s="2" t="s">
        <v>166</v>
      </c>
    </row>
    <row r="69" spans="1:17" ht="75">
      <c r="A69">
        <v>64</v>
      </c>
      <c r="B69" t="s">
        <v>36</v>
      </c>
      <c r="C69" t="s">
        <v>167</v>
      </c>
      <c r="D69">
        <v>1</v>
      </c>
      <c r="L69" t="s">
        <v>4</v>
      </c>
      <c r="M69" t="s">
        <v>17</v>
      </c>
      <c r="N69">
        <v>2</v>
      </c>
      <c r="O69" t="s">
        <v>15</v>
      </c>
      <c r="P69" t="s">
        <v>38</v>
      </c>
      <c r="Q69" s="2" t="s">
        <v>168</v>
      </c>
    </row>
    <row r="70" spans="1:17" ht="90">
      <c r="A70">
        <v>65</v>
      </c>
      <c r="B70" t="s">
        <v>36</v>
      </c>
      <c r="C70" t="s">
        <v>169</v>
      </c>
      <c r="D70">
        <v>1</v>
      </c>
      <c r="L70" t="s">
        <v>4</v>
      </c>
      <c r="M70" t="s">
        <v>16</v>
      </c>
      <c r="N70">
        <v>3</v>
      </c>
      <c r="O70" t="s">
        <v>15</v>
      </c>
      <c r="P70" t="s">
        <v>38</v>
      </c>
      <c r="Q70" s="2" t="s">
        <v>170</v>
      </c>
    </row>
    <row r="71" spans="1:17" ht="75">
      <c r="A71">
        <v>66</v>
      </c>
      <c r="B71" t="s">
        <v>36</v>
      </c>
      <c r="C71" t="s">
        <v>171</v>
      </c>
      <c r="D71">
        <v>1</v>
      </c>
      <c r="L71" t="s">
        <v>4</v>
      </c>
      <c r="M71" t="s">
        <v>21</v>
      </c>
      <c r="N71">
        <v>3</v>
      </c>
      <c r="O71" t="s">
        <v>15</v>
      </c>
      <c r="P71" t="s">
        <v>38</v>
      </c>
      <c r="Q71" s="2" t="s">
        <v>172</v>
      </c>
    </row>
    <row r="72" spans="1:17" ht="75">
      <c r="A72">
        <v>67</v>
      </c>
      <c r="B72" t="s">
        <v>36</v>
      </c>
      <c r="C72" t="s">
        <v>173</v>
      </c>
      <c r="D72">
        <v>1</v>
      </c>
      <c r="L72" t="s">
        <v>4</v>
      </c>
      <c r="M72" t="s">
        <v>18</v>
      </c>
      <c r="N72">
        <v>3</v>
      </c>
      <c r="O72" t="s">
        <v>15</v>
      </c>
      <c r="P72" t="s">
        <v>38</v>
      </c>
      <c r="Q72" s="2" t="s">
        <v>174</v>
      </c>
    </row>
    <row r="73" spans="1:17" ht="75">
      <c r="A73">
        <v>68</v>
      </c>
      <c r="B73" t="s">
        <v>36</v>
      </c>
      <c r="C73" t="s">
        <v>175</v>
      </c>
      <c r="D73">
        <v>1</v>
      </c>
      <c r="L73" t="s">
        <v>4</v>
      </c>
      <c r="M73" t="s">
        <v>20</v>
      </c>
      <c r="N73">
        <v>3</v>
      </c>
      <c r="O73" t="s">
        <v>15</v>
      </c>
      <c r="P73" t="s">
        <v>38</v>
      </c>
      <c r="Q73" s="2" t="s">
        <v>176</v>
      </c>
    </row>
    <row r="74" spans="1:17" ht="75">
      <c r="A74">
        <v>69</v>
      </c>
      <c r="B74" t="s">
        <v>36</v>
      </c>
      <c r="C74" t="s">
        <v>177</v>
      </c>
      <c r="D74">
        <v>1</v>
      </c>
      <c r="L74" t="s">
        <v>4</v>
      </c>
      <c r="M74" t="s">
        <v>17</v>
      </c>
      <c r="N74">
        <v>3</v>
      </c>
      <c r="O74" t="s">
        <v>15</v>
      </c>
      <c r="P74" t="s">
        <v>38</v>
      </c>
      <c r="Q74" s="2" t="s">
        <v>178</v>
      </c>
    </row>
    <row r="75" spans="1:17" ht="30">
      <c r="A75">
        <v>70</v>
      </c>
      <c r="B75" t="s">
        <v>36</v>
      </c>
      <c r="C75" t="s">
        <v>179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L75" t="s">
        <v>7</v>
      </c>
      <c r="M75" t="s">
        <v>19</v>
      </c>
      <c r="O75" t="s">
        <v>15</v>
      </c>
      <c r="P75" t="s">
        <v>180</v>
      </c>
      <c r="Q75" s="2" t="s">
        <v>181</v>
      </c>
    </row>
    <row r="76" spans="1:17" ht="75">
      <c r="A76">
        <v>71</v>
      </c>
      <c r="B76" t="s">
        <v>36</v>
      </c>
      <c r="C76" t="s">
        <v>182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2</v>
      </c>
      <c r="L76" t="s">
        <v>3</v>
      </c>
      <c r="M76" t="s">
        <v>19</v>
      </c>
      <c r="O76" t="s">
        <v>15</v>
      </c>
      <c r="P76" t="s">
        <v>180</v>
      </c>
      <c r="Q76" s="2" t="s">
        <v>183</v>
      </c>
    </row>
    <row r="77" spans="1:17" ht="75">
      <c r="A77">
        <v>72</v>
      </c>
      <c r="B77" t="s">
        <v>78</v>
      </c>
      <c r="C77" t="s">
        <v>184</v>
      </c>
      <c r="F77">
        <v>1</v>
      </c>
      <c r="J77">
        <v>2</v>
      </c>
      <c r="L77" t="s">
        <v>9</v>
      </c>
      <c r="P77" t="s">
        <v>45</v>
      </c>
      <c r="Q77" s="2" t="s">
        <v>185</v>
      </c>
    </row>
    <row r="78" spans="1:17" ht="45.75">
      <c r="A78">
        <v>73</v>
      </c>
      <c r="B78" t="s">
        <v>78</v>
      </c>
      <c r="C78" t="s">
        <v>186</v>
      </c>
      <c r="I78">
        <v>1</v>
      </c>
      <c r="J78">
        <v>2</v>
      </c>
      <c r="L78" t="s">
        <v>10</v>
      </c>
      <c r="P78" t="s">
        <v>45</v>
      </c>
      <c r="Q78" s="2" t="s">
        <v>187</v>
      </c>
    </row>
    <row r="79" spans="1:17" ht="105">
      <c r="A79">
        <v>74</v>
      </c>
      <c r="B79" t="s">
        <v>78</v>
      </c>
      <c r="C79" t="s">
        <v>188</v>
      </c>
      <c r="E79">
        <v>1</v>
      </c>
      <c r="F79">
        <v>1</v>
      </c>
      <c r="L79" t="s">
        <v>5</v>
      </c>
      <c r="P79" t="s">
        <v>45</v>
      </c>
      <c r="Q79" s="2" t="s">
        <v>189</v>
      </c>
    </row>
    <row r="80" spans="1:17" ht="45">
      <c r="A80">
        <v>75</v>
      </c>
      <c r="B80" t="s">
        <v>78</v>
      </c>
      <c r="C80" t="s">
        <v>190</v>
      </c>
      <c r="I80">
        <v>2</v>
      </c>
      <c r="K80" t="b">
        <v>1</v>
      </c>
      <c r="L80" t="s">
        <v>6</v>
      </c>
      <c r="P80" t="s">
        <v>45</v>
      </c>
      <c r="Q80" s="2" t="s">
        <v>191</v>
      </c>
    </row>
    <row r="81" spans="1:18" ht="45">
      <c r="A81">
        <v>76</v>
      </c>
      <c r="B81" t="s">
        <v>78</v>
      </c>
      <c r="C81" t="s">
        <v>192</v>
      </c>
      <c r="H81">
        <v>2</v>
      </c>
      <c r="L81" t="s">
        <v>10</v>
      </c>
      <c r="P81" t="s">
        <v>45</v>
      </c>
      <c r="Q81" s="2" t="s">
        <v>193</v>
      </c>
    </row>
    <row r="82" spans="1:18" ht="45">
      <c r="A82">
        <v>77</v>
      </c>
      <c r="B82" t="s">
        <v>78</v>
      </c>
      <c r="C82" t="s">
        <v>194</v>
      </c>
      <c r="H82">
        <v>2</v>
      </c>
      <c r="J82">
        <v>2</v>
      </c>
      <c r="L82" t="s">
        <v>10</v>
      </c>
      <c r="P82" t="s">
        <v>45</v>
      </c>
      <c r="Q82" s="2" t="s">
        <v>195</v>
      </c>
    </row>
    <row r="83" spans="1:18" ht="90">
      <c r="A83">
        <v>78</v>
      </c>
      <c r="B83" t="s">
        <v>36</v>
      </c>
      <c r="C83" t="s">
        <v>196</v>
      </c>
      <c r="D83">
        <v>1</v>
      </c>
      <c r="F83">
        <v>2</v>
      </c>
      <c r="J83">
        <v>2</v>
      </c>
      <c r="L83" t="s">
        <v>3</v>
      </c>
      <c r="M83" t="s">
        <v>16</v>
      </c>
      <c r="O83" t="s">
        <v>14</v>
      </c>
      <c r="P83" t="s">
        <v>98</v>
      </c>
      <c r="Q83" s="2" t="s">
        <v>197</v>
      </c>
    </row>
    <row r="84" spans="1:18" ht="75">
      <c r="A84">
        <v>79</v>
      </c>
      <c r="B84" t="s">
        <v>36</v>
      </c>
      <c r="C84" t="s">
        <v>198</v>
      </c>
      <c r="D84">
        <v>1</v>
      </c>
      <c r="F84">
        <v>2</v>
      </c>
      <c r="J84">
        <v>1</v>
      </c>
      <c r="L84" t="s">
        <v>3</v>
      </c>
      <c r="M84" t="s">
        <v>16</v>
      </c>
      <c r="O84" t="s">
        <v>14</v>
      </c>
      <c r="P84" t="s">
        <v>98</v>
      </c>
      <c r="Q84" s="2" t="s">
        <v>199</v>
      </c>
    </row>
    <row r="85" spans="1:18" ht="75">
      <c r="A85">
        <v>80</v>
      </c>
      <c r="B85" t="s">
        <v>36</v>
      </c>
      <c r="C85" t="s">
        <v>200</v>
      </c>
      <c r="D85">
        <v>1</v>
      </c>
      <c r="G85">
        <v>1</v>
      </c>
      <c r="J85">
        <v>3</v>
      </c>
      <c r="L85" t="s">
        <v>3</v>
      </c>
      <c r="M85" t="s">
        <v>21</v>
      </c>
      <c r="O85" t="s">
        <v>14</v>
      </c>
      <c r="P85" t="s">
        <v>98</v>
      </c>
      <c r="Q85" s="2" t="s">
        <v>201</v>
      </c>
    </row>
    <row r="86" spans="1:18" ht="60">
      <c r="A86">
        <v>81</v>
      </c>
      <c r="B86" t="s">
        <v>36</v>
      </c>
      <c r="C86" t="s">
        <v>202</v>
      </c>
      <c r="H86">
        <v>1</v>
      </c>
      <c r="J86">
        <v>3</v>
      </c>
      <c r="L86" t="s">
        <v>3</v>
      </c>
      <c r="M86" t="s">
        <v>18</v>
      </c>
      <c r="O86" t="s">
        <v>14</v>
      </c>
      <c r="P86" t="s">
        <v>98</v>
      </c>
      <c r="Q86" s="2" t="s">
        <v>203</v>
      </c>
    </row>
    <row r="87" spans="1:18" ht="105">
      <c r="A87">
        <v>82</v>
      </c>
      <c r="B87" t="s">
        <v>36</v>
      </c>
      <c r="C87" t="s">
        <v>204</v>
      </c>
      <c r="F87">
        <v>1</v>
      </c>
      <c r="I87">
        <v>1</v>
      </c>
      <c r="J87">
        <v>3</v>
      </c>
      <c r="L87" t="s">
        <v>2</v>
      </c>
      <c r="M87" t="s">
        <v>16</v>
      </c>
      <c r="O87" t="s">
        <v>14</v>
      </c>
      <c r="P87" t="s">
        <v>180</v>
      </c>
      <c r="Q87" s="2" t="s">
        <v>205</v>
      </c>
      <c r="R87" s="5" t="s">
        <v>206</v>
      </c>
    </row>
    <row r="88" spans="1:18" ht="105">
      <c r="A88">
        <v>83</v>
      </c>
      <c r="B88" t="s">
        <v>36</v>
      </c>
      <c r="C88" t="s">
        <v>207</v>
      </c>
      <c r="E88">
        <v>1</v>
      </c>
      <c r="H88">
        <v>1</v>
      </c>
      <c r="J88">
        <v>3</v>
      </c>
      <c r="L88" t="s">
        <v>2</v>
      </c>
      <c r="M88" t="s">
        <v>18</v>
      </c>
      <c r="O88" t="s">
        <v>14</v>
      </c>
      <c r="P88" t="s">
        <v>180</v>
      </c>
      <c r="Q88" s="2" t="s">
        <v>208</v>
      </c>
      <c r="R88" s="5" t="s">
        <v>209</v>
      </c>
    </row>
    <row r="89" spans="1:18" ht="30">
      <c r="A89">
        <v>84</v>
      </c>
      <c r="B89" t="s">
        <v>78</v>
      </c>
      <c r="C89" t="s">
        <v>210</v>
      </c>
      <c r="E89">
        <v>1</v>
      </c>
      <c r="L89" t="s">
        <v>6</v>
      </c>
      <c r="P89" t="s">
        <v>38</v>
      </c>
      <c r="Q89" s="2" t="s">
        <v>211</v>
      </c>
    </row>
    <row r="90" spans="1:18">
      <c r="A90">
        <v>85</v>
      </c>
      <c r="B90" t="s">
        <v>78</v>
      </c>
      <c r="C90" t="s">
        <v>212</v>
      </c>
      <c r="I90">
        <v>1</v>
      </c>
      <c r="L90" t="s">
        <v>6</v>
      </c>
      <c r="P90" t="s">
        <v>38</v>
      </c>
      <c r="Q90" t="s">
        <v>213</v>
      </c>
    </row>
    <row r="91" spans="1:18" ht="30">
      <c r="A91">
        <v>86</v>
      </c>
      <c r="B91" t="s">
        <v>78</v>
      </c>
      <c r="C91" t="s">
        <v>214</v>
      </c>
      <c r="E91">
        <v>1</v>
      </c>
      <c r="J91">
        <v>1</v>
      </c>
      <c r="L91" t="s">
        <v>6</v>
      </c>
      <c r="P91" t="s">
        <v>38</v>
      </c>
      <c r="Q91" s="2" t="s">
        <v>215</v>
      </c>
    </row>
    <row r="92" spans="1:18" ht="45">
      <c r="A92">
        <v>87</v>
      </c>
      <c r="B92" t="s">
        <v>78</v>
      </c>
      <c r="C92" s="2" t="s">
        <v>216</v>
      </c>
      <c r="E92">
        <v>1</v>
      </c>
      <c r="F92">
        <v>1</v>
      </c>
      <c r="G92">
        <v>1</v>
      </c>
      <c r="H92">
        <v>1</v>
      </c>
      <c r="I92">
        <v>1</v>
      </c>
      <c r="L92" t="s">
        <v>8</v>
      </c>
      <c r="P92" t="s">
        <v>45</v>
      </c>
      <c r="Q92" s="2" t="s">
        <v>217</v>
      </c>
    </row>
    <row r="93" spans="1:18" ht="75">
      <c r="A93">
        <v>88</v>
      </c>
      <c r="B93" t="s">
        <v>78</v>
      </c>
      <c r="C93" t="s">
        <v>218</v>
      </c>
      <c r="E93">
        <v>1</v>
      </c>
      <c r="F93">
        <v>1</v>
      </c>
      <c r="J93">
        <v>3</v>
      </c>
      <c r="L93" t="s">
        <v>6</v>
      </c>
      <c r="P93" t="s">
        <v>98</v>
      </c>
      <c r="Q93" s="2" t="s">
        <v>219</v>
      </c>
      <c r="R93" s="2"/>
    </row>
    <row r="94" spans="1:18" ht="90">
      <c r="A94">
        <v>89</v>
      </c>
      <c r="B94" t="s">
        <v>36</v>
      </c>
      <c r="C94" t="s">
        <v>220</v>
      </c>
      <c r="E94">
        <v>1</v>
      </c>
      <c r="F94">
        <v>1</v>
      </c>
      <c r="G94">
        <v>1</v>
      </c>
      <c r="J94">
        <v>1</v>
      </c>
      <c r="L94" t="s">
        <v>2</v>
      </c>
      <c r="M94" t="s">
        <v>19</v>
      </c>
      <c r="O94" t="s">
        <v>15</v>
      </c>
      <c r="P94" t="s">
        <v>180</v>
      </c>
      <c r="Q94" s="2" t="s">
        <v>221</v>
      </c>
      <c r="R94" s="5" t="s">
        <v>222</v>
      </c>
    </row>
    <row r="95" spans="1:18" ht="30">
      <c r="A95">
        <v>90</v>
      </c>
      <c r="B95" t="s">
        <v>36</v>
      </c>
      <c r="C95" t="s">
        <v>223</v>
      </c>
      <c r="D95">
        <v>1</v>
      </c>
      <c r="E95">
        <v>2</v>
      </c>
      <c r="L95" t="s">
        <v>7</v>
      </c>
      <c r="M95" t="s">
        <v>17</v>
      </c>
      <c r="O95" t="s">
        <v>14</v>
      </c>
      <c r="P95" t="s">
        <v>98</v>
      </c>
      <c r="Q95" s="2" t="s">
        <v>224</v>
      </c>
    </row>
    <row r="96" spans="1:18" ht="45">
      <c r="A96">
        <v>91</v>
      </c>
      <c r="B96" t="s">
        <v>36</v>
      </c>
      <c r="C96" t="s">
        <v>225</v>
      </c>
      <c r="D96">
        <v>1</v>
      </c>
      <c r="F96">
        <v>2</v>
      </c>
      <c r="L96" t="s">
        <v>7</v>
      </c>
      <c r="M96" t="s">
        <v>16</v>
      </c>
      <c r="O96" t="s">
        <v>14</v>
      </c>
      <c r="P96" t="s">
        <v>98</v>
      </c>
      <c r="Q96" s="2" t="s">
        <v>226</v>
      </c>
    </row>
    <row r="97" spans="1:18" ht="60">
      <c r="A97">
        <v>92</v>
      </c>
      <c r="B97" t="s">
        <v>36</v>
      </c>
      <c r="C97" t="s">
        <v>227</v>
      </c>
      <c r="D97">
        <v>1</v>
      </c>
      <c r="G97">
        <v>2</v>
      </c>
      <c r="L97" t="s">
        <v>7</v>
      </c>
      <c r="M97" t="s">
        <v>21</v>
      </c>
      <c r="O97" t="s">
        <v>14</v>
      </c>
      <c r="P97" t="s">
        <v>98</v>
      </c>
      <c r="Q97" s="2" t="s">
        <v>228</v>
      </c>
    </row>
    <row r="98" spans="1:18" ht="30">
      <c r="A98">
        <v>93</v>
      </c>
      <c r="B98" t="s">
        <v>36</v>
      </c>
      <c r="C98" t="s">
        <v>229</v>
      </c>
      <c r="D98">
        <v>1</v>
      </c>
      <c r="I98">
        <v>2</v>
      </c>
      <c r="L98" t="s">
        <v>7</v>
      </c>
      <c r="M98" t="s">
        <v>20</v>
      </c>
      <c r="O98" t="s">
        <v>14</v>
      </c>
      <c r="P98" t="s">
        <v>98</v>
      </c>
      <c r="Q98" s="2" t="s">
        <v>230</v>
      </c>
    </row>
    <row r="99" spans="1:18" ht="75">
      <c r="A99">
        <v>94</v>
      </c>
      <c r="B99" t="s">
        <v>78</v>
      </c>
      <c r="C99" s="2" t="s">
        <v>231</v>
      </c>
      <c r="I99">
        <v>1</v>
      </c>
      <c r="L99" t="s">
        <v>5</v>
      </c>
      <c r="P99" t="s">
        <v>38</v>
      </c>
      <c r="Q99" s="2" t="s">
        <v>232</v>
      </c>
    </row>
    <row r="100" spans="1:18" ht="90">
      <c r="A100">
        <v>95</v>
      </c>
      <c r="B100" t="s">
        <v>78</v>
      </c>
      <c r="C100" t="s">
        <v>233</v>
      </c>
      <c r="E100">
        <v>1</v>
      </c>
      <c r="L100" t="s">
        <v>5</v>
      </c>
      <c r="P100" t="s">
        <v>38</v>
      </c>
      <c r="Q100" s="2" t="s">
        <v>234</v>
      </c>
    </row>
    <row r="101" spans="1:18" ht="90">
      <c r="A101">
        <v>96</v>
      </c>
      <c r="B101" t="s">
        <v>78</v>
      </c>
      <c r="C101" t="s">
        <v>235</v>
      </c>
      <c r="F101">
        <v>1</v>
      </c>
      <c r="L101" t="s">
        <v>5</v>
      </c>
      <c r="P101" t="s">
        <v>38</v>
      </c>
      <c r="Q101" s="2" t="s">
        <v>236</v>
      </c>
    </row>
    <row r="102" spans="1:18" ht="90">
      <c r="A102">
        <v>97</v>
      </c>
      <c r="B102" t="s">
        <v>78</v>
      </c>
      <c r="C102" t="s">
        <v>237</v>
      </c>
      <c r="H102">
        <v>1</v>
      </c>
      <c r="L102" t="s">
        <v>5</v>
      </c>
      <c r="P102" t="s">
        <v>38</v>
      </c>
      <c r="Q102" s="2" t="s">
        <v>238</v>
      </c>
    </row>
    <row r="103" spans="1:18" ht="75">
      <c r="A103">
        <v>98</v>
      </c>
      <c r="B103" t="s">
        <v>78</v>
      </c>
      <c r="C103" t="s">
        <v>239</v>
      </c>
      <c r="G103">
        <v>1</v>
      </c>
      <c r="L103" t="s">
        <v>5</v>
      </c>
      <c r="P103" t="s">
        <v>38</v>
      </c>
      <c r="Q103" s="2" t="s">
        <v>240</v>
      </c>
    </row>
    <row r="104" spans="1:18" ht="60">
      <c r="A104">
        <v>99</v>
      </c>
      <c r="B104" t="s">
        <v>78</v>
      </c>
      <c r="C104" t="s">
        <v>241</v>
      </c>
      <c r="F104">
        <v>1</v>
      </c>
      <c r="J104">
        <v>2</v>
      </c>
      <c r="L104" t="s">
        <v>9</v>
      </c>
      <c r="P104" t="s">
        <v>45</v>
      </c>
      <c r="Q104" s="2" t="s">
        <v>242</v>
      </c>
    </row>
    <row r="105" spans="1:18" ht="45">
      <c r="A105">
        <v>100</v>
      </c>
      <c r="B105" t="s">
        <v>78</v>
      </c>
      <c r="C105" t="s">
        <v>243</v>
      </c>
      <c r="E105">
        <v>1</v>
      </c>
      <c r="F105">
        <v>1</v>
      </c>
      <c r="J105">
        <v>3</v>
      </c>
      <c r="L105" t="s">
        <v>8</v>
      </c>
      <c r="P105" t="s">
        <v>98</v>
      </c>
      <c r="Q105" s="2" t="s">
        <v>244</v>
      </c>
    </row>
    <row r="106" spans="1:18" ht="60">
      <c r="A106">
        <v>101</v>
      </c>
      <c r="B106" t="s">
        <v>36</v>
      </c>
      <c r="C106" t="s">
        <v>245</v>
      </c>
      <c r="D106">
        <v>1</v>
      </c>
      <c r="L106" t="s">
        <v>4</v>
      </c>
      <c r="M106" t="s">
        <v>18</v>
      </c>
      <c r="N106">
        <v>1</v>
      </c>
      <c r="O106" t="s">
        <v>15</v>
      </c>
      <c r="P106" t="s">
        <v>45</v>
      </c>
      <c r="Q106" s="2" t="s">
        <v>246</v>
      </c>
    </row>
    <row r="107" spans="1:18" ht="75">
      <c r="A107">
        <v>102</v>
      </c>
      <c r="B107" t="s">
        <v>78</v>
      </c>
      <c r="C107" t="s">
        <v>247</v>
      </c>
      <c r="G107">
        <v>1</v>
      </c>
      <c r="I107">
        <v>1</v>
      </c>
      <c r="L107" t="s">
        <v>5</v>
      </c>
      <c r="P107" t="s">
        <v>45</v>
      </c>
      <c r="Q107" s="2" t="s">
        <v>248</v>
      </c>
    </row>
    <row r="108" spans="1:18" ht="45">
      <c r="A108">
        <v>103</v>
      </c>
      <c r="B108" t="s">
        <v>78</v>
      </c>
      <c r="C108" t="s">
        <v>249</v>
      </c>
      <c r="G108">
        <v>1</v>
      </c>
      <c r="H108">
        <v>1</v>
      </c>
      <c r="J108">
        <v>1</v>
      </c>
      <c r="L108" t="s">
        <v>5</v>
      </c>
      <c r="P108" t="s">
        <v>45</v>
      </c>
      <c r="Q108" s="2" t="s">
        <v>250</v>
      </c>
    </row>
    <row r="109" spans="1:18" ht="30">
      <c r="A109">
        <v>104</v>
      </c>
      <c r="B109" t="s">
        <v>78</v>
      </c>
      <c r="C109" t="s">
        <v>251</v>
      </c>
      <c r="E109">
        <v>1</v>
      </c>
      <c r="F109">
        <v>1</v>
      </c>
      <c r="J109">
        <v>3</v>
      </c>
      <c r="L109" t="s">
        <v>6</v>
      </c>
      <c r="P109" t="s">
        <v>98</v>
      </c>
      <c r="Q109" s="2" t="s">
        <v>252</v>
      </c>
    </row>
    <row r="110" spans="1:18" ht="45">
      <c r="A110">
        <v>105</v>
      </c>
      <c r="B110" t="s">
        <v>78</v>
      </c>
      <c r="C110" t="s">
        <v>253</v>
      </c>
      <c r="F110">
        <v>1</v>
      </c>
      <c r="J110">
        <v>2</v>
      </c>
      <c r="L110" t="s">
        <v>6</v>
      </c>
      <c r="P110" t="s">
        <v>45</v>
      </c>
      <c r="Q110" s="2" t="s">
        <v>254</v>
      </c>
    </row>
    <row r="111" spans="1:18" ht="45">
      <c r="A111">
        <v>106</v>
      </c>
      <c r="B111" t="s">
        <v>78</v>
      </c>
      <c r="C111" t="s">
        <v>255</v>
      </c>
      <c r="F111">
        <v>1</v>
      </c>
      <c r="L111" t="s">
        <v>6</v>
      </c>
      <c r="P111" t="s">
        <v>38</v>
      </c>
      <c r="Q111" s="2" t="s">
        <v>256</v>
      </c>
      <c r="R111" s="2" t="s">
        <v>257</v>
      </c>
    </row>
    <row r="112" spans="1:18" ht="135">
      <c r="A112">
        <v>107</v>
      </c>
      <c r="B112" t="s">
        <v>78</v>
      </c>
      <c r="C112" s="2" t="s">
        <v>258</v>
      </c>
      <c r="E112">
        <v>1</v>
      </c>
      <c r="G112">
        <v>1</v>
      </c>
      <c r="J112">
        <v>2</v>
      </c>
      <c r="L112" t="s">
        <v>259</v>
      </c>
      <c r="P112" t="s">
        <v>98</v>
      </c>
      <c r="Q112" s="2" t="s">
        <v>260</v>
      </c>
      <c r="R112" s="2" t="s">
        <v>261</v>
      </c>
    </row>
    <row r="113" spans="1:18" ht="120">
      <c r="A113">
        <v>108</v>
      </c>
      <c r="B113" t="s">
        <v>78</v>
      </c>
      <c r="C113" t="s">
        <v>262</v>
      </c>
      <c r="E113">
        <v>1</v>
      </c>
      <c r="F113">
        <v>1</v>
      </c>
      <c r="J113">
        <v>2</v>
      </c>
      <c r="L113" t="s">
        <v>9</v>
      </c>
      <c r="P113" t="s">
        <v>98</v>
      </c>
      <c r="Q113" s="2" t="s">
        <v>263</v>
      </c>
    </row>
    <row r="114" spans="1:18" ht="75">
      <c r="A114">
        <v>109</v>
      </c>
      <c r="B114" t="s">
        <v>78</v>
      </c>
      <c r="C114" t="s">
        <v>264</v>
      </c>
      <c r="E114">
        <v>1</v>
      </c>
      <c r="L114" t="s">
        <v>6</v>
      </c>
      <c r="P114" t="s">
        <v>45</v>
      </c>
      <c r="Q114" s="2" t="s">
        <v>265</v>
      </c>
    </row>
    <row r="115" spans="1:18" ht="60">
      <c r="A115">
        <v>110</v>
      </c>
      <c r="B115" t="s">
        <v>78</v>
      </c>
      <c r="C115" t="s">
        <v>266</v>
      </c>
      <c r="F115">
        <v>1</v>
      </c>
      <c r="J115">
        <v>1</v>
      </c>
      <c r="L115" t="s">
        <v>6</v>
      </c>
      <c r="P115" t="s">
        <v>45</v>
      </c>
      <c r="Q115" s="2" t="s">
        <v>267</v>
      </c>
    </row>
    <row r="116" spans="1:18" ht="90">
      <c r="A116">
        <v>111</v>
      </c>
      <c r="B116" t="s">
        <v>78</v>
      </c>
      <c r="C116" t="s">
        <v>268</v>
      </c>
      <c r="E116">
        <v>2</v>
      </c>
      <c r="L116" t="s">
        <v>6</v>
      </c>
      <c r="P116" t="s">
        <v>38</v>
      </c>
      <c r="Q116" s="2" t="s">
        <v>269</v>
      </c>
    </row>
    <row r="117" spans="1:18" ht="105">
      <c r="A117">
        <v>112</v>
      </c>
      <c r="B117" t="s">
        <v>78</v>
      </c>
      <c r="C117" t="s">
        <v>270</v>
      </c>
      <c r="E117">
        <v>2</v>
      </c>
      <c r="J117">
        <v>2</v>
      </c>
      <c r="L117" t="s">
        <v>6</v>
      </c>
      <c r="P117" t="s">
        <v>45</v>
      </c>
      <c r="Q117" s="2" t="s">
        <v>271</v>
      </c>
    </row>
    <row r="118" spans="1:18" ht="75">
      <c r="A118">
        <v>113</v>
      </c>
      <c r="B118" t="s">
        <v>78</v>
      </c>
      <c r="C118" t="s">
        <v>272</v>
      </c>
      <c r="E118">
        <v>1</v>
      </c>
      <c r="F118">
        <v>1</v>
      </c>
      <c r="J118">
        <v>2</v>
      </c>
      <c r="L118" t="s">
        <v>9</v>
      </c>
      <c r="P118" t="s">
        <v>45</v>
      </c>
      <c r="Q118" s="2" t="s">
        <v>273</v>
      </c>
    </row>
    <row r="119" spans="1:18" ht="75">
      <c r="A119">
        <v>114</v>
      </c>
      <c r="B119" t="s">
        <v>78</v>
      </c>
      <c r="C119" t="s">
        <v>274</v>
      </c>
      <c r="I119">
        <v>1</v>
      </c>
      <c r="J119" t="s">
        <v>30</v>
      </c>
      <c r="K119" t="b">
        <v>1</v>
      </c>
      <c r="L119" t="s">
        <v>6</v>
      </c>
      <c r="P119" t="s">
        <v>45</v>
      </c>
      <c r="Q119" s="2" t="s">
        <v>275</v>
      </c>
    </row>
    <row r="120" spans="1:18" ht="60">
      <c r="A120">
        <v>115</v>
      </c>
      <c r="B120" t="s">
        <v>78</v>
      </c>
      <c r="C120" t="s">
        <v>276</v>
      </c>
      <c r="I120">
        <v>2</v>
      </c>
      <c r="J120">
        <v>3</v>
      </c>
      <c r="L120" t="s">
        <v>6</v>
      </c>
      <c r="P120" t="s">
        <v>45</v>
      </c>
      <c r="Q120" s="2" t="s">
        <v>277</v>
      </c>
    </row>
    <row r="121" spans="1:18" ht="45">
      <c r="A121">
        <v>116</v>
      </c>
      <c r="B121" t="s">
        <v>78</v>
      </c>
      <c r="C121" t="s">
        <v>278</v>
      </c>
      <c r="G121">
        <v>1</v>
      </c>
      <c r="I121">
        <v>1</v>
      </c>
      <c r="J121">
        <v>2</v>
      </c>
      <c r="L121" t="s">
        <v>10</v>
      </c>
      <c r="P121" t="s">
        <v>45</v>
      </c>
      <c r="Q121" s="2" t="s">
        <v>279</v>
      </c>
    </row>
    <row r="122" spans="1:18" ht="45">
      <c r="A122">
        <v>117</v>
      </c>
      <c r="B122" t="s">
        <v>78</v>
      </c>
      <c r="C122" t="s">
        <v>280</v>
      </c>
      <c r="I122">
        <v>1</v>
      </c>
      <c r="L122" t="s">
        <v>10</v>
      </c>
      <c r="P122" t="s">
        <v>45</v>
      </c>
      <c r="Q122" s="2" t="s">
        <v>281</v>
      </c>
    </row>
    <row r="123" spans="1:18" ht="90">
      <c r="A123">
        <v>118</v>
      </c>
      <c r="B123" t="s">
        <v>78</v>
      </c>
      <c r="C123" t="s">
        <v>282</v>
      </c>
      <c r="F123">
        <v>1</v>
      </c>
      <c r="G123">
        <v>1</v>
      </c>
      <c r="L123" t="s">
        <v>9</v>
      </c>
      <c r="P123" t="s">
        <v>38</v>
      </c>
      <c r="Q123" s="2" t="s">
        <v>283</v>
      </c>
      <c r="R123" s="2" t="s">
        <v>284</v>
      </c>
    </row>
    <row r="124" spans="1:18" ht="45">
      <c r="A124">
        <v>119</v>
      </c>
      <c r="B124" t="s">
        <v>78</v>
      </c>
      <c r="C124" t="s">
        <v>285</v>
      </c>
      <c r="G124">
        <v>1</v>
      </c>
      <c r="I124">
        <v>1</v>
      </c>
      <c r="J124">
        <v>3</v>
      </c>
      <c r="L124" t="s">
        <v>6</v>
      </c>
      <c r="P124" t="s">
        <v>180</v>
      </c>
      <c r="Q124" s="2" t="s">
        <v>286</v>
      </c>
      <c r="R124" s="2" t="s">
        <v>287</v>
      </c>
    </row>
    <row r="125" spans="1:18" ht="90">
      <c r="A125">
        <v>120</v>
      </c>
      <c r="B125" t="s">
        <v>78</v>
      </c>
      <c r="C125" t="s">
        <v>288</v>
      </c>
      <c r="E125">
        <v>2</v>
      </c>
      <c r="J125">
        <v>1</v>
      </c>
      <c r="L125" t="s">
        <v>8</v>
      </c>
      <c r="P125" t="s">
        <v>98</v>
      </c>
      <c r="Q125" s="2" t="s">
        <v>289</v>
      </c>
      <c r="R125" s="2" t="s">
        <v>290</v>
      </c>
    </row>
    <row r="126" spans="1:18" ht="30">
      <c r="A126">
        <v>121</v>
      </c>
      <c r="B126" t="s">
        <v>78</v>
      </c>
      <c r="C126" t="s">
        <v>291</v>
      </c>
      <c r="E126">
        <v>2</v>
      </c>
      <c r="I126">
        <v>2</v>
      </c>
      <c r="J126">
        <v>2</v>
      </c>
      <c r="L126" t="s">
        <v>6</v>
      </c>
      <c r="P126" t="s">
        <v>98</v>
      </c>
      <c r="Q126" s="2" t="s">
        <v>292</v>
      </c>
    </row>
    <row r="127" spans="1:18" ht="60">
      <c r="A127">
        <v>122</v>
      </c>
      <c r="B127" t="s">
        <v>78</v>
      </c>
      <c r="C127" t="s">
        <v>293</v>
      </c>
      <c r="E127">
        <v>2</v>
      </c>
      <c r="J127">
        <v>2</v>
      </c>
      <c r="L127" t="s">
        <v>8</v>
      </c>
      <c r="P127" t="s">
        <v>98</v>
      </c>
      <c r="Q127" s="2" t="s">
        <v>294</v>
      </c>
    </row>
    <row r="128" spans="1:18" ht="60.75">
      <c r="A128">
        <v>123</v>
      </c>
      <c r="B128" t="s">
        <v>36</v>
      </c>
      <c r="C128" t="s">
        <v>295</v>
      </c>
      <c r="E128">
        <v>1</v>
      </c>
      <c r="J128">
        <v>3</v>
      </c>
      <c r="L128" t="s">
        <v>2</v>
      </c>
      <c r="M128" t="s">
        <v>17</v>
      </c>
      <c r="O128" t="s">
        <v>14</v>
      </c>
      <c r="P128" t="s">
        <v>98</v>
      </c>
      <c r="Q128" s="2" t="s">
        <v>296</v>
      </c>
      <c r="R128" s="5" t="s">
        <v>297</v>
      </c>
    </row>
    <row r="129" spans="1:18" ht="45">
      <c r="A129">
        <v>124</v>
      </c>
      <c r="B129" t="s">
        <v>78</v>
      </c>
      <c r="C129" t="s">
        <v>298</v>
      </c>
      <c r="E129">
        <v>1</v>
      </c>
      <c r="J129">
        <v>1</v>
      </c>
      <c r="L129" t="s">
        <v>6</v>
      </c>
      <c r="P129" t="s">
        <v>45</v>
      </c>
      <c r="Q129" s="2" t="s">
        <v>299</v>
      </c>
      <c r="R129" s="2"/>
    </row>
    <row r="130" spans="1:18" ht="30">
      <c r="A130">
        <v>125</v>
      </c>
      <c r="B130" t="s">
        <v>78</v>
      </c>
      <c r="C130" t="s">
        <v>300</v>
      </c>
      <c r="E130">
        <v>2</v>
      </c>
      <c r="J130">
        <v>3</v>
      </c>
      <c r="L130" t="s">
        <v>6</v>
      </c>
      <c r="P130" t="s">
        <v>45</v>
      </c>
      <c r="Q130" s="2" t="s">
        <v>301</v>
      </c>
      <c r="R130" s="2"/>
    </row>
    <row r="131" spans="1:18" ht="60">
      <c r="A131">
        <v>126</v>
      </c>
      <c r="B131" t="s">
        <v>78</v>
      </c>
      <c r="C131" t="s">
        <v>302</v>
      </c>
      <c r="E131">
        <v>1</v>
      </c>
      <c r="J131">
        <v>1</v>
      </c>
      <c r="K131" t="b">
        <v>1</v>
      </c>
      <c r="L131" t="s">
        <v>6</v>
      </c>
      <c r="P131" t="s">
        <v>45</v>
      </c>
      <c r="Q131" s="2" t="s">
        <v>303</v>
      </c>
      <c r="R131" s="5" t="s">
        <v>304</v>
      </c>
    </row>
    <row r="132" spans="1:18" ht="45.75">
      <c r="A132">
        <v>127</v>
      </c>
      <c r="B132" t="s">
        <v>78</v>
      </c>
      <c r="C132" t="s">
        <v>305</v>
      </c>
      <c r="E132">
        <v>2</v>
      </c>
      <c r="J132" t="s">
        <v>30</v>
      </c>
      <c r="K132" t="b">
        <v>1</v>
      </c>
      <c r="L132" t="s">
        <v>6</v>
      </c>
      <c r="P132" t="s">
        <v>45</v>
      </c>
      <c r="Q132" s="2" t="s">
        <v>306</v>
      </c>
      <c r="R132" s="5" t="s">
        <v>307</v>
      </c>
    </row>
    <row r="133" spans="1:18" ht="60.75">
      <c r="A133">
        <v>128</v>
      </c>
      <c r="B133" t="s">
        <v>78</v>
      </c>
      <c r="C133" t="s">
        <v>308</v>
      </c>
      <c r="E133">
        <v>3</v>
      </c>
      <c r="J133">
        <v>5</v>
      </c>
      <c r="K133" t="b">
        <v>1</v>
      </c>
      <c r="L133" t="s">
        <v>6</v>
      </c>
      <c r="P133" t="s">
        <v>98</v>
      </c>
      <c r="Q133" s="2" t="s">
        <v>309</v>
      </c>
      <c r="R133" s="5" t="s">
        <v>310</v>
      </c>
    </row>
    <row r="134" spans="1:18" ht="60.75">
      <c r="A134">
        <v>129</v>
      </c>
      <c r="B134" t="s">
        <v>78</v>
      </c>
      <c r="C134" t="s">
        <v>311</v>
      </c>
      <c r="E134">
        <v>4</v>
      </c>
      <c r="J134">
        <v>4</v>
      </c>
      <c r="K134" t="b">
        <v>1</v>
      </c>
      <c r="L134" t="s">
        <v>6</v>
      </c>
      <c r="P134" t="s">
        <v>180</v>
      </c>
      <c r="Q134" s="2" t="s">
        <v>312</v>
      </c>
      <c r="R134" s="5" t="s">
        <v>313</v>
      </c>
    </row>
    <row r="135" spans="1:18" ht="45.75">
      <c r="A135">
        <v>130</v>
      </c>
      <c r="B135" t="s">
        <v>78</v>
      </c>
      <c r="C135" t="s">
        <v>314</v>
      </c>
      <c r="F135">
        <v>2</v>
      </c>
      <c r="J135">
        <v>1</v>
      </c>
      <c r="L135" t="s">
        <v>9</v>
      </c>
      <c r="P135" t="s">
        <v>98</v>
      </c>
      <c r="Q135" s="3" t="s">
        <v>315</v>
      </c>
      <c r="R135" s="2"/>
    </row>
    <row r="136" spans="1:18">
      <c r="A136">
        <v>131</v>
      </c>
      <c r="Q136" s="2"/>
      <c r="R136" s="2"/>
    </row>
    <row r="137" spans="1:18">
      <c r="Q137" s="2"/>
      <c r="R137" s="2"/>
    </row>
    <row r="138" spans="1:18">
      <c r="Q138" s="2"/>
      <c r="R138" s="2"/>
    </row>
    <row r="139" spans="1:18">
      <c r="Q139" s="2"/>
      <c r="R139" s="2"/>
    </row>
    <row r="140" spans="1:18">
      <c r="Q140" s="2"/>
      <c r="R140" s="2"/>
    </row>
    <row r="141" spans="1:18">
      <c r="Q141" s="2"/>
      <c r="R141" s="2"/>
    </row>
    <row r="142" spans="1:18">
      <c r="Q142" s="2"/>
      <c r="R142" s="2"/>
    </row>
    <row r="143" spans="1:18">
      <c r="Q143" s="2"/>
      <c r="R143" s="2"/>
    </row>
    <row r="144" spans="1:18">
      <c r="Q144" s="2"/>
      <c r="R144" s="2"/>
    </row>
    <row r="145" spans="17:18">
      <c r="Q145" s="2"/>
      <c r="R145" s="2"/>
    </row>
    <row r="146" spans="17:18">
      <c r="Q146" s="2"/>
      <c r="R146" s="2"/>
    </row>
    <row r="147" spans="17:18">
      <c r="Q147" s="2"/>
      <c r="R147" s="2"/>
    </row>
    <row r="148" spans="17:18">
      <c r="Q148" s="2"/>
      <c r="R148" s="2"/>
    </row>
    <row r="149" spans="17:18">
      <c r="Q149" s="2"/>
      <c r="R149" s="2"/>
    </row>
    <row r="150" spans="17:18">
      <c r="Q150" s="2"/>
      <c r="R150" s="2"/>
    </row>
    <row r="151" spans="17:18">
      <c r="Q151" s="2"/>
      <c r="R151" s="2"/>
    </row>
    <row r="152" spans="17:18">
      <c r="Q152" s="2"/>
      <c r="R152" s="2"/>
    </row>
    <row r="153" spans="17:18">
      <c r="Q153" s="2"/>
      <c r="R153" s="2"/>
    </row>
    <row r="154" spans="17:18">
      <c r="Q154" s="2"/>
      <c r="R154" s="2"/>
    </row>
    <row r="155" spans="17:18">
      <c r="Q155" s="2"/>
      <c r="R155" s="2"/>
    </row>
    <row r="156" spans="17:18">
      <c r="Q156" s="2"/>
      <c r="R156" s="2"/>
    </row>
    <row r="157" spans="17:18">
      <c r="Q157" s="2"/>
      <c r="R157" s="2"/>
    </row>
    <row r="158" spans="17:18">
      <c r="Q158" s="2"/>
      <c r="R158" s="2"/>
    </row>
    <row r="159" spans="17:18">
      <c r="Q159" s="2"/>
      <c r="R159" s="2"/>
    </row>
    <row r="160" spans="17:18">
      <c r="Q160" s="2"/>
      <c r="R160" s="2"/>
    </row>
    <row r="161" spans="17:18">
      <c r="Q161" s="2"/>
      <c r="R161" s="2"/>
    </row>
    <row r="162" spans="17:18">
      <c r="Q162" s="2"/>
      <c r="R162" s="2"/>
    </row>
    <row r="163" spans="17:18">
      <c r="Q163" s="2"/>
      <c r="R163" s="2"/>
    </row>
    <row r="164" spans="17:18">
      <c r="Q164" s="2"/>
      <c r="R164" s="2"/>
    </row>
    <row r="165" spans="17:18">
      <c r="Q165" s="2"/>
      <c r="R165" s="2"/>
    </row>
    <row r="166" spans="17:18">
      <c r="Q166" s="2"/>
      <c r="R166" s="2"/>
    </row>
    <row r="167" spans="17:18">
      <c r="Q167" s="2"/>
      <c r="R167" s="2"/>
    </row>
    <row r="168" spans="17:18">
      <c r="Q168" s="2"/>
      <c r="R168" s="2"/>
    </row>
    <row r="169" spans="17:18">
      <c r="Q169" s="2"/>
      <c r="R169" s="2"/>
    </row>
    <row r="170" spans="17:18">
      <c r="Q170" s="2"/>
      <c r="R170" s="2"/>
    </row>
    <row r="171" spans="17:18">
      <c r="Q171" s="2"/>
      <c r="R171" s="2"/>
    </row>
    <row r="172" spans="17:18">
      <c r="Q172" s="2"/>
      <c r="R172" s="2"/>
    </row>
    <row r="173" spans="17:18">
      <c r="Q173" s="2"/>
      <c r="R173" s="2"/>
    </row>
    <row r="174" spans="17:18">
      <c r="Q174" s="2"/>
      <c r="R174" s="2"/>
    </row>
    <row r="175" spans="17:18">
      <c r="Q175" s="2"/>
      <c r="R175" s="2"/>
    </row>
    <row r="176" spans="17:18">
      <c r="Q176" s="2"/>
      <c r="R176" s="2"/>
    </row>
    <row r="177" spans="17:18">
      <c r="Q177" s="2"/>
      <c r="R177" s="2"/>
    </row>
    <row r="178" spans="17:18">
      <c r="Q178" s="2"/>
      <c r="R178" s="2"/>
    </row>
    <row r="179" spans="17:18">
      <c r="Q179" s="2"/>
      <c r="R179" s="2"/>
    </row>
    <row r="180" spans="17:18">
      <c r="Q180" s="2"/>
      <c r="R180" s="2"/>
    </row>
    <row r="181" spans="17:18">
      <c r="Q181" s="2"/>
      <c r="R181" s="2"/>
    </row>
    <row r="182" spans="17:18">
      <c r="Q182" s="2"/>
      <c r="R182" s="2"/>
    </row>
    <row r="183" spans="17:18">
      <c r="Q183" s="2"/>
      <c r="R183" s="2"/>
    </row>
    <row r="184" spans="17:18">
      <c r="Q184" s="2"/>
      <c r="R184" s="2"/>
    </row>
    <row r="185" spans="17:18">
      <c r="Q185" s="2"/>
      <c r="R185" s="2"/>
    </row>
    <row r="186" spans="17:18">
      <c r="Q186" s="2"/>
      <c r="R186" s="2"/>
    </row>
    <row r="187" spans="17:18">
      <c r="Q187" s="2"/>
      <c r="R187" s="2"/>
    </row>
    <row r="188" spans="17:18">
      <c r="Q188" s="2"/>
      <c r="R188" s="2"/>
    </row>
    <row r="189" spans="17:18">
      <c r="Q189" s="2"/>
      <c r="R189" s="2"/>
    </row>
    <row r="190" spans="17:18">
      <c r="Q190" s="2"/>
      <c r="R190" s="2"/>
    </row>
    <row r="191" spans="17:18">
      <c r="Q191" s="2"/>
      <c r="R191" s="2"/>
    </row>
    <row r="192" spans="17:18">
      <c r="Q192" s="2"/>
      <c r="R192" s="2"/>
    </row>
    <row r="193" spans="17:18">
      <c r="Q193" s="2"/>
      <c r="R193" s="2"/>
    </row>
    <row r="194" spans="17:18">
      <c r="Q194" s="2"/>
      <c r="R194" s="2"/>
    </row>
    <row r="195" spans="17:18">
      <c r="Q195" s="2"/>
      <c r="R195" s="2"/>
    </row>
    <row r="196" spans="17:18">
      <c r="Q196" s="2"/>
      <c r="R196" s="2"/>
    </row>
    <row r="197" spans="17:18">
      <c r="Q197" s="2"/>
      <c r="R197" s="2"/>
    </row>
    <row r="198" spans="17:18">
      <c r="Q198" s="2"/>
      <c r="R198" s="2"/>
    </row>
    <row r="199" spans="17:18">
      <c r="Q199" s="2"/>
      <c r="R199" s="2"/>
    </row>
    <row r="200" spans="17:18">
      <c r="Q200" s="2"/>
      <c r="R200" s="2"/>
    </row>
    <row r="201" spans="17:18">
      <c r="Q201" s="2"/>
      <c r="R201" s="2"/>
    </row>
    <row r="202" spans="17:18">
      <c r="Q202" s="2"/>
      <c r="R202" s="2"/>
    </row>
    <row r="203" spans="17:18">
      <c r="Q203" s="2"/>
      <c r="R203" s="2"/>
    </row>
    <row r="204" spans="17:18">
      <c r="Q204" s="2"/>
      <c r="R204" s="2"/>
    </row>
    <row r="205" spans="17:18">
      <c r="Q205" s="2"/>
      <c r="R205" s="2"/>
    </row>
    <row r="206" spans="17:18">
      <c r="Q206" s="2"/>
      <c r="R206" s="2"/>
    </row>
    <row r="207" spans="17:18">
      <c r="Q207" s="2"/>
      <c r="R207" s="2"/>
    </row>
    <row r="208" spans="17:18">
      <c r="Q208" s="2"/>
      <c r="R208" s="2"/>
    </row>
    <row r="209" spans="17:18">
      <c r="Q209" s="2"/>
      <c r="R209" s="2"/>
    </row>
    <row r="210" spans="17:18">
      <c r="Q210" s="2"/>
      <c r="R210" s="2"/>
    </row>
    <row r="211" spans="17:18">
      <c r="Q211" s="2"/>
      <c r="R211" s="2"/>
    </row>
    <row r="212" spans="17:18">
      <c r="Q212" s="2"/>
      <c r="R212" s="2"/>
    </row>
    <row r="213" spans="17:18">
      <c r="Q213" s="2"/>
      <c r="R213" s="2"/>
    </row>
    <row r="214" spans="17:18">
      <c r="Q214" s="2"/>
      <c r="R214" s="2"/>
    </row>
    <row r="215" spans="17:18">
      <c r="Q215" s="2"/>
      <c r="R215" s="2"/>
    </row>
    <row r="216" spans="17:18">
      <c r="Q216" s="2"/>
      <c r="R216" s="2"/>
    </row>
    <row r="217" spans="17:18">
      <c r="Q217" s="2"/>
      <c r="R217" s="2"/>
    </row>
    <row r="218" spans="17:18">
      <c r="Q218" s="2"/>
      <c r="R218" s="2"/>
    </row>
    <row r="219" spans="17:18">
      <c r="Q219" s="2"/>
      <c r="R219" s="2"/>
    </row>
    <row r="220" spans="17:18">
      <c r="Q220" s="2"/>
      <c r="R220" s="2"/>
    </row>
    <row r="221" spans="17:18">
      <c r="Q221" s="2"/>
      <c r="R221" s="2"/>
    </row>
    <row r="222" spans="17:18">
      <c r="Q222" s="2"/>
      <c r="R222" s="2"/>
    </row>
    <row r="223" spans="17:18">
      <c r="Q223" s="2"/>
      <c r="R223" s="2"/>
    </row>
    <row r="224" spans="17:18">
      <c r="Q224" s="2"/>
      <c r="R224" s="2"/>
    </row>
    <row r="225" spans="17:18">
      <c r="Q225" s="2"/>
      <c r="R225" s="2"/>
    </row>
    <row r="226" spans="17:18">
      <c r="Q226" s="2"/>
      <c r="R226" s="2"/>
    </row>
    <row r="227" spans="17:18">
      <c r="Q227" s="2"/>
      <c r="R227" s="2"/>
    </row>
    <row r="228" spans="17:18">
      <c r="Q228" s="2"/>
      <c r="R228" s="2"/>
    </row>
    <row r="229" spans="17:18">
      <c r="Q229" s="2"/>
      <c r="R229" s="2"/>
    </row>
    <row r="230" spans="17:18">
      <c r="Q230" s="2"/>
      <c r="R230" s="2"/>
    </row>
    <row r="231" spans="17:18">
      <c r="Q231" s="2"/>
      <c r="R231" s="2"/>
    </row>
    <row r="232" spans="17:18">
      <c r="Q232" s="2"/>
      <c r="R232" s="2"/>
    </row>
    <row r="233" spans="17:18">
      <c r="Q233" s="2"/>
      <c r="R233" s="2"/>
    </row>
    <row r="234" spans="17:18">
      <c r="Q234" s="2"/>
      <c r="R234" s="2"/>
    </row>
    <row r="235" spans="17:18">
      <c r="Q235" s="2"/>
      <c r="R235" s="2"/>
    </row>
    <row r="236" spans="17:18">
      <c r="Q236" s="2"/>
      <c r="R236" s="2"/>
    </row>
    <row r="237" spans="17:18">
      <c r="Q237" s="2"/>
      <c r="R237" s="2"/>
    </row>
    <row r="238" spans="17:18">
      <c r="Q238" s="2"/>
      <c r="R238" s="2"/>
    </row>
    <row r="239" spans="17:18">
      <c r="Q239" s="2"/>
      <c r="R239" s="2"/>
    </row>
    <row r="240" spans="17:18">
      <c r="Q240" s="2"/>
      <c r="R240" s="2"/>
    </row>
    <row r="241" spans="17:18">
      <c r="Q241" s="2"/>
      <c r="R241" s="2"/>
    </row>
    <row r="242" spans="17:18">
      <c r="Q242" s="2"/>
      <c r="R242" s="2"/>
    </row>
    <row r="243" spans="17:18">
      <c r="Q243" s="2"/>
      <c r="R243" s="2"/>
    </row>
    <row r="244" spans="17:18">
      <c r="Q244" s="2"/>
      <c r="R244" s="2"/>
    </row>
    <row r="245" spans="17:18">
      <c r="Q245" s="2"/>
      <c r="R245" s="2"/>
    </row>
    <row r="246" spans="17:18">
      <c r="Q246" s="2"/>
      <c r="R246" s="2"/>
    </row>
    <row r="247" spans="17:18">
      <c r="Q247" s="2"/>
      <c r="R247" s="2"/>
    </row>
    <row r="248" spans="17:18">
      <c r="Q248" s="2"/>
      <c r="R248" s="2"/>
    </row>
    <row r="249" spans="17:18">
      <c r="Q249" s="2"/>
      <c r="R249" s="2"/>
    </row>
  </sheetData>
  <mergeCells count="1">
    <mergeCell ref="C2:L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G55"/>
  <sheetViews>
    <sheetView topLeftCell="B1" workbookViewId="0">
      <selection activeCell="AI24" sqref="AI24"/>
    </sheetView>
  </sheetViews>
  <sheetFormatPr defaultRowHeight="15"/>
  <cols>
    <col min="1" max="1" width="1.7109375" customWidth="1"/>
    <col min="2" max="55" width="4.28515625" customWidth="1"/>
    <col min="56" max="56" width="2.28515625" customWidth="1"/>
    <col min="57" max="57" width="10.140625" bestFit="1" customWidth="1"/>
    <col min="58" max="58" width="5" bestFit="1" customWidth="1"/>
    <col min="59" max="59" width="12.42578125" bestFit="1" customWidth="1"/>
  </cols>
  <sheetData>
    <row r="1" spans="2:59" ht="15.75" thickBot="1">
      <c r="B1" s="62" t="s">
        <v>316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4"/>
      <c r="AL1" s="62" t="s">
        <v>4</v>
      </c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4"/>
    </row>
    <row r="2" spans="2:59" ht="15.75" thickBot="1">
      <c r="B2" s="68" t="s">
        <v>317</v>
      </c>
      <c r="C2" s="69"/>
      <c r="D2" s="69"/>
      <c r="E2" s="69"/>
      <c r="F2" s="69"/>
      <c r="G2" s="27"/>
      <c r="H2" s="70" t="s">
        <v>318</v>
      </c>
      <c r="I2" s="69"/>
      <c r="J2" s="69"/>
      <c r="K2" s="69"/>
      <c r="L2" s="69"/>
      <c r="M2" s="71"/>
      <c r="N2" s="69" t="s">
        <v>319</v>
      </c>
      <c r="O2" s="69"/>
      <c r="P2" s="69"/>
      <c r="Q2" s="69"/>
      <c r="R2" s="69"/>
      <c r="S2" s="69"/>
      <c r="T2" s="70" t="s">
        <v>320</v>
      </c>
      <c r="U2" s="69"/>
      <c r="V2" s="69"/>
      <c r="W2" s="69"/>
      <c r="X2" s="69"/>
      <c r="Y2" s="71"/>
      <c r="Z2" s="69" t="s">
        <v>321</v>
      </c>
      <c r="AA2" s="69"/>
      <c r="AB2" s="69"/>
      <c r="AC2" s="69"/>
      <c r="AD2" s="69"/>
      <c r="AE2" s="69"/>
      <c r="AF2" s="70" t="s">
        <v>322</v>
      </c>
      <c r="AG2" s="69"/>
      <c r="AH2" s="69"/>
      <c r="AI2" s="69"/>
      <c r="AJ2" s="69"/>
      <c r="AK2" s="69"/>
      <c r="AL2" s="68" t="s">
        <v>323</v>
      </c>
      <c r="AM2" s="69"/>
      <c r="AN2" s="69"/>
      <c r="AO2" s="69"/>
      <c r="AP2" s="69"/>
      <c r="AQ2" s="69"/>
      <c r="AR2" s="70" t="s">
        <v>324</v>
      </c>
      <c r="AS2" s="69"/>
      <c r="AT2" s="69"/>
      <c r="AU2" s="69"/>
      <c r="AV2" s="69"/>
      <c r="AW2" s="71"/>
      <c r="AX2" s="69" t="s">
        <v>325</v>
      </c>
      <c r="AY2" s="69"/>
      <c r="AZ2" s="69"/>
      <c r="BA2" s="69"/>
      <c r="BB2" s="69"/>
      <c r="BC2" s="120"/>
      <c r="BE2" s="118" t="s">
        <v>326</v>
      </c>
      <c r="BF2" s="119"/>
      <c r="BG2" s="23" t="s">
        <v>327</v>
      </c>
    </row>
    <row r="3" spans="2:59">
      <c r="B3" s="9" t="s">
        <v>328</v>
      </c>
      <c r="C3" s="26">
        <v>21</v>
      </c>
      <c r="D3" s="65" t="str">
        <f>"Rank: "&amp;INDEX(TblCardDesign[#Data],MATCH(C3,TblCardDesign[ID],0),14)</f>
        <v xml:space="preserve">Rank: </v>
      </c>
      <c r="E3" s="65"/>
      <c r="F3" s="65"/>
      <c r="G3" s="10"/>
      <c r="H3" s="32" t="s">
        <v>328</v>
      </c>
      <c r="I3" s="33">
        <v>21</v>
      </c>
      <c r="J3" s="88" t="str">
        <f>"Rank: "&amp;INDEX(TblCardDesign[#Data],MATCH(I3,TblCardDesign[ID],0),14)</f>
        <v xml:space="preserve">Rank: </v>
      </c>
      <c r="K3" s="88"/>
      <c r="L3" s="88"/>
      <c r="M3" s="89"/>
      <c r="N3" s="10" t="s">
        <v>328</v>
      </c>
      <c r="O3" s="26">
        <v>66</v>
      </c>
      <c r="P3" s="65" t="str">
        <f>"Rank: "&amp;INDEX(TblCardDesign[#Data],MATCH(O3,TblCardDesign[ID],0),14)</f>
        <v>Rank: 3</v>
      </c>
      <c r="Q3" s="65"/>
      <c r="R3" s="65"/>
      <c r="S3" s="65"/>
      <c r="T3" s="32" t="s">
        <v>328</v>
      </c>
      <c r="U3" s="33">
        <v>56</v>
      </c>
      <c r="V3" s="88" t="str">
        <f>"Rank: "&amp;INDEX(TblCardDesign[#Data],MATCH(U3,TblCardDesign[ID],0),14)</f>
        <v>Rank: 1</v>
      </c>
      <c r="W3" s="88"/>
      <c r="X3" s="88"/>
      <c r="Y3" s="89"/>
      <c r="Z3" s="10" t="s">
        <v>328</v>
      </c>
      <c r="AA3" s="26">
        <v>99</v>
      </c>
      <c r="AB3" s="65" t="str">
        <f>"Rank: "&amp;INDEX(TblCardDesign[#Data],MATCH(AA3,TblCardDesign[ID],0),14)</f>
        <v xml:space="preserve">Rank: </v>
      </c>
      <c r="AC3" s="65"/>
      <c r="AD3" s="65"/>
      <c r="AE3" s="65"/>
      <c r="AF3" s="32" t="s">
        <v>328</v>
      </c>
      <c r="AG3" s="33">
        <v>62</v>
      </c>
      <c r="AH3" s="88" t="str">
        <f>"Rank: "&amp;INDEX(TblCardDesign[#Data],MATCH(AG3,TblCardDesign[ID],0),14)</f>
        <v>Rank: 2</v>
      </c>
      <c r="AI3" s="88"/>
      <c r="AJ3" s="88"/>
      <c r="AK3" s="89"/>
      <c r="AL3" s="10" t="s">
        <v>328</v>
      </c>
      <c r="AM3" s="26">
        <v>82</v>
      </c>
      <c r="AN3" s="65" t="str">
        <f>"Rank: "&amp;INDEX(TblCardDesign[#Data],MATCH(AM3,TblCardDesign[ID],0),14)</f>
        <v xml:space="preserve">Rank: </v>
      </c>
      <c r="AO3" s="65"/>
      <c r="AP3" s="65"/>
      <c r="AQ3" s="65"/>
      <c r="AR3" s="32" t="s">
        <v>328</v>
      </c>
      <c r="AS3" s="33">
        <v>11</v>
      </c>
      <c r="AT3" s="88" t="str">
        <f>"Rank: "&amp;INDEX(TblCardDesign[#Data],MATCH(AS3,TblCardDesign[ID],0),14)</f>
        <v>Rank: 3</v>
      </c>
      <c r="AU3" s="88"/>
      <c r="AV3" s="88"/>
      <c r="AW3" s="89"/>
      <c r="AX3" s="32" t="s">
        <v>328</v>
      </c>
      <c r="AY3" s="33">
        <v>4</v>
      </c>
      <c r="AZ3" s="88" t="str">
        <f>"Rank: "&amp;INDEX(TblCardDesign[#Data],MATCH(AY3,TblCardDesign[ID],0),14)</f>
        <v>Rank: 1</v>
      </c>
      <c r="BA3" s="88"/>
      <c r="BB3" s="88"/>
      <c r="BC3" s="89"/>
      <c r="BE3" s="19" t="s">
        <v>4</v>
      </c>
      <c r="BF3" s="21">
        <f ca="1">RANDBETWEEN(1,BF5)</f>
        <v>55</v>
      </c>
      <c r="BG3" s="24" t="str">
        <f ca="1">UPPER(INDEX(TblCardDesign[#Data],MATCH(BF3,TblCardDesign[ID],0),2))</f>
        <v>CREW</v>
      </c>
    </row>
    <row r="4" spans="2:59" ht="15.75" thickBot="1">
      <c r="B4" s="66" t="str">
        <f>INDEX(TblCardDesign[#Data],MATCH(C3,TblCardDesign[ID],0),3)</f>
        <v>The Great Nebula</v>
      </c>
      <c r="C4" s="65"/>
      <c r="D4" s="65"/>
      <c r="E4" s="65"/>
      <c r="F4" s="65"/>
      <c r="G4" s="10"/>
      <c r="H4" s="66" t="str">
        <f>INDEX(TblCardDesign[#Data],MATCH(I3,TblCardDesign[ID],0),3)</f>
        <v>The Great Nebula</v>
      </c>
      <c r="I4" s="65"/>
      <c r="J4" s="65"/>
      <c r="K4" s="65"/>
      <c r="L4" s="65"/>
      <c r="M4" s="67"/>
      <c r="N4" s="65" t="str">
        <f>INDEX(TblCardDesign[#Data],MATCH(O3,TblCardDesign[ID],0),3)</f>
        <v>R Boop Bot</v>
      </c>
      <c r="O4" s="65"/>
      <c r="P4" s="65"/>
      <c r="Q4" s="65"/>
      <c r="R4" s="65"/>
      <c r="S4" s="65"/>
      <c r="T4" s="66" t="str">
        <f>INDEX(TblCardDesign[#Data],MATCH(U3,TblCardDesign[ID],0),3)</f>
        <v>R Bot</v>
      </c>
      <c r="U4" s="65"/>
      <c r="V4" s="65"/>
      <c r="W4" s="65"/>
      <c r="X4" s="65"/>
      <c r="Y4" s="67"/>
      <c r="Z4" s="65" t="str">
        <f>INDEX(TblCardDesign[#Data],MATCH(AA3,TblCardDesign[ID],0),3)</f>
        <v>Auto Cannon</v>
      </c>
      <c r="AA4" s="65"/>
      <c r="AB4" s="65"/>
      <c r="AC4" s="65"/>
      <c r="AD4" s="65"/>
      <c r="AE4" s="65"/>
      <c r="AF4" s="66" t="str">
        <f>INDEX(TblCardDesign[#Data],MATCH(AG3,TblCardDesign[ID],0),3)</f>
        <v>B Bot Bot</v>
      </c>
      <c r="AG4" s="65"/>
      <c r="AH4" s="65"/>
      <c r="AI4" s="65"/>
      <c r="AJ4" s="65"/>
      <c r="AK4" s="67"/>
      <c r="AL4" s="65" t="str">
        <f>INDEX(TblCardDesign[#Data],MATCH(AM3,TblCardDesign[ID],0),3)</f>
        <v>Adm. I.T.S Atrap</v>
      </c>
      <c r="AM4" s="65"/>
      <c r="AN4" s="65"/>
      <c r="AO4" s="65"/>
      <c r="AP4" s="65"/>
      <c r="AQ4" s="65"/>
      <c r="AR4" s="66" t="str">
        <f>INDEX(TblCardDesign[#Data],MATCH(AS3,TblCardDesign[ID],0),3)</f>
        <v>Chief Medical Officer</v>
      </c>
      <c r="AS4" s="65"/>
      <c r="AT4" s="65"/>
      <c r="AU4" s="65"/>
      <c r="AV4" s="65"/>
      <c r="AW4" s="67"/>
      <c r="AX4" s="66" t="str">
        <f>INDEX(TblCardDesign[#Data],MATCH(AY3,TblCardDesign[ID],0),3)</f>
        <v>Mad Scientist</v>
      </c>
      <c r="AY4" s="65"/>
      <c r="AZ4" s="65"/>
      <c r="BA4" s="65"/>
      <c r="BB4" s="65"/>
      <c r="BC4" s="67"/>
      <c r="BE4" s="20" t="s">
        <v>316</v>
      </c>
      <c r="BF4" s="22">
        <f ca="1">RANDBETWEEN(1,BF5)</f>
        <v>72</v>
      </c>
      <c r="BG4" s="25" t="str">
        <f ca="1">UPPER(INDEX(TblCardDesign[#Data],MATCH(BF4,TblCardDesign[ID],0),2))</f>
        <v>STRATEGY</v>
      </c>
    </row>
    <row r="5" spans="2:59">
      <c r="B5" s="105" t="str">
        <f>"Type: "&amp;INDEX(TblCardDesign[#Data],MATCH(C3,TblCardDesign[ID],0),11)</f>
        <v xml:space="preserve">Type: </v>
      </c>
      <c r="C5" s="106"/>
      <c r="D5" s="106"/>
      <c r="E5" s="106"/>
      <c r="F5" s="106"/>
      <c r="G5" s="11"/>
      <c r="H5" s="105" t="str">
        <f>"Type: "&amp;INDEX(TblCardDesign[#Data],MATCH(I3,TblCardDesign[ID],0),11)</f>
        <v xml:space="preserve">Type: </v>
      </c>
      <c r="I5" s="106"/>
      <c r="J5" s="106"/>
      <c r="K5" s="106"/>
      <c r="L5" s="106"/>
      <c r="M5" s="107"/>
      <c r="N5" s="106" t="str">
        <f>"Type: "&amp;INDEX(TblCardDesign[#Data],MATCH(O3,TblCardDesign[ID],0),11)</f>
        <v xml:space="preserve">Type: </v>
      </c>
      <c r="O5" s="106"/>
      <c r="P5" s="106"/>
      <c r="Q5" s="106"/>
      <c r="R5" s="106"/>
      <c r="S5" s="106"/>
      <c r="T5" s="105" t="str">
        <f>"Type: "&amp;INDEX(TblCardDesign[#Data],MATCH(U3,TblCardDesign[ID],0),11)</f>
        <v xml:space="preserve">Type: </v>
      </c>
      <c r="U5" s="106"/>
      <c r="V5" s="106"/>
      <c r="W5" s="106"/>
      <c r="X5" s="106"/>
      <c r="Y5" s="107"/>
      <c r="Z5" s="106" t="str">
        <f>"Type: "&amp;INDEX(TblCardDesign[#Data],MATCH(AA3,TblCardDesign[ID],0),11)</f>
        <v xml:space="preserve">Type: </v>
      </c>
      <c r="AA5" s="106"/>
      <c r="AB5" s="106"/>
      <c r="AC5" s="106"/>
      <c r="AD5" s="106"/>
      <c r="AE5" s="106"/>
      <c r="AF5" s="105" t="str">
        <f>"Type: "&amp;INDEX(TblCardDesign[#Data],MATCH(AG3,TblCardDesign[ID],0),11)</f>
        <v xml:space="preserve">Type: </v>
      </c>
      <c r="AG5" s="106"/>
      <c r="AH5" s="106"/>
      <c r="AI5" s="106"/>
      <c r="AJ5" s="106"/>
      <c r="AK5" s="107"/>
      <c r="AL5" s="106" t="str">
        <f>"Type: "&amp;INDEX(TblCardDesign[#Data],MATCH(AM3,TblCardDesign[ID],0),11)</f>
        <v xml:space="preserve">Type: </v>
      </c>
      <c r="AM5" s="106"/>
      <c r="AN5" s="106"/>
      <c r="AO5" s="106"/>
      <c r="AP5" s="106"/>
      <c r="AQ5" s="106"/>
      <c r="AR5" s="105" t="str">
        <f>"Type: "&amp;INDEX(TblCardDesign[#Data],MATCH(AS3,TblCardDesign[ID],0),11)</f>
        <v xml:space="preserve">Type: </v>
      </c>
      <c r="AS5" s="106"/>
      <c r="AT5" s="106"/>
      <c r="AU5" s="106"/>
      <c r="AV5" s="106"/>
      <c r="AW5" s="107"/>
      <c r="AX5" s="105" t="str">
        <f>"Type: "&amp;INDEX(TblCardDesign[#Data],MATCH(AY3,TblCardDesign[ID],0),11)</f>
        <v xml:space="preserve">Type: </v>
      </c>
      <c r="AY5" s="106"/>
      <c r="AZ5" s="106"/>
      <c r="BA5" s="106"/>
      <c r="BB5" s="106"/>
      <c r="BC5" s="107"/>
      <c r="BE5" t="s">
        <v>329</v>
      </c>
      <c r="BF5">
        <f>MAX('Card Designs'!A6:A200)</f>
        <v>131</v>
      </c>
    </row>
    <row r="6" spans="2:59">
      <c r="B6" s="28" t="s">
        <v>330</v>
      </c>
      <c r="C6" s="14" t="s">
        <v>331</v>
      </c>
      <c r="D6" s="14" t="s">
        <v>332</v>
      </c>
      <c r="E6" s="14" t="s">
        <v>333</v>
      </c>
      <c r="F6" s="14" t="s">
        <v>334</v>
      </c>
      <c r="G6" s="31" t="s">
        <v>335</v>
      </c>
      <c r="H6" s="16" t="s">
        <v>330</v>
      </c>
      <c r="I6" s="14" t="s">
        <v>331</v>
      </c>
      <c r="J6" s="14" t="s">
        <v>332</v>
      </c>
      <c r="K6" s="14" t="s">
        <v>333</v>
      </c>
      <c r="L6" s="14" t="s">
        <v>334</v>
      </c>
      <c r="M6" s="17" t="s">
        <v>335</v>
      </c>
      <c r="N6" s="15" t="s">
        <v>330</v>
      </c>
      <c r="O6" s="14" t="s">
        <v>331</v>
      </c>
      <c r="P6" s="14" t="s">
        <v>332</v>
      </c>
      <c r="Q6" s="14" t="s">
        <v>333</v>
      </c>
      <c r="R6" s="14" t="s">
        <v>334</v>
      </c>
      <c r="S6" s="31" t="s">
        <v>335</v>
      </c>
      <c r="T6" s="16" t="s">
        <v>330</v>
      </c>
      <c r="U6" s="14" t="s">
        <v>331</v>
      </c>
      <c r="V6" s="14" t="s">
        <v>332</v>
      </c>
      <c r="W6" s="14" t="s">
        <v>333</v>
      </c>
      <c r="X6" s="14" t="s">
        <v>334</v>
      </c>
      <c r="Y6" s="17" t="s">
        <v>335</v>
      </c>
      <c r="Z6" s="15" t="s">
        <v>330</v>
      </c>
      <c r="AA6" s="14" t="s">
        <v>331</v>
      </c>
      <c r="AB6" s="14" t="s">
        <v>332</v>
      </c>
      <c r="AC6" s="14" t="s">
        <v>333</v>
      </c>
      <c r="AD6" s="14" t="s">
        <v>334</v>
      </c>
      <c r="AE6" s="31" t="s">
        <v>335</v>
      </c>
      <c r="AF6" s="16" t="s">
        <v>330</v>
      </c>
      <c r="AG6" s="14" t="s">
        <v>331</v>
      </c>
      <c r="AH6" s="14" t="s">
        <v>332</v>
      </c>
      <c r="AI6" s="14" t="s">
        <v>333</v>
      </c>
      <c r="AJ6" s="14" t="s">
        <v>334</v>
      </c>
      <c r="AK6" s="17" t="s">
        <v>335</v>
      </c>
      <c r="AL6" s="29" t="s">
        <v>330</v>
      </c>
      <c r="AM6" s="14" t="s">
        <v>331</v>
      </c>
      <c r="AN6" s="14" t="s">
        <v>332</v>
      </c>
      <c r="AO6" s="14" t="s">
        <v>333</v>
      </c>
      <c r="AP6" s="14" t="s">
        <v>334</v>
      </c>
      <c r="AQ6" s="31" t="s">
        <v>335</v>
      </c>
      <c r="AR6" s="16" t="s">
        <v>330</v>
      </c>
      <c r="AS6" s="14" t="s">
        <v>331</v>
      </c>
      <c r="AT6" s="14" t="s">
        <v>332</v>
      </c>
      <c r="AU6" s="14" t="s">
        <v>333</v>
      </c>
      <c r="AV6" s="14" t="s">
        <v>334</v>
      </c>
      <c r="AW6" s="17" t="s">
        <v>335</v>
      </c>
      <c r="AX6" s="16" t="s">
        <v>330</v>
      </c>
      <c r="AY6" s="14" t="s">
        <v>331</v>
      </c>
      <c r="AZ6" s="14" t="s">
        <v>332</v>
      </c>
      <c r="BA6" s="14" t="s">
        <v>333</v>
      </c>
      <c r="BB6" s="14" t="s">
        <v>334</v>
      </c>
      <c r="BC6" s="17" t="s">
        <v>335</v>
      </c>
    </row>
    <row r="7" spans="2:59">
      <c r="B7" s="28">
        <f>INDEX(TblCardDesign[#Data],MATCH(C3,TblCardDesign[ID],0),5)</f>
        <v>1</v>
      </c>
      <c r="C7" s="30">
        <f>INDEX(TblCardDesign[#Data],MATCH(C3,TblCardDesign[ID],0),6)</f>
        <v>0</v>
      </c>
      <c r="D7" s="14">
        <f>INDEX(TblCardDesign[#Data],MATCH(C3,TblCardDesign[ID],0),7)</f>
        <v>0</v>
      </c>
      <c r="E7" s="14">
        <f>INDEX(TblCardDesign[#Data],MATCH(C3,TblCardDesign[ID],0),8)</f>
        <v>0</v>
      </c>
      <c r="F7" s="14">
        <f>INDEX(TblCardDesign[#Data],MATCH(C3,TblCardDesign[ID],0),9)</f>
        <v>0</v>
      </c>
      <c r="G7" s="14">
        <f>INDEX(TblCardDesign[#Data],MATCH(C3,TblCardDesign[ID],0),10)</f>
        <v>2</v>
      </c>
      <c r="H7" s="16">
        <f>INDEX(TblCardDesign[#Data],MATCH(I3,TblCardDesign[ID],0),5)</f>
        <v>1</v>
      </c>
      <c r="I7" s="14">
        <f>INDEX(TblCardDesign[#Data],MATCH(I3,TblCardDesign[ID],0),6)</f>
        <v>0</v>
      </c>
      <c r="J7" s="14">
        <f>INDEX(TblCardDesign[#Data],MATCH(I3,TblCardDesign[ID],0),7)</f>
        <v>0</v>
      </c>
      <c r="K7" s="14">
        <f>INDEX(TblCardDesign[#Data],MATCH(I3,TblCardDesign[ID],0),8)</f>
        <v>0</v>
      </c>
      <c r="L7" s="14">
        <f>INDEX(TblCardDesign[#Data],MATCH(C3,TblCardDesign[ID],0),9)</f>
        <v>0</v>
      </c>
      <c r="M7" s="17">
        <f>INDEX(TblCardDesign[#Data],MATCH(C3,TblCardDesign[ID],0),10)</f>
        <v>2</v>
      </c>
      <c r="N7" s="15">
        <f>INDEX(TblCardDesign[#Data],MATCH(O3,TblCardDesign[ID],0),5)</f>
        <v>0</v>
      </c>
      <c r="O7" s="14">
        <f>INDEX(TblCardDesign[#Data],MATCH(O3,TblCardDesign[ID],0),6)</f>
        <v>0</v>
      </c>
      <c r="P7" s="14">
        <f>INDEX(TblCardDesign[#Data],MATCH(O3,TblCardDesign[ID],0),7)</f>
        <v>0</v>
      </c>
      <c r="Q7" s="14">
        <f>INDEX(TblCardDesign[#Data],MATCH(O3,TblCardDesign[ID],0),8)</f>
        <v>0</v>
      </c>
      <c r="R7" s="14">
        <f>INDEX(TblCardDesign[#Data],MATCH(C3,TblCardDesign[ID],0),9)</f>
        <v>0</v>
      </c>
      <c r="S7" s="14">
        <f>INDEX(TblCardDesign[#Data],MATCH(C3,TblCardDesign[ID],0),10)</f>
        <v>2</v>
      </c>
      <c r="T7" s="16">
        <f>INDEX(TblCardDesign[#Data],MATCH(U3,TblCardDesign[ID],0),5)</f>
        <v>0</v>
      </c>
      <c r="U7" s="14">
        <f>INDEX(TblCardDesign[#Data],MATCH(U3,TblCardDesign[ID],0),6)</f>
        <v>0</v>
      </c>
      <c r="V7" s="14">
        <f>INDEX(TblCardDesign[#Data],MATCH(U3,TblCardDesign[ID],0),7)</f>
        <v>0</v>
      </c>
      <c r="W7" s="14">
        <f>INDEX(TblCardDesign[#Data],MATCH(U3,TblCardDesign[ID],0),8)</f>
        <v>0</v>
      </c>
      <c r="X7" s="14">
        <f>INDEX(TblCardDesign[#Data],MATCH(C3,TblCardDesign[ID],0),9)</f>
        <v>0</v>
      </c>
      <c r="Y7" s="17">
        <f>INDEX(TblCardDesign[#Data],MATCH(C3,TblCardDesign[ID],0),10)</f>
        <v>2</v>
      </c>
      <c r="Z7" s="15">
        <f>INDEX(TblCardDesign[#Data],MATCH(AA3,TblCardDesign[ID],0),5)</f>
        <v>0</v>
      </c>
      <c r="AA7" s="14">
        <f>INDEX(TblCardDesign[#Data],MATCH(AA3,TblCardDesign[ID],0),6)</f>
        <v>1</v>
      </c>
      <c r="AB7" s="14">
        <f>INDEX(TblCardDesign[#Data],MATCH(AA3,TblCardDesign[ID],0),7)</f>
        <v>0</v>
      </c>
      <c r="AC7" s="14">
        <f>INDEX(TblCardDesign[#Data],MATCH(AA3,TblCardDesign[ID],0),8)</f>
        <v>0</v>
      </c>
      <c r="AD7" s="14">
        <f>INDEX(TblCardDesign[#Data],MATCH(C3,TblCardDesign[ID],0),9)</f>
        <v>0</v>
      </c>
      <c r="AE7" s="14">
        <f>INDEX(TblCardDesign[#Data],MATCH(C3,TblCardDesign[ID],0),10)</f>
        <v>2</v>
      </c>
      <c r="AF7" s="16">
        <f>INDEX(TblCardDesign[#Data],MATCH(AG3,TblCardDesign[ID],0),5)</f>
        <v>0</v>
      </c>
      <c r="AG7" s="14">
        <f>INDEX(TblCardDesign[#Data],MATCH(AG3,TblCardDesign[ID],0),6)</f>
        <v>0</v>
      </c>
      <c r="AH7" s="14">
        <f>INDEX(TblCardDesign[#Data],MATCH(AG3,TblCardDesign[ID],0),7)</f>
        <v>0</v>
      </c>
      <c r="AI7" s="14">
        <f>INDEX(TblCardDesign[#Data],MATCH(AG3,TblCardDesign[ID],0),8)</f>
        <v>0</v>
      </c>
      <c r="AJ7" s="14">
        <f>INDEX(TblCardDesign[#Data],MATCH(C3,TblCardDesign[ID],0),9)</f>
        <v>0</v>
      </c>
      <c r="AK7" s="17">
        <f>INDEX(TblCardDesign[#Data],MATCH(C3,TblCardDesign[ID],0),10)</f>
        <v>2</v>
      </c>
      <c r="AL7" s="29">
        <f>INDEX(TblCardDesign[#Data],MATCH(AM3,TblCardDesign[ID],0),5)</f>
        <v>0</v>
      </c>
      <c r="AM7" s="14">
        <f>INDEX(TblCardDesign[#Data],MATCH(AM3,TblCardDesign[ID],0),6)</f>
        <v>1</v>
      </c>
      <c r="AN7" s="14">
        <f>INDEX(TblCardDesign[#Data],MATCH(AM3,TblCardDesign[ID],0),7)</f>
        <v>0</v>
      </c>
      <c r="AO7" s="14">
        <f>INDEX(TblCardDesign[#Data],MATCH(AM3,TblCardDesign[ID],0),8)</f>
        <v>0</v>
      </c>
      <c r="AP7" s="14">
        <f>INDEX(TblCardDesign[#Data],MATCH(C3,TblCardDesign[ID],0),9)</f>
        <v>0</v>
      </c>
      <c r="AQ7" s="14">
        <f>INDEX(TblCardDesign[#Data],MATCH(C3,TblCardDesign[ID],0),10)</f>
        <v>2</v>
      </c>
      <c r="AR7" s="16">
        <f>INDEX(TblCardDesign[#Data],MATCH(AS3,TblCardDesign[ID],0),5)</f>
        <v>0</v>
      </c>
      <c r="AS7" s="14">
        <f>INDEX(TblCardDesign[#Data],MATCH(AS3,TblCardDesign[ID],0),6)</f>
        <v>0</v>
      </c>
      <c r="AT7" s="14">
        <f>INDEX(TblCardDesign[#Data],MATCH(AS3,TblCardDesign[ID],0),7)</f>
        <v>0</v>
      </c>
      <c r="AU7" s="14">
        <f>INDEX(TblCardDesign[#Data],MATCH(AS3,TblCardDesign[ID],0),8)</f>
        <v>0</v>
      </c>
      <c r="AV7" s="14">
        <f>INDEX(TblCardDesign[#Data],MATCH(C3,TblCardDesign[ID],0),9)</f>
        <v>0</v>
      </c>
      <c r="AW7" s="17">
        <f>INDEX(TblCardDesign[#Data],MATCH(C3,TblCardDesign[ID],0),10)</f>
        <v>2</v>
      </c>
      <c r="AX7" s="16">
        <f>INDEX(TblCardDesign[#Data],MATCH(AY3,TblCardDesign[ID],0),5)</f>
        <v>0</v>
      </c>
      <c r="AY7" s="14">
        <f>INDEX(TblCardDesign[#Data],MATCH(AY3,TblCardDesign[ID],0),6)</f>
        <v>0</v>
      </c>
      <c r="AZ7" s="14">
        <f>INDEX(TblCardDesign[#Data],MATCH(AY3,TblCardDesign[ID],0),7)</f>
        <v>0</v>
      </c>
      <c r="BA7" s="14">
        <f>INDEX(TblCardDesign[#Data],MATCH(AY3,TblCardDesign[ID],0),8)</f>
        <v>0</v>
      </c>
      <c r="BB7" s="14">
        <f>INDEX(TblCardDesign[#Data],MATCH(C3,TblCardDesign[ID],0),9)</f>
        <v>0</v>
      </c>
      <c r="BC7" s="17">
        <f>INDEX(TblCardDesign[#Data],MATCH(C3,TblCardDesign[ID],0),10)</f>
        <v>2</v>
      </c>
    </row>
    <row r="8" spans="2:59">
      <c r="B8" s="66" t="s">
        <v>336</v>
      </c>
      <c r="C8" s="65"/>
      <c r="D8" s="65"/>
      <c r="E8" s="65"/>
      <c r="F8" s="65"/>
      <c r="G8" s="10"/>
      <c r="H8" s="66" t="s">
        <v>336</v>
      </c>
      <c r="I8" s="65"/>
      <c r="J8" s="65"/>
      <c r="K8" s="65"/>
      <c r="L8" s="65"/>
      <c r="M8" s="67"/>
      <c r="N8" s="65" t="s">
        <v>336</v>
      </c>
      <c r="O8" s="65"/>
      <c r="P8" s="65"/>
      <c r="Q8" s="65"/>
      <c r="R8" s="65"/>
      <c r="S8" s="65"/>
      <c r="T8" s="66" t="s">
        <v>336</v>
      </c>
      <c r="U8" s="65"/>
      <c r="V8" s="65"/>
      <c r="W8" s="65"/>
      <c r="X8" s="65"/>
      <c r="Y8" s="67"/>
      <c r="Z8" s="65" t="s">
        <v>336</v>
      </c>
      <c r="AA8" s="65"/>
      <c r="AB8" s="65"/>
      <c r="AC8" s="65"/>
      <c r="AD8" s="65"/>
      <c r="AE8" s="65"/>
      <c r="AF8" s="66" t="s">
        <v>336</v>
      </c>
      <c r="AG8" s="65"/>
      <c r="AH8" s="65"/>
      <c r="AI8" s="65"/>
      <c r="AJ8" s="65"/>
      <c r="AK8" s="67"/>
      <c r="AL8" s="65" t="s">
        <v>336</v>
      </c>
      <c r="AM8" s="65"/>
      <c r="AN8" s="65"/>
      <c r="AO8" s="65"/>
      <c r="AP8" s="65"/>
      <c r="AQ8" s="65"/>
      <c r="AR8" s="72" t="s">
        <v>336</v>
      </c>
      <c r="AS8" s="73"/>
      <c r="AT8" s="73"/>
      <c r="AU8" s="73"/>
      <c r="AV8" s="73"/>
      <c r="AW8" s="74"/>
      <c r="AX8" s="66" t="s">
        <v>336</v>
      </c>
      <c r="AY8" s="65"/>
      <c r="AZ8" s="65"/>
      <c r="BA8" s="65"/>
      <c r="BB8" s="65"/>
      <c r="BC8" s="67"/>
    </row>
    <row r="9" spans="2:59" ht="15" customHeight="1" thickBot="1">
      <c r="B9" s="56" t="str">
        <f>INDEX(TblCardDesign[#Data],MATCH(C3,TblCardDesign[ID],0),'Card Designs'!Q3)</f>
        <v>Look at the top 3 cards of your library, put 2 Event cards into your hand and the rest into the junkyard</v>
      </c>
      <c r="C9" s="57"/>
      <c r="D9" s="57"/>
      <c r="E9" s="57"/>
      <c r="F9" s="57"/>
      <c r="G9" s="12"/>
      <c r="H9" s="56" t="str">
        <f>INDEX(TblCardDesign[#Data],MATCH(I3,TblCardDesign[ID],0),'Card Designs'!Q3)</f>
        <v>Look at the top 3 cards of your library, put 2 Event cards into your hand and the rest into the junkyard</v>
      </c>
      <c r="I9" s="57"/>
      <c r="J9" s="57"/>
      <c r="K9" s="57"/>
      <c r="L9" s="57"/>
      <c r="M9" s="58"/>
      <c r="N9" s="57" t="str">
        <f>INDEX(TblCardDesign[#Data],MATCH(O3,TblCardDesign[ID],0),'Card Designs'!Q3)</f>
        <v>Sacrifice 1 Medic Tier 2
Robot can't be used for gun slots.
Tap: Medic + 3
Tap: Repair ship by 300</v>
      </c>
      <c r="O9" s="57"/>
      <c r="P9" s="57"/>
      <c r="Q9" s="57"/>
      <c r="R9" s="57"/>
      <c r="S9" s="57"/>
      <c r="T9" s="56" t="str">
        <f>INDEX(TblCardDesign[#Data],MATCH(U3,TblCardDesign[ID],0),'Card Designs'!Q3)</f>
        <v>Robot can't be used for gun slots.
Tap: Medic + 1
Tap: Repair ship by 100</v>
      </c>
      <c r="U9" s="57"/>
      <c r="V9" s="57"/>
      <c r="W9" s="57"/>
      <c r="X9" s="57"/>
      <c r="Y9" s="58"/>
      <c r="Z9" s="57" t="str">
        <f>INDEX(TblCardDesign[#Data],MATCH(AA3,TblCardDesign[ID],0),'Card Designs'!Q3)</f>
        <v>Attach to Ship: When this ship is targetted by enemy ship gun slots, deal 200 damage to that enemy ship</v>
      </c>
      <c r="AA9" s="57"/>
      <c r="AB9" s="57"/>
      <c r="AC9" s="57"/>
      <c r="AD9" s="57"/>
      <c r="AE9" s="57"/>
      <c r="AF9" s="56" t="str">
        <f>INDEX(TblCardDesign[#Data],MATCH(AG3,TblCardDesign[ID],0),'Card Designs'!Q3)</f>
        <v>Sacrifice 1 Handling Tier 1
Robot can't be used for gun slots.
Tap: Handling + 2
Tap: Repair ship by 200</v>
      </c>
      <c r="AG9" s="57"/>
      <c r="AH9" s="57"/>
      <c r="AI9" s="57"/>
      <c r="AJ9" s="57"/>
      <c r="AK9" s="58"/>
      <c r="AL9" s="57" t="str">
        <f>INDEX(TblCardDesign[#Data],MATCH(AM3,TblCardDesign[ID],0),'Card Designs'!Q3)</f>
        <v>Provides 1x Frigate ship when your Capital ship is destroyed, fill crew slots with any crew that wouldve died up to maximum Frigate crew slots.</v>
      </c>
      <c r="AM9" s="57"/>
      <c r="AN9" s="57"/>
      <c r="AO9" s="57"/>
      <c r="AP9" s="57"/>
      <c r="AQ9" s="57"/>
      <c r="AR9" s="56" t="str">
        <f>INDEX(TblCardDesign[#Data],MATCH(AS3,TblCardDesign[ID],0),'Card Designs'!Q3)</f>
        <v>Sacrifice 1 Medic Tier 2
Tap: Medical + 3</v>
      </c>
      <c r="AS9" s="57"/>
      <c r="AT9" s="57"/>
      <c r="AU9" s="57"/>
      <c r="AV9" s="57"/>
      <c r="AW9" s="58"/>
      <c r="AX9" s="56" t="str">
        <f>INDEX(TblCardDesign[#Data],MATCH(AY3,TblCardDesign[ID],0),'Card Designs'!Q3)</f>
        <v>Tap: Research + 3 and discard top card of deck</v>
      </c>
      <c r="AY9" s="57"/>
      <c r="AZ9" s="57"/>
      <c r="BA9" s="57"/>
      <c r="BB9" s="57"/>
      <c r="BC9" s="58"/>
    </row>
    <row r="10" spans="2:59" ht="30.75" thickBot="1">
      <c r="B10" s="56"/>
      <c r="C10" s="57"/>
      <c r="D10" s="57"/>
      <c r="E10" s="57"/>
      <c r="F10" s="57"/>
      <c r="G10" s="12"/>
      <c r="H10" s="56"/>
      <c r="I10" s="57"/>
      <c r="J10" s="57"/>
      <c r="K10" s="57"/>
      <c r="L10" s="57"/>
      <c r="M10" s="58"/>
      <c r="N10" s="57"/>
      <c r="O10" s="57"/>
      <c r="P10" s="57"/>
      <c r="Q10" s="57"/>
      <c r="R10" s="57"/>
      <c r="S10" s="57"/>
      <c r="T10" s="56"/>
      <c r="U10" s="57"/>
      <c r="V10" s="57"/>
      <c r="W10" s="57"/>
      <c r="X10" s="57"/>
      <c r="Y10" s="58"/>
      <c r="Z10" s="57"/>
      <c r="AA10" s="57"/>
      <c r="AB10" s="57"/>
      <c r="AC10" s="57"/>
      <c r="AD10" s="57"/>
      <c r="AE10" s="57"/>
      <c r="AF10" s="56"/>
      <c r="AG10" s="57"/>
      <c r="AH10" s="57"/>
      <c r="AI10" s="57"/>
      <c r="AJ10" s="57"/>
      <c r="AK10" s="58"/>
      <c r="AL10" s="57"/>
      <c r="AM10" s="57"/>
      <c r="AN10" s="57"/>
      <c r="AO10" s="57"/>
      <c r="AP10" s="57"/>
      <c r="AQ10" s="57"/>
      <c r="AR10" s="56"/>
      <c r="AS10" s="57"/>
      <c r="AT10" s="57"/>
      <c r="AU10" s="57"/>
      <c r="AV10" s="57"/>
      <c r="AW10" s="58"/>
      <c r="AX10" s="56"/>
      <c r="AY10" s="57"/>
      <c r="AZ10" s="57"/>
      <c r="BA10" s="57"/>
      <c r="BB10" s="57"/>
      <c r="BC10" s="58"/>
      <c r="BE10" s="50" t="s">
        <v>337</v>
      </c>
      <c r="BF10" s="51">
        <v>15</v>
      </c>
      <c r="BG10" s="52" t="str">
        <f>UPPER(INDEX(TblCardDesign[#Data],MATCH(BF10,TblCardDesign[ID],0),2))</f>
        <v>CREW</v>
      </c>
    </row>
    <row r="11" spans="2:59">
      <c r="B11" s="56"/>
      <c r="C11" s="57"/>
      <c r="D11" s="57"/>
      <c r="E11" s="57"/>
      <c r="F11" s="57"/>
      <c r="G11" s="12"/>
      <c r="H11" s="56"/>
      <c r="I11" s="57"/>
      <c r="J11" s="57"/>
      <c r="K11" s="57"/>
      <c r="L11" s="57"/>
      <c r="M11" s="58"/>
      <c r="N11" s="57"/>
      <c r="O11" s="57"/>
      <c r="P11" s="57"/>
      <c r="Q11" s="57"/>
      <c r="R11" s="57"/>
      <c r="S11" s="57"/>
      <c r="T11" s="56"/>
      <c r="U11" s="57"/>
      <c r="V11" s="57"/>
      <c r="W11" s="57"/>
      <c r="X11" s="57"/>
      <c r="Y11" s="58"/>
      <c r="Z11" s="57"/>
      <c r="AA11" s="57"/>
      <c r="AB11" s="57"/>
      <c r="AC11" s="57"/>
      <c r="AD11" s="57"/>
      <c r="AE11" s="57"/>
      <c r="AF11" s="56"/>
      <c r="AG11" s="57"/>
      <c r="AH11" s="57"/>
      <c r="AI11" s="57"/>
      <c r="AJ11" s="57"/>
      <c r="AK11" s="58"/>
      <c r="AL11" s="57"/>
      <c r="AM11" s="57"/>
      <c r="AN11" s="57"/>
      <c r="AO11" s="57"/>
      <c r="AP11" s="57"/>
      <c r="AQ11" s="57"/>
      <c r="AR11" s="56"/>
      <c r="AS11" s="57"/>
      <c r="AT11" s="57"/>
      <c r="AU11" s="57"/>
      <c r="AV11" s="57"/>
      <c r="AW11" s="58"/>
      <c r="AX11" s="56"/>
      <c r="AY11" s="57"/>
      <c r="AZ11" s="57"/>
      <c r="BA11" s="57"/>
      <c r="BB11" s="57"/>
      <c r="BC11" s="58"/>
    </row>
    <row r="12" spans="2:59">
      <c r="B12" s="56"/>
      <c r="C12" s="57"/>
      <c r="D12" s="57"/>
      <c r="E12" s="57"/>
      <c r="F12" s="57"/>
      <c r="G12" s="12"/>
      <c r="H12" s="56"/>
      <c r="I12" s="57"/>
      <c r="J12" s="57"/>
      <c r="K12" s="57"/>
      <c r="L12" s="57"/>
      <c r="M12" s="58"/>
      <c r="N12" s="57"/>
      <c r="O12" s="57"/>
      <c r="P12" s="57"/>
      <c r="Q12" s="57"/>
      <c r="R12" s="57"/>
      <c r="S12" s="57"/>
      <c r="T12" s="56"/>
      <c r="U12" s="57"/>
      <c r="V12" s="57"/>
      <c r="W12" s="57"/>
      <c r="X12" s="57"/>
      <c r="Y12" s="58"/>
      <c r="Z12" s="57"/>
      <c r="AA12" s="57"/>
      <c r="AB12" s="57"/>
      <c r="AC12" s="57"/>
      <c r="AD12" s="57"/>
      <c r="AE12" s="57"/>
      <c r="AF12" s="56"/>
      <c r="AG12" s="57"/>
      <c r="AH12" s="57"/>
      <c r="AI12" s="57"/>
      <c r="AJ12" s="57"/>
      <c r="AK12" s="58"/>
      <c r="AL12" s="57"/>
      <c r="AM12" s="57"/>
      <c r="AN12" s="57"/>
      <c r="AO12" s="57"/>
      <c r="AP12" s="57"/>
      <c r="AQ12" s="57"/>
      <c r="AR12" s="56"/>
      <c r="AS12" s="57"/>
      <c r="AT12" s="57"/>
      <c r="AU12" s="57"/>
      <c r="AV12" s="57"/>
      <c r="AW12" s="58"/>
      <c r="AX12" s="56"/>
      <c r="AY12" s="57"/>
      <c r="AZ12" s="57"/>
      <c r="BA12" s="57"/>
      <c r="BB12" s="57"/>
      <c r="BC12" s="58"/>
    </row>
    <row r="13" spans="2:59">
      <c r="B13" s="56"/>
      <c r="C13" s="57"/>
      <c r="D13" s="57"/>
      <c r="E13" s="57"/>
      <c r="F13" s="57"/>
      <c r="G13" s="12"/>
      <c r="H13" s="56"/>
      <c r="I13" s="57"/>
      <c r="J13" s="57"/>
      <c r="K13" s="57"/>
      <c r="L13" s="57"/>
      <c r="M13" s="58"/>
      <c r="N13" s="57"/>
      <c r="O13" s="57"/>
      <c r="P13" s="57"/>
      <c r="Q13" s="57"/>
      <c r="R13" s="57"/>
      <c r="S13" s="57"/>
      <c r="T13" s="56"/>
      <c r="U13" s="57"/>
      <c r="V13" s="57"/>
      <c r="W13" s="57"/>
      <c r="X13" s="57"/>
      <c r="Y13" s="58"/>
      <c r="Z13" s="57"/>
      <c r="AA13" s="57"/>
      <c r="AB13" s="57"/>
      <c r="AC13" s="57"/>
      <c r="AD13" s="57"/>
      <c r="AE13" s="57"/>
      <c r="AF13" s="56"/>
      <c r="AG13" s="57"/>
      <c r="AH13" s="57"/>
      <c r="AI13" s="57"/>
      <c r="AJ13" s="57"/>
      <c r="AK13" s="58"/>
      <c r="AL13" s="57"/>
      <c r="AM13" s="57"/>
      <c r="AN13" s="57"/>
      <c r="AO13" s="57"/>
      <c r="AP13" s="57"/>
      <c r="AQ13" s="57"/>
      <c r="AR13" s="56"/>
      <c r="AS13" s="57"/>
      <c r="AT13" s="57"/>
      <c r="AU13" s="57"/>
      <c r="AV13" s="57"/>
      <c r="AW13" s="58"/>
      <c r="AX13" s="56"/>
      <c r="AY13" s="57"/>
      <c r="AZ13" s="57"/>
      <c r="BA13" s="57"/>
      <c r="BB13" s="57"/>
      <c r="BC13" s="58"/>
    </row>
    <row r="14" spans="2:59">
      <c r="B14" s="56"/>
      <c r="C14" s="57"/>
      <c r="D14" s="57"/>
      <c r="E14" s="57"/>
      <c r="F14" s="57"/>
      <c r="G14" s="12"/>
      <c r="H14" s="56"/>
      <c r="I14" s="57"/>
      <c r="J14" s="57"/>
      <c r="K14" s="57"/>
      <c r="L14" s="57"/>
      <c r="M14" s="58"/>
      <c r="N14" s="57"/>
      <c r="O14" s="57"/>
      <c r="P14" s="57"/>
      <c r="Q14" s="57"/>
      <c r="R14" s="57"/>
      <c r="S14" s="57"/>
      <c r="T14" s="56"/>
      <c r="U14" s="57"/>
      <c r="V14" s="57"/>
      <c r="W14" s="57"/>
      <c r="X14" s="57"/>
      <c r="Y14" s="58"/>
      <c r="Z14" s="57"/>
      <c r="AA14" s="57"/>
      <c r="AB14" s="57"/>
      <c r="AC14" s="57"/>
      <c r="AD14" s="57"/>
      <c r="AE14" s="57"/>
      <c r="AF14" s="56"/>
      <c r="AG14" s="57"/>
      <c r="AH14" s="57"/>
      <c r="AI14" s="57"/>
      <c r="AJ14" s="57"/>
      <c r="AK14" s="58"/>
      <c r="AL14" s="57"/>
      <c r="AM14" s="57"/>
      <c r="AN14" s="57"/>
      <c r="AO14" s="57"/>
      <c r="AP14" s="57"/>
      <c r="AQ14" s="57"/>
      <c r="AR14" s="56"/>
      <c r="AS14" s="57"/>
      <c r="AT14" s="57"/>
      <c r="AU14" s="57"/>
      <c r="AV14" s="57"/>
      <c r="AW14" s="58"/>
      <c r="AX14" s="56"/>
      <c r="AY14" s="57"/>
      <c r="AZ14" s="57"/>
      <c r="BA14" s="57"/>
      <c r="BB14" s="57"/>
      <c r="BC14" s="58"/>
    </row>
    <row r="15" spans="2:59" ht="15.75" thickBot="1">
      <c r="B15" s="59"/>
      <c r="C15" s="60"/>
      <c r="D15" s="60"/>
      <c r="E15" s="60"/>
      <c r="F15" s="60"/>
      <c r="G15" s="13"/>
      <c r="H15" s="59"/>
      <c r="I15" s="60"/>
      <c r="J15" s="60"/>
      <c r="K15" s="60"/>
      <c r="L15" s="60"/>
      <c r="M15" s="61"/>
      <c r="N15" s="60"/>
      <c r="O15" s="60"/>
      <c r="P15" s="60"/>
      <c r="Q15" s="60"/>
      <c r="R15" s="60"/>
      <c r="S15" s="60"/>
      <c r="T15" s="59"/>
      <c r="U15" s="60"/>
      <c r="V15" s="60"/>
      <c r="W15" s="60"/>
      <c r="X15" s="60"/>
      <c r="Y15" s="61"/>
      <c r="Z15" s="60"/>
      <c r="AA15" s="60"/>
      <c r="AB15" s="60"/>
      <c r="AC15" s="60"/>
      <c r="AD15" s="60"/>
      <c r="AE15" s="60"/>
      <c r="AF15" s="59"/>
      <c r="AG15" s="60"/>
      <c r="AH15" s="60"/>
      <c r="AI15" s="60"/>
      <c r="AJ15" s="60"/>
      <c r="AK15" s="61"/>
      <c r="AL15" s="60"/>
      <c r="AM15" s="60"/>
      <c r="AN15" s="60"/>
      <c r="AO15" s="60"/>
      <c r="AP15" s="60"/>
      <c r="AQ15" s="60"/>
      <c r="AR15" s="59"/>
      <c r="AS15" s="60"/>
      <c r="AT15" s="60"/>
      <c r="AU15" s="60"/>
      <c r="AV15" s="60"/>
      <c r="AW15" s="61"/>
      <c r="AX15" s="59"/>
      <c r="AY15" s="60"/>
      <c r="AZ15" s="60"/>
      <c r="BA15" s="60"/>
      <c r="BB15" s="60"/>
      <c r="BC15" s="61"/>
    </row>
    <row r="16" spans="2:59" ht="15.75" thickBot="1">
      <c r="B16" s="90" t="s">
        <v>338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2"/>
    </row>
    <row r="17" spans="2:55">
      <c r="B17" s="93" t="s">
        <v>339</v>
      </c>
      <c r="C17" s="94"/>
      <c r="D17" s="94"/>
      <c r="E17" s="94"/>
      <c r="F17" s="95"/>
      <c r="G17" s="34"/>
      <c r="H17" s="35"/>
      <c r="I17" s="35"/>
      <c r="J17" s="35"/>
      <c r="K17" s="35"/>
      <c r="L17" s="34"/>
      <c r="M17" s="35"/>
      <c r="N17" s="35"/>
      <c r="O17" s="35"/>
      <c r="P17" s="35"/>
      <c r="Q17" s="35"/>
      <c r="R17" s="34"/>
      <c r="S17" s="35"/>
      <c r="T17" s="35"/>
      <c r="U17" s="35"/>
      <c r="V17" s="35"/>
      <c r="W17" s="35"/>
      <c r="X17" s="34"/>
      <c r="Y17" s="35"/>
      <c r="Z17" s="35"/>
      <c r="AA17" s="35"/>
      <c r="AB17" s="35"/>
      <c r="AC17" s="35"/>
      <c r="AD17" s="34"/>
      <c r="AE17" s="35"/>
      <c r="AF17" s="35"/>
      <c r="AG17" s="35"/>
      <c r="AH17" s="35"/>
      <c r="AI17" s="35"/>
      <c r="AJ17" s="34"/>
      <c r="AK17" s="35"/>
      <c r="AL17" s="35"/>
      <c r="AM17" s="35"/>
      <c r="AN17" s="35"/>
      <c r="AO17" s="35"/>
      <c r="AP17" s="34"/>
      <c r="AQ17" s="35"/>
      <c r="AR17" s="35"/>
      <c r="AS17" s="35"/>
      <c r="AT17" s="35"/>
      <c r="AU17" s="35"/>
      <c r="AV17" s="34"/>
      <c r="AW17" s="35"/>
      <c r="AX17" s="38" t="s">
        <v>328</v>
      </c>
      <c r="AY17" s="39"/>
      <c r="AZ17" s="108" t="s">
        <v>2</v>
      </c>
      <c r="BA17" s="108"/>
      <c r="BB17" s="108"/>
      <c r="BC17" s="40"/>
    </row>
    <row r="18" spans="2:55">
      <c r="B18" s="96" t="s">
        <v>340</v>
      </c>
      <c r="C18" s="97"/>
      <c r="D18" s="97"/>
      <c r="E18" s="97"/>
      <c r="F18" s="98"/>
      <c r="G18" s="6"/>
      <c r="L18" s="6"/>
      <c r="R18" s="6"/>
      <c r="X18" s="6"/>
      <c r="AD18" s="6"/>
      <c r="AJ18" s="6"/>
      <c r="AP18" s="6"/>
      <c r="AV18" s="6"/>
      <c r="AX18" s="77" t="e">
        <f>INDEX(TblCardDesign[#Data],MATCH(AY17,TblCardDesign[ID],0),3)</f>
        <v>#N/A</v>
      </c>
      <c r="AY18" s="78"/>
      <c r="AZ18" s="78"/>
      <c r="BA18" s="78"/>
      <c r="BB18" s="78"/>
      <c r="BC18" s="41"/>
    </row>
    <row r="19" spans="2:55">
      <c r="B19" s="99" t="s">
        <v>341</v>
      </c>
      <c r="C19" s="100"/>
      <c r="D19" s="100"/>
      <c r="E19" s="100"/>
      <c r="F19" s="101"/>
      <c r="G19" s="36"/>
      <c r="L19" s="36"/>
      <c r="R19" s="36"/>
      <c r="X19" s="36"/>
      <c r="AD19" s="36"/>
      <c r="AJ19" s="36"/>
      <c r="AP19" s="36"/>
      <c r="AV19" s="36"/>
      <c r="AX19" s="75" t="e">
        <f>"Type: "&amp;INDEX(TblCardDesign[#Data],MATCH(AY17,TblCardDesign[ID],0),11)</f>
        <v>#N/A</v>
      </c>
      <c r="AY19" s="76"/>
      <c r="AZ19" s="76"/>
      <c r="BA19" s="76"/>
      <c r="BB19" s="76"/>
      <c r="BC19" s="42"/>
    </row>
    <row r="20" spans="2:55" ht="15.75" thickBot="1">
      <c r="B20" s="102" t="s">
        <v>342</v>
      </c>
      <c r="C20" s="103"/>
      <c r="D20" s="103"/>
      <c r="E20" s="103"/>
      <c r="F20" s="104"/>
      <c r="G20" s="6"/>
      <c r="L20" s="6"/>
      <c r="R20" s="6"/>
      <c r="X20" s="6"/>
      <c r="AD20" s="6"/>
      <c r="AJ20" s="6"/>
      <c r="AP20" s="6"/>
      <c r="AV20" s="6"/>
      <c r="AX20" s="43" t="s">
        <v>330</v>
      </c>
      <c r="AY20" s="44" t="s">
        <v>331</v>
      </c>
      <c r="AZ20" s="44" t="s">
        <v>332</v>
      </c>
      <c r="BA20" s="44" t="s">
        <v>333</v>
      </c>
      <c r="BB20" s="44" t="s">
        <v>334</v>
      </c>
      <c r="BC20" s="45" t="s">
        <v>335</v>
      </c>
    </row>
    <row r="21" spans="2:55">
      <c r="B21" s="7"/>
      <c r="AX21" s="43" t="e">
        <f>INDEX(TblCardDesign[#Data],MATCH(AY17,TblCardDesign[ID],0),5)</f>
        <v>#N/A</v>
      </c>
      <c r="AY21" s="46" t="e">
        <f>INDEX(TblCardDesign[#Data],MATCH(AY17,TblCardDesign[ID],0),6)</f>
        <v>#N/A</v>
      </c>
      <c r="AZ21" s="44" t="e">
        <f>INDEX(TblCardDesign[#Data],MATCH(AY17,TblCardDesign[ID],0),7)</f>
        <v>#N/A</v>
      </c>
      <c r="BA21" s="44" t="e">
        <f>INDEX(TblCardDesign[#Data],MATCH(AY17,TblCardDesign[ID],0),8)</f>
        <v>#N/A</v>
      </c>
      <c r="BB21" s="44" t="e">
        <f>INDEX(TblCardDesign[#Data],MATCH(AY17,TblCardDesign[ID],0),9)</f>
        <v>#N/A</v>
      </c>
      <c r="BC21" s="45" t="e">
        <f>INDEX(TblCardDesign[#Data],MATCH(AY17,TblCardDesign[ID],0),10)</f>
        <v>#N/A</v>
      </c>
    </row>
    <row r="22" spans="2:55">
      <c r="B22" s="7"/>
      <c r="AX22" s="77" t="s">
        <v>336</v>
      </c>
      <c r="AY22" s="78"/>
      <c r="AZ22" s="78"/>
      <c r="BA22" s="78"/>
      <c r="BB22" s="78"/>
      <c r="BC22" s="41"/>
    </row>
    <row r="23" spans="2:55">
      <c r="B23" s="7"/>
      <c r="K23" s="121"/>
      <c r="L23" s="121"/>
      <c r="M23" s="121"/>
      <c r="N23" s="121"/>
      <c r="O23" s="121"/>
      <c r="AX23" s="79" t="e">
        <f>INDEX(TblCardDesign[#Data],MATCH(AY17,TblCardDesign[ID],0),'Card Designs'!$Q$3)</f>
        <v>#N/A</v>
      </c>
      <c r="AY23" s="80"/>
      <c r="AZ23" s="80"/>
      <c r="BA23" s="80"/>
      <c r="BB23" s="80"/>
      <c r="BC23" s="81"/>
    </row>
    <row r="24" spans="2:55">
      <c r="B24" s="7"/>
      <c r="AX24" s="79"/>
      <c r="AY24" s="80"/>
      <c r="AZ24" s="80"/>
      <c r="BA24" s="80"/>
      <c r="BB24" s="80"/>
      <c r="BC24" s="81"/>
    </row>
    <row r="25" spans="2:55">
      <c r="B25" s="7"/>
      <c r="AX25" s="79"/>
      <c r="AY25" s="80"/>
      <c r="AZ25" s="80"/>
      <c r="BA25" s="80"/>
      <c r="BB25" s="80"/>
      <c r="BC25" s="81"/>
    </row>
    <row r="26" spans="2:55">
      <c r="B26" s="7"/>
      <c r="AX26" s="79"/>
      <c r="AY26" s="80"/>
      <c r="AZ26" s="80"/>
      <c r="BA26" s="80"/>
      <c r="BB26" s="80"/>
      <c r="BC26" s="81"/>
    </row>
    <row r="27" spans="2:55" ht="15.75" thickBot="1">
      <c r="B27" s="7"/>
      <c r="AX27" s="82"/>
      <c r="AY27" s="83"/>
      <c r="AZ27" s="83"/>
      <c r="BA27" s="83"/>
      <c r="BB27" s="83"/>
      <c r="BC27" s="84"/>
    </row>
    <row r="28" spans="2:55" ht="15.75" thickBot="1">
      <c r="B28" s="47" t="s">
        <v>343</v>
      </c>
      <c r="C28" s="48"/>
      <c r="D28" s="48"/>
      <c r="E28" s="48"/>
      <c r="F28" s="48"/>
      <c r="G28" s="49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85" t="s">
        <v>343</v>
      </c>
      <c r="AY28" s="86"/>
      <c r="AZ28" s="86"/>
      <c r="BA28" s="86"/>
      <c r="BB28" s="86"/>
      <c r="BC28" s="87"/>
    </row>
    <row r="29" spans="2:55">
      <c r="B29" s="38" t="s">
        <v>328</v>
      </c>
      <c r="C29" s="39"/>
      <c r="D29" s="108" t="s">
        <v>2</v>
      </c>
      <c r="E29" s="108"/>
      <c r="F29" s="108"/>
      <c r="G29" s="40"/>
      <c r="BC29" s="8"/>
    </row>
    <row r="30" spans="2:55">
      <c r="B30" s="77" t="e">
        <f>INDEX(TblCardDesign[#Data],MATCH(C29,TblCardDesign[ID],0),3)</f>
        <v>#N/A</v>
      </c>
      <c r="C30" s="78"/>
      <c r="D30" s="78"/>
      <c r="E30" s="78"/>
      <c r="F30" s="78"/>
      <c r="G30" s="41"/>
      <c r="BC30" s="8"/>
    </row>
    <row r="31" spans="2:55">
      <c r="B31" s="75" t="e">
        <f>"Type: "&amp;INDEX(TblCardDesign[#Data],MATCH(C29,TblCardDesign[ID],0),11)</f>
        <v>#N/A</v>
      </c>
      <c r="C31" s="76"/>
      <c r="D31" s="76"/>
      <c r="E31" s="76"/>
      <c r="F31" s="76"/>
      <c r="G31" s="42"/>
      <c r="BC31" s="8"/>
    </row>
    <row r="32" spans="2:55">
      <c r="B32" s="43" t="s">
        <v>330</v>
      </c>
      <c r="C32" s="44" t="s">
        <v>331</v>
      </c>
      <c r="D32" s="44" t="s">
        <v>332</v>
      </c>
      <c r="E32" s="44" t="s">
        <v>333</v>
      </c>
      <c r="F32" s="44" t="s">
        <v>334</v>
      </c>
      <c r="G32" s="45" t="s">
        <v>335</v>
      </c>
      <c r="BC32" s="8"/>
    </row>
    <row r="33" spans="2:55">
      <c r="B33" s="43" t="e">
        <f>INDEX(TblCardDesign[#Data],MATCH(C29,TblCardDesign[ID],0),5)</f>
        <v>#N/A</v>
      </c>
      <c r="C33" s="46" t="e">
        <f>INDEX(TblCardDesign[#Data],MATCH(C29,TblCardDesign[ID],0),6)</f>
        <v>#N/A</v>
      </c>
      <c r="D33" s="44" t="e">
        <f>INDEX(TblCardDesign[#Data],MATCH(C29,TblCardDesign[ID],0),7)</f>
        <v>#N/A</v>
      </c>
      <c r="E33" s="44" t="e">
        <f>INDEX(TblCardDesign[#Data],MATCH(C29,TblCardDesign[ID],0),8)</f>
        <v>#N/A</v>
      </c>
      <c r="F33" s="44" t="e">
        <f>INDEX(TblCardDesign[#Data],MATCH(C29,TblCardDesign[ID],0),9)</f>
        <v>#N/A</v>
      </c>
      <c r="G33" s="45" t="e">
        <f>INDEX(TblCardDesign[#Data],MATCH(C29,TblCardDesign[ID],0),10)</f>
        <v>#N/A</v>
      </c>
      <c r="BC33" s="8"/>
    </row>
    <row r="34" spans="2:55">
      <c r="B34" s="77" t="s">
        <v>336</v>
      </c>
      <c r="C34" s="78"/>
      <c r="D34" s="78"/>
      <c r="E34" s="78"/>
      <c r="F34" s="78"/>
      <c r="G34" s="41"/>
      <c r="BC34" s="8"/>
    </row>
    <row r="35" spans="2:55" ht="15.75" thickBot="1">
      <c r="B35" s="79" t="e">
        <f>INDEX(TblCardDesign[#Data],MATCH(C29,TblCardDesign[ID],0),'Card Designs'!$Q$3)</f>
        <v>#N/A</v>
      </c>
      <c r="C35" s="80"/>
      <c r="D35" s="80"/>
      <c r="E35" s="80"/>
      <c r="F35" s="80"/>
      <c r="G35" s="81"/>
      <c r="BC35" s="8"/>
    </row>
    <row r="36" spans="2:55">
      <c r="B36" s="79"/>
      <c r="C36" s="80"/>
      <c r="D36" s="80"/>
      <c r="E36" s="80"/>
      <c r="F36" s="80"/>
      <c r="G36" s="81"/>
      <c r="AX36" s="115" t="s">
        <v>342</v>
      </c>
      <c r="AY36" s="116"/>
      <c r="AZ36" s="116"/>
      <c r="BA36" s="116"/>
      <c r="BB36" s="116"/>
      <c r="BC36" s="117"/>
    </row>
    <row r="37" spans="2:55">
      <c r="B37" s="79"/>
      <c r="C37" s="80"/>
      <c r="D37" s="80"/>
      <c r="E37" s="80"/>
      <c r="F37" s="80"/>
      <c r="G37" s="81"/>
      <c r="AX37" s="99" t="s">
        <v>341</v>
      </c>
      <c r="AY37" s="100"/>
      <c r="AZ37" s="100"/>
      <c r="BA37" s="100"/>
      <c r="BB37" s="100"/>
      <c r="BC37" s="101"/>
    </row>
    <row r="38" spans="2:55">
      <c r="B38" s="79"/>
      <c r="C38" s="80"/>
      <c r="D38" s="80"/>
      <c r="E38" s="80"/>
      <c r="F38" s="80"/>
      <c r="G38" s="81"/>
      <c r="AX38" s="96" t="s">
        <v>340</v>
      </c>
      <c r="AY38" s="97"/>
      <c r="AZ38" s="97"/>
      <c r="BA38" s="97"/>
      <c r="BB38" s="97"/>
      <c r="BC38" s="98"/>
    </row>
    <row r="39" spans="2:55" ht="15.75" thickBot="1">
      <c r="B39" s="82"/>
      <c r="C39" s="83"/>
      <c r="D39" s="83"/>
      <c r="E39" s="83"/>
      <c r="F39" s="83"/>
      <c r="G39" s="84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12" t="s">
        <v>339</v>
      </c>
      <c r="AY39" s="113"/>
      <c r="AZ39" s="113"/>
      <c r="BA39" s="113"/>
      <c r="BB39" s="113"/>
      <c r="BC39" s="114"/>
    </row>
    <row r="40" spans="2:55" ht="16.5" thickBot="1">
      <c r="B40" s="109" t="s">
        <v>344</v>
      </c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1"/>
    </row>
    <row r="41" spans="2:55" ht="15.75" thickBot="1">
      <c r="B41" s="62" t="s">
        <v>316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4"/>
      <c r="AL41" s="62" t="s">
        <v>4</v>
      </c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4"/>
    </row>
    <row r="42" spans="2:55" ht="15.75" thickBot="1">
      <c r="B42" s="68" t="s">
        <v>317</v>
      </c>
      <c r="C42" s="69"/>
      <c r="D42" s="69"/>
      <c r="E42" s="69"/>
      <c r="F42" s="69"/>
      <c r="G42" s="27"/>
      <c r="H42" s="70" t="s">
        <v>318</v>
      </c>
      <c r="I42" s="69"/>
      <c r="J42" s="69"/>
      <c r="K42" s="69"/>
      <c r="L42" s="69"/>
      <c r="M42" s="71"/>
      <c r="N42" s="69" t="s">
        <v>319</v>
      </c>
      <c r="O42" s="69"/>
      <c r="P42" s="69"/>
      <c r="Q42" s="69"/>
      <c r="R42" s="69"/>
      <c r="S42" s="69"/>
      <c r="T42" s="70" t="s">
        <v>320</v>
      </c>
      <c r="U42" s="69"/>
      <c r="V42" s="69"/>
      <c r="W42" s="69"/>
      <c r="X42" s="69"/>
      <c r="Y42" s="71"/>
      <c r="Z42" s="69" t="s">
        <v>321</v>
      </c>
      <c r="AA42" s="69"/>
      <c r="AB42" s="69"/>
      <c r="AC42" s="69"/>
      <c r="AD42" s="69"/>
      <c r="AE42" s="69"/>
      <c r="AF42" s="70" t="s">
        <v>322</v>
      </c>
      <c r="AG42" s="69"/>
      <c r="AH42" s="69"/>
      <c r="AI42" s="69"/>
      <c r="AJ42" s="69"/>
      <c r="AK42" s="69"/>
      <c r="AL42" s="68" t="s">
        <v>323</v>
      </c>
      <c r="AM42" s="69"/>
      <c r="AN42" s="69"/>
      <c r="AO42" s="69"/>
      <c r="AP42" s="69"/>
      <c r="AQ42" s="69"/>
      <c r="AR42" s="70" t="s">
        <v>324</v>
      </c>
      <c r="AS42" s="69"/>
      <c r="AT42" s="69"/>
      <c r="AU42" s="69"/>
      <c r="AV42" s="69"/>
      <c r="AW42" s="71"/>
      <c r="AX42" s="69" t="s">
        <v>325</v>
      </c>
      <c r="AY42" s="69"/>
      <c r="AZ42" s="69"/>
      <c r="BA42" s="69"/>
      <c r="BB42" s="69"/>
      <c r="BC42" s="120"/>
    </row>
    <row r="43" spans="2:55">
      <c r="B43" s="9" t="s">
        <v>328</v>
      </c>
      <c r="C43" s="26">
        <v>63</v>
      </c>
      <c r="D43" s="65" t="str">
        <f>"Rank: "&amp;INDEX(TblCardDesign[#Data],MATCH(C43,TblCardDesign[ID],0),14)</f>
        <v>Rank: 2</v>
      </c>
      <c r="E43" s="65"/>
      <c r="F43" s="65"/>
      <c r="G43" s="10"/>
      <c r="H43" s="32" t="s">
        <v>328</v>
      </c>
      <c r="I43" s="33">
        <v>99</v>
      </c>
      <c r="J43" s="88" t="str">
        <f>"Rank: "&amp;INDEX(TblCardDesign[#Data],MATCH(I43,TblCardDesign[ID],0),14)</f>
        <v xml:space="preserve">Rank: </v>
      </c>
      <c r="K43" s="88"/>
      <c r="L43" s="88"/>
      <c r="M43" s="89"/>
      <c r="N43" s="10" t="s">
        <v>328</v>
      </c>
      <c r="O43" s="26">
        <v>46</v>
      </c>
      <c r="P43" s="65" t="str">
        <f>"Rank: "&amp;INDEX(TblCardDesign[#Data],MATCH(O43,TblCardDesign[ID],0),14)</f>
        <v xml:space="preserve">Rank: </v>
      </c>
      <c r="Q43" s="65"/>
      <c r="R43" s="65"/>
      <c r="S43" s="65"/>
      <c r="T43" s="32" t="s">
        <v>328</v>
      </c>
      <c r="U43" s="33">
        <v>56</v>
      </c>
      <c r="V43" s="88" t="str">
        <f>"Rank: "&amp;INDEX(TblCardDesign[#Data],MATCH(U43,TblCardDesign[ID],0),14)</f>
        <v>Rank: 1</v>
      </c>
      <c r="W43" s="88"/>
      <c r="X43" s="88"/>
      <c r="Y43" s="89"/>
      <c r="Z43" s="10" t="s">
        <v>328</v>
      </c>
      <c r="AA43" s="26">
        <v>99</v>
      </c>
      <c r="AB43" s="65" t="str">
        <f>"Rank: "&amp;INDEX(TblCardDesign[#Data],MATCH(AA43,TblCardDesign[ID],0),14)</f>
        <v xml:space="preserve">Rank: </v>
      </c>
      <c r="AC43" s="65"/>
      <c r="AD43" s="65"/>
      <c r="AE43" s="65"/>
      <c r="AF43" s="32" t="s">
        <v>328</v>
      </c>
      <c r="AG43" s="33">
        <v>62</v>
      </c>
      <c r="AH43" s="88" t="str">
        <f>"Rank: "&amp;INDEX(TblCardDesign[#Data],MATCH(AG43,TblCardDesign[ID],0),14)</f>
        <v>Rank: 2</v>
      </c>
      <c r="AI43" s="88"/>
      <c r="AJ43" s="88"/>
      <c r="AK43" s="89"/>
      <c r="AL43" s="10" t="s">
        <v>328</v>
      </c>
      <c r="AM43" s="26">
        <v>82</v>
      </c>
      <c r="AN43" s="65" t="str">
        <f>"Rank: "&amp;INDEX(TblCardDesign[#Data],MATCH(AM43,TblCardDesign[ID],0),14)</f>
        <v xml:space="preserve">Rank: </v>
      </c>
      <c r="AO43" s="65"/>
      <c r="AP43" s="65"/>
      <c r="AQ43" s="65"/>
      <c r="AR43" s="32" t="s">
        <v>328</v>
      </c>
      <c r="AS43" s="33">
        <v>11</v>
      </c>
      <c r="AT43" s="88" t="str">
        <f>"Rank: "&amp;INDEX(TblCardDesign[#Data],MATCH(AS43,TblCardDesign[ID],0),14)</f>
        <v>Rank: 3</v>
      </c>
      <c r="AU43" s="88"/>
      <c r="AV43" s="88"/>
      <c r="AW43" s="89"/>
      <c r="AX43" s="32" t="s">
        <v>328</v>
      </c>
      <c r="AY43" s="33">
        <v>4</v>
      </c>
      <c r="AZ43" s="88" t="str">
        <f>"Rank: "&amp;INDEX(TblCardDesign[#Data],MATCH(AY43,TblCardDesign[ID],0),14)</f>
        <v>Rank: 1</v>
      </c>
      <c r="BA43" s="88"/>
      <c r="BB43" s="88"/>
      <c r="BC43" s="89"/>
    </row>
    <row r="44" spans="2:55">
      <c r="B44" s="66" t="str">
        <f>INDEX(TblCardDesign[#Data],MATCH(C43,TblCardDesign[ID],0),3)</f>
        <v>P Bot Bot</v>
      </c>
      <c r="C44" s="65"/>
      <c r="D44" s="65"/>
      <c r="E44" s="65"/>
      <c r="F44" s="65"/>
      <c r="G44" s="10"/>
      <c r="H44" s="66" t="str">
        <f>INDEX(TblCardDesign[#Data],MATCH(I43,TblCardDesign[ID],0),3)</f>
        <v>Auto Cannon</v>
      </c>
      <c r="I44" s="65"/>
      <c r="J44" s="65"/>
      <c r="K44" s="65"/>
      <c r="L44" s="65"/>
      <c r="M44" s="67"/>
      <c r="N44" s="65" t="str">
        <f>INDEX(TblCardDesign[#Data],MATCH(O43,TblCardDesign[ID],0),3)</f>
        <v>Hull Breach</v>
      </c>
      <c r="O44" s="65"/>
      <c r="P44" s="65"/>
      <c r="Q44" s="65"/>
      <c r="R44" s="65"/>
      <c r="S44" s="65"/>
      <c r="T44" s="66" t="str">
        <f>INDEX(TblCardDesign[#Data],MATCH(U43,TblCardDesign[ID],0),3)</f>
        <v>R Bot</v>
      </c>
      <c r="U44" s="65"/>
      <c r="V44" s="65"/>
      <c r="W44" s="65"/>
      <c r="X44" s="65"/>
      <c r="Y44" s="67"/>
      <c r="Z44" s="65" t="str">
        <f>INDEX(TblCardDesign[#Data],MATCH(AA43,TblCardDesign[ID],0),3)</f>
        <v>Auto Cannon</v>
      </c>
      <c r="AA44" s="65"/>
      <c r="AB44" s="65"/>
      <c r="AC44" s="65"/>
      <c r="AD44" s="65"/>
      <c r="AE44" s="65"/>
      <c r="AF44" s="66" t="str">
        <f>INDEX(TblCardDesign[#Data],MATCH(AG43,TblCardDesign[ID],0),3)</f>
        <v>B Bot Bot</v>
      </c>
      <c r="AG44" s="65"/>
      <c r="AH44" s="65"/>
      <c r="AI44" s="65"/>
      <c r="AJ44" s="65"/>
      <c r="AK44" s="67"/>
      <c r="AL44" s="65" t="str">
        <f>INDEX(TblCardDesign[#Data],MATCH(AM43,TblCardDesign[ID],0),3)</f>
        <v>Adm. I.T.S Atrap</v>
      </c>
      <c r="AM44" s="65"/>
      <c r="AN44" s="65"/>
      <c r="AO44" s="65"/>
      <c r="AP44" s="65"/>
      <c r="AQ44" s="65"/>
      <c r="AR44" s="66" t="str">
        <f>INDEX(TblCardDesign[#Data],MATCH(AS43,TblCardDesign[ID],0),3)</f>
        <v>Chief Medical Officer</v>
      </c>
      <c r="AS44" s="65"/>
      <c r="AT44" s="65"/>
      <c r="AU44" s="65"/>
      <c r="AV44" s="65"/>
      <c r="AW44" s="67"/>
      <c r="AX44" s="66" t="str">
        <f>INDEX(TblCardDesign[#Data],MATCH(AY43,TblCardDesign[ID],0),3)</f>
        <v>Mad Scientist</v>
      </c>
      <c r="AY44" s="65"/>
      <c r="AZ44" s="65"/>
      <c r="BA44" s="65"/>
      <c r="BB44" s="65"/>
      <c r="BC44" s="67"/>
    </row>
    <row r="45" spans="2:55">
      <c r="B45" s="105" t="str">
        <f>"Type: "&amp;INDEX(TblCardDesign[#Data],MATCH(C43,TblCardDesign[ID],0),11)</f>
        <v xml:space="preserve">Type: </v>
      </c>
      <c r="C45" s="106"/>
      <c r="D45" s="106"/>
      <c r="E45" s="106"/>
      <c r="F45" s="106"/>
      <c r="G45" s="11"/>
      <c r="H45" s="105" t="str">
        <f>"Type: "&amp;INDEX(TblCardDesign[#Data],MATCH(I43,TblCardDesign[ID],0),11)</f>
        <v xml:space="preserve">Type: </v>
      </c>
      <c r="I45" s="106"/>
      <c r="J45" s="106"/>
      <c r="K45" s="106"/>
      <c r="L45" s="106"/>
      <c r="M45" s="107"/>
      <c r="N45" s="106" t="str">
        <f>"Type: "&amp;INDEX(TblCardDesign[#Data],MATCH(O43,TblCardDesign[ID],0),11)</f>
        <v xml:space="preserve">Type: </v>
      </c>
      <c r="O45" s="106"/>
      <c r="P45" s="106"/>
      <c r="Q45" s="106"/>
      <c r="R45" s="106"/>
      <c r="S45" s="106"/>
      <c r="T45" s="105" t="str">
        <f>"Type: "&amp;INDEX(TblCardDesign[#Data],MATCH(U43,TblCardDesign[ID],0),11)</f>
        <v xml:space="preserve">Type: </v>
      </c>
      <c r="U45" s="106"/>
      <c r="V45" s="106"/>
      <c r="W45" s="106"/>
      <c r="X45" s="106"/>
      <c r="Y45" s="107"/>
      <c r="Z45" s="106" t="str">
        <f>"Type: "&amp;INDEX(TblCardDesign[#Data],MATCH(AA43,TblCardDesign[ID],0),11)</f>
        <v xml:space="preserve">Type: </v>
      </c>
      <c r="AA45" s="106"/>
      <c r="AB45" s="106"/>
      <c r="AC45" s="106"/>
      <c r="AD45" s="106"/>
      <c r="AE45" s="106"/>
      <c r="AF45" s="105" t="str">
        <f>"Type: "&amp;INDEX(TblCardDesign[#Data],MATCH(AG43,TblCardDesign[ID],0),11)</f>
        <v xml:space="preserve">Type: </v>
      </c>
      <c r="AG45" s="106"/>
      <c r="AH45" s="106"/>
      <c r="AI45" s="106"/>
      <c r="AJ45" s="106"/>
      <c r="AK45" s="107"/>
      <c r="AL45" s="106" t="str">
        <f>"Type: "&amp;INDEX(TblCardDesign[#Data],MATCH(AM43,TblCardDesign[ID],0),11)</f>
        <v xml:space="preserve">Type: </v>
      </c>
      <c r="AM45" s="106"/>
      <c r="AN45" s="106"/>
      <c r="AO45" s="106"/>
      <c r="AP45" s="106"/>
      <c r="AQ45" s="106"/>
      <c r="AR45" s="105" t="str">
        <f>"Type: "&amp;INDEX(TblCardDesign[#Data],MATCH(AS43,TblCardDesign[ID],0),11)</f>
        <v xml:space="preserve">Type: </v>
      </c>
      <c r="AS45" s="106"/>
      <c r="AT45" s="106"/>
      <c r="AU45" s="106"/>
      <c r="AV45" s="106"/>
      <c r="AW45" s="107"/>
      <c r="AX45" s="105" t="str">
        <f>"Type: "&amp;INDEX(TblCardDesign[#Data],MATCH(AY43,TblCardDesign[ID],0),11)</f>
        <v xml:space="preserve">Type: </v>
      </c>
      <c r="AY45" s="106"/>
      <c r="AZ45" s="106"/>
      <c r="BA45" s="106"/>
      <c r="BB45" s="106"/>
      <c r="BC45" s="107"/>
    </row>
    <row r="46" spans="2:55">
      <c r="B46" s="28" t="s">
        <v>330</v>
      </c>
      <c r="C46" s="14" t="s">
        <v>331</v>
      </c>
      <c r="D46" s="14" t="s">
        <v>332</v>
      </c>
      <c r="E46" s="14" t="s">
        <v>333</v>
      </c>
      <c r="F46" s="14" t="s">
        <v>334</v>
      </c>
      <c r="G46" s="31" t="s">
        <v>335</v>
      </c>
      <c r="H46" s="16" t="s">
        <v>330</v>
      </c>
      <c r="I46" s="14" t="s">
        <v>331</v>
      </c>
      <c r="J46" s="14" t="s">
        <v>332</v>
      </c>
      <c r="K46" s="14" t="s">
        <v>333</v>
      </c>
      <c r="L46" s="14" t="s">
        <v>334</v>
      </c>
      <c r="M46" s="17" t="s">
        <v>335</v>
      </c>
      <c r="N46" s="15" t="s">
        <v>330</v>
      </c>
      <c r="O46" s="14" t="s">
        <v>331</v>
      </c>
      <c r="P46" s="14" t="s">
        <v>332</v>
      </c>
      <c r="Q46" s="14" t="s">
        <v>333</v>
      </c>
      <c r="R46" s="14" t="s">
        <v>334</v>
      </c>
      <c r="S46" s="31" t="s">
        <v>335</v>
      </c>
      <c r="T46" s="16" t="s">
        <v>330</v>
      </c>
      <c r="U46" s="14" t="s">
        <v>331</v>
      </c>
      <c r="V46" s="14" t="s">
        <v>332</v>
      </c>
      <c r="W46" s="14" t="s">
        <v>333</v>
      </c>
      <c r="X46" s="14" t="s">
        <v>334</v>
      </c>
      <c r="Y46" s="17" t="s">
        <v>335</v>
      </c>
      <c r="Z46" s="15" t="s">
        <v>330</v>
      </c>
      <c r="AA46" s="14" t="s">
        <v>331</v>
      </c>
      <c r="AB46" s="14" t="s">
        <v>332</v>
      </c>
      <c r="AC46" s="14" t="s">
        <v>333</v>
      </c>
      <c r="AD46" s="14" t="s">
        <v>334</v>
      </c>
      <c r="AE46" s="31" t="s">
        <v>335</v>
      </c>
      <c r="AF46" s="16" t="s">
        <v>330</v>
      </c>
      <c r="AG46" s="14" t="s">
        <v>331</v>
      </c>
      <c r="AH46" s="14" t="s">
        <v>332</v>
      </c>
      <c r="AI46" s="14" t="s">
        <v>333</v>
      </c>
      <c r="AJ46" s="14" t="s">
        <v>334</v>
      </c>
      <c r="AK46" s="17" t="s">
        <v>335</v>
      </c>
      <c r="AL46" s="29" t="s">
        <v>330</v>
      </c>
      <c r="AM46" s="14" t="s">
        <v>331</v>
      </c>
      <c r="AN46" s="14" t="s">
        <v>332</v>
      </c>
      <c r="AO46" s="14" t="s">
        <v>333</v>
      </c>
      <c r="AP46" s="14" t="s">
        <v>334</v>
      </c>
      <c r="AQ46" s="31" t="s">
        <v>335</v>
      </c>
      <c r="AR46" s="16" t="s">
        <v>330</v>
      </c>
      <c r="AS46" s="14" t="s">
        <v>331</v>
      </c>
      <c r="AT46" s="14" t="s">
        <v>332</v>
      </c>
      <c r="AU46" s="14" t="s">
        <v>333</v>
      </c>
      <c r="AV46" s="14" t="s">
        <v>334</v>
      </c>
      <c r="AW46" s="17" t="s">
        <v>335</v>
      </c>
      <c r="AX46" s="16" t="s">
        <v>330</v>
      </c>
      <c r="AY46" s="14" t="s">
        <v>331</v>
      </c>
      <c r="AZ46" s="14" t="s">
        <v>332</v>
      </c>
      <c r="BA46" s="14" t="s">
        <v>333</v>
      </c>
      <c r="BB46" s="14" t="s">
        <v>334</v>
      </c>
      <c r="BC46" s="17" t="s">
        <v>335</v>
      </c>
    </row>
    <row r="47" spans="2:55">
      <c r="B47" s="28">
        <f>INDEX(TblCardDesign[#Data],MATCH(C43,TblCardDesign[ID],0),5)</f>
        <v>0</v>
      </c>
      <c r="C47" s="30">
        <f>INDEX(TblCardDesign[#Data],MATCH(C43,TblCardDesign[ID],0),6)</f>
        <v>0</v>
      </c>
      <c r="D47" s="14">
        <f>INDEX(TblCardDesign[#Data],MATCH(C43,TblCardDesign[ID],0),7)</f>
        <v>0</v>
      </c>
      <c r="E47" s="14">
        <f>INDEX(TblCardDesign[#Data],MATCH(C43,TblCardDesign[ID],0),8)</f>
        <v>0</v>
      </c>
      <c r="F47" s="14">
        <f>INDEX(TblCardDesign[#Data],MATCH(C43,TblCardDesign[ID],0),9)</f>
        <v>0</v>
      </c>
      <c r="G47" s="14">
        <f>INDEX(TblCardDesign[#Data],MATCH(C43,TblCardDesign[ID],0),10)</f>
        <v>0</v>
      </c>
      <c r="H47" s="16">
        <f>INDEX(TblCardDesign[#Data],MATCH(I43,TblCardDesign[ID],0),5)</f>
        <v>0</v>
      </c>
      <c r="I47" s="14">
        <f>INDEX(TblCardDesign[#Data],MATCH(I43,TblCardDesign[ID],0),6)</f>
        <v>1</v>
      </c>
      <c r="J47" s="14">
        <f>INDEX(TblCardDesign[#Data],MATCH(I43,TblCardDesign[ID],0),7)</f>
        <v>0</v>
      </c>
      <c r="K47" s="14">
        <f>INDEX(TblCardDesign[#Data],MATCH(I43,TblCardDesign[ID],0),8)</f>
        <v>0</v>
      </c>
      <c r="L47" s="14">
        <f>INDEX(TblCardDesign[#Data],MATCH(C43,TblCardDesign[ID],0),9)</f>
        <v>0</v>
      </c>
      <c r="M47" s="17">
        <f>INDEX(TblCardDesign[#Data],MATCH(C43,TblCardDesign[ID],0),10)</f>
        <v>0</v>
      </c>
      <c r="N47" s="15">
        <f>INDEX(TblCardDesign[#Data],MATCH(O43,TblCardDesign[ID],0),5)</f>
        <v>0</v>
      </c>
      <c r="O47" s="14">
        <f>INDEX(TblCardDesign[#Data],MATCH(O43,TblCardDesign[ID],0),6)</f>
        <v>0</v>
      </c>
      <c r="P47" s="14">
        <f>INDEX(TblCardDesign[#Data],MATCH(O43,TblCardDesign[ID],0),7)</f>
        <v>0</v>
      </c>
      <c r="Q47" s="14">
        <f>INDEX(TblCardDesign[#Data],MATCH(O43,TblCardDesign[ID],0),8)</f>
        <v>0</v>
      </c>
      <c r="R47" s="14">
        <f>INDEX(TblCardDesign[#Data],MATCH(C43,TblCardDesign[ID],0),9)</f>
        <v>0</v>
      </c>
      <c r="S47" s="14">
        <f>INDEX(TblCardDesign[#Data],MATCH(C43,TblCardDesign[ID],0),10)</f>
        <v>0</v>
      </c>
      <c r="T47" s="16">
        <f>INDEX(TblCardDesign[#Data],MATCH(U43,TblCardDesign[ID],0),5)</f>
        <v>0</v>
      </c>
      <c r="U47" s="14">
        <f>INDEX(TblCardDesign[#Data],MATCH(U43,TblCardDesign[ID],0),6)</f>
        <v>0</v>
      </c>
      <c r="V47" s="14">
        <f>INDEX(TblCardDesign[#Data],MATCH(U43,TblCardDesign[ID],0),7)</f>
        <v>0</v>
      </c>
      <c r="W47" s="14">
        <f>INDEX(TblCardDesign[#Data],MATCH(U43,TblCardDesign[ID],0),8)</f>
        <v>0</v>
      </c>
      <c r="X47" s="14">
        <f>INDEX(TblCardDesign[#Data],MATCH(C43,TblCardDesign[ID],0),9)</f>
        <v>0</v>
      </c>
      <c r="Y47" s="17">
        <f>INDEX(TblCardDesign[#Data],MATCH(C43,TblCardDesign[ID],0),10)</f>
        <v>0</v>
      </c>
      <c r="Z47" s="15">
        <f>INDEX(TblCardDesign[#Data],MATCH(AA43,TblCardDesign[ID],0),5)</f>
        <v>0</v>
      </c>
      <c r="AA47" s="14">
        <f>INDEX(TblCardDesign[#Data],MATCH(AA43,TblCardDesign[ID],0),6)</f>
        <v>1</v>
      </c>
      <c r="AB47" s="14">
        <f>INDEX(TblCardDesign[#Data],MATCH(AA43,TblCardDesign[ID],0),7)</f>
        <v>0</v>
      </c>
      <c r="AC47" s="14">
        <f>INDEX(TblCardDesign[#Data],MATCH(AA43,TblCardDesign[ID],0),8)</f>
        <v>0</v>
      </c>
      <c r="AD47" s="14">
        <f>INDEX(TblCardDesign[#Data],MATCH(C43,TblCardDesign[ID],0),9)</f>
        <v>0</v>
      </c>
      <c r="AE47" s="14">
        <f>INDEX(TblCardDesign[#Data],MATCH(C43,TblCardDesign[ID],0),10)</f>
        <v>0</v>
      </c>
      <c r="AF47" s="16">
        <f>INDEX(TblCardDesign[#Data],MATCH(AG43,TblCardDesign[ID],0),5)</f>
        <v>0</v>
      </c>
      <c r="AG47" s="14">
        <f>INDEX(TblCardDesign[#Data],MATCH(AG43,TblCardDesign[ID],0),6)</f>
        <v>0</v>
      </c>
      <c r="AH47" s="14">
        <f>INDEX(TblCardDesign[#Data],MATCH(AG43,TblCardDesign[ID],0),7)</f>
        <v>0</v>
      </c>
      <c r="AI47" s="14">
        <f>INDEX(TblCardDesign[#Data],MATCH(AG43,TblCardDesign[ID],0),8)</f>
        <v>0</v>
      </c>
      <c r="AJ47" s="14">
        <f>INDEX(TblCardDesign[#Data],MATCH(C43,TblCardDesign[ID],0),9)</f>
        <v>0</v>
      </c>
      <c r="AK47" s="17">
        <f>INDEX(TblCardDesign[#Data],MATCH(C43,TblCardDesign[ID],0),10)</f>
        <v>0</v>
      </c>
      <c r="AL47" s="29">
        <f>INDEX(TblCardDesign[#Data],MATCH(AM43,TblCardDesign[ID],0),5)</f>
        <v>0</v>
      </c>
      <c r="AM47" s="14">
        <f>INDEX(TblCardDesign[#Data],MATCH(AM43,TblCardDesign[ID],0),6)</f>
        <v>1</v>
      </c>
      <c r="AN47" s="14">
        <f>INDEX(TblCardDesign[#Data],MATCH(AM43,TblCardDesign[ID],0),7)</f>
        <v>0</v>
      </c>
      <c r="AO47" s="14">
        <f>INDEX(TblCardDesign[#Data],MATCH(AM43,TblCardDesign[ID],0),8)</f>
        <v>0</v>
      </c>
      <c r="AP47" s="14">
        <f>INDEX(TblCardDesign[#Data],MATCH(C43,TblCardDesign[ID],0),9)</f>
        <v>0</v>
      </c>
      <c r="AQ47" s="14">
        <f>INDEX(TblCardDesign[#Data],MATCH(C43,TblCardDesign[ID],0),10)</f>
        <v>0</v>
      </c>
      <c r="AR47" s="16">
        <f>INDEX(TblCardDesign[#Data],MATCH(AS43,TblCardDesign[ID],0),5)</f>
        <v>0</v>
      </c>
      <c r="AS47" s="14">
        <f>INDEX(TblCardDesign[#Data],MATCH(AS43,TblCardDesign[ID],0),6)</f>
        <v>0</v>
      </c>
      <c r="AT47" s="14">
        <f>INDEX(TblCardDesign[#Data],MATCH(AS43,TblCardDesign[ID],0),7)</f>
        <v>0</v>
      </c>
      <c r="AU47" s="14">
        <f>INDEX(TblCardDesign[#Data],MATCH(AS43,TblCardDesign[ID],0),8)</f>
        <v>0</v>
      </c>
      <c r="AV47" s="14">
        <f>INDEX(TblCardDesign[#Data],MATCH(C43,TblCardDesign[ID],0),9)</f>
        <v>0</v>
      </c>
      <c r="AW47" s="17">
        <f>INDEX(TblCardDesign[#Data],MATCH(C43,TblCardDesign[ID],0),10)</f>
        <v>0</v>
      </c>
      <c r="AX47" s="16">
        <f>INDEX(TblCardDesign[#Data],MATCH(AY43,TblCardDesign[ID],0),5)</f>
        <v>0</v>
      </c>
      <c r="AY47" s="14">
        <f>INDEX(TblCardDesign[#Data],MATCH(AY43,TblCardDesign[ID],0),6)</f>
        <v>0</v>
      </c>
      <c r="AZ47" s="14">
        <f>INDEX(TblCardDesign[#Data],MATCH(AY43,TblCardDesign[ID],0),7)</f>
        <v>0</v>
      </c>
      <c r="BA47" s="14">
        <f>INDEX(TblCardDesign[#Data],MATCH(AY43,TblCardDesign[ID],0),8)</f>
        <v>0</v>
      </c>
      <c r="BB47" s="14">
        <f>INDEX(TblCardDesign[#Data],MATCH(C43,TblCardDesign[ID],0),9)</f>
        <v>0</v>
      </c>
      <c r="BC47" s="17">
        <f>INDEX(TblCardDesign[#Data],MATCH(C43,TblCardDesign[ID],0),10)</f>
        <v>0</v>
      </c>
    </row>
    <row r="48" spans="2:55">
      <c r="B48" s="66" t="s">
        <v>336</v>
      </c>
      <c r="C48" s="65"/>
      <c r="D48" s="65"/>
      <c r="E48" s="65"/>
      <c r="F48" s="65"/>
      <c r="G48" s="10"/>
      <c r="H48" s="66" t="s">
        <v>336</v>
      </c>
      <c r="I48" s="65"/>
      <c r="J48" s="65"/>
      <c r="K48" s="65"/>
      <c r="L48" s="65"/>
      <c r="M48" s="67"/>
      <c r="N48" s="65" t="s">
        <v>336</v>
      </c>
      <c r="O48" s="65"/>
      <c r="P48" s="65"/>
      <c r="Q48" s="65"/>
      <c r="R48" s="65"/>
      <c r="S48" s="65"/>
      <c r="T48" s="66" t="s">
        <v>336</v>
      </c>
      <c r="U48" s="65"/>
      <c r="V48" s="65"/>
      <c r="W48" s="65"/>
      <c r="X48" s="65"/>
      <c r="Y48" s="67"/>
      <c r="Z48" s="65" t="s">
        <v>336</v>
      </c>
      <c r="AA48" s="65"/>
      <c r="AB48" s="65"/>
      <c r="AC48" s="65"/>
      <c r="AD48" s="65"/>
      <c r="AE48" s="65"/>
      <c r="AF48" s="66" t="s">
        <v>336</v>
      </c>
      <c r="AG48" s="65"/>
      <c r="AH48" s="65"/>
      <c r="AI48" s="65"/>
      <c r="AJ48" s="65"/>
      <c r="AK48" s="67"/>
      <c r="AL48" s="65" t="s">
        <v>336</v>
      </c>
      <c r="AM48" s="65"/>
      <c r="AN48" s="65"/>
      <c r="AO48" s="65"/>
      <c r="AP48" s="65"/>
      <c r="AQ48" s="65"/>
      <c r="AR48" s="72" t="s">
        <v>336</v>
      </c>
      <c r="AS48" s="73"/>
      <c r="AT48" s="73"/>
      <c r="AU48" s="73"/>
      <c r="AV48" s="73"/>
      <c r="AW48" s="74"/>
      <c r="AX48" s="66" t="s">
        <v>336</v>
      </c>
      <c r="AY48" s="65"/>
      <c r="AZ48" s="65"/>
      <c r="BA48" s="65"/>
      <c r="BB48" s="65"/>
      <c r="BC48" s="67"/>
    </row>
    <row r="49" spans="2:55" ht="15" customHeight="1">
      <c r="B49" s="56" t="str">
        <f>INDEX(TblCardDesign[#Data],MATCH(C43,TblCardDesign[ID],0),'Card Designs'!$Q$3)</f>
        <v>Sacrifice 1 Assault Tier 1
Robot can't be used for gun slots.
Tap: Assault + 2
Tap: Repair ship by 200</v>
      </c>
      <c r="C49" s="57"/>
      <c r="D49" s="57"/>
      <c r="E49" s="57"/>
      <c r="F49" s="57"/>
      <c r="G49" s="58"/>
      <c r="H49" s="56" t="str">
        <f>INDEX(TblCardDesign[#Data],MATCH(I43,TblCardDesign[ID],0),'Card Designs'!$Q$3)</f>
        <v>Attach to Ship: When this ship is targetted by enemy ship gun slots, deal 200 damage to that enemy ship</v>
      </c>
      <c r="I49" s="57"/>
      <c r="J49" s="57"/>
      <c r="K49" s="57"/>
      <c r="L49" s="57"/>
      <c r="M49" s="58"/>
      <c r="N49" s="57" t="str">
        <f>INDEX(TblCardDesign[#Data],MATCH(O43,TblCardDesign[ID],0),'Card Designs'!$Q$3)</f>
        <v>Target Enemy Ship: Sacrifice 1 crew member and deal 100 damage to ship</v>
      </c>
      <c r="O49" s="57"/>
      <c r="P49" s="57"/>
      <c r="Q49" s="57"/>
      <c r="R49" s="57"/>
      <c r="S49" s="57"/>
      <c r="T49" s="56" t="str">
        <f>INDEX(TblCardDesign[#Data],MATCH(U43,TblCardDesign[ID],0),'Card Designs'!$Q$3)</f>
        <v>Robot can't be used for gun slots.
Tap: Medic + 1
Tap: Repair ship by 100</v>
      </c>
      <c r="U49" s="57"/>
      <c r="V49" s="57"/>
      <c r="W49" s="57"/>
      <c r="X49" s="57"/>
      <c r="Y49" s="58"/>
      <c r="Z49" s="57" t="str">
        <f>INDEX(TblCardDesign[#Data],MATCH(AA43,TblCardDesign[ID],0),'Card Designs'!$Q$3)</f>
        <v>Attach to Ship: When this ship is targetted by enemy ship gun slots, deal 200 damage to that enemy ship</v>
      </c>
      <c r="AA49" s="57"/>
      <c r="AB49" s="57"/>
      <c r="AC49" s="57"/>
      <c r="AD49" s="57"/>
      <c r="AE49" s="57"/>
      <c r="AF49" s="56" t="str">
        <f>INDEX(TblCardDesign[#Data],MATCH(AG43,TblCardDesign[ID],0),'Card Designs'!$Q$3)</f>
        <v>Sacrifice 1 Handling Tier 1
Robot can't be used for gun slots.
Tap: Handling + 2
Tap: Repair ship by 200</v>
      </c>
      <c r="AG49" s="57"/>
      <c r="AH49" s="57"/>
      <c r="AI49" s="57"/>
      <c r="AJ49" s="57"/>
      <c r="AK49" s="58"/>
      <c r="AL49" s="57" t="str">
        <f>INDEX(TblCardDesign[#Data],MATCH(AM43,TblCardDesign[ID],0),'Card Designs'!$Q$3)</f>
        <v>Provides 1x Frigate ship when your Capital ship is destroyed, fill crew slots with any crew that wouldve died up to maximum Frigate crew slots.</v>
      </c>
      <c r="AM49" s="57"/>
      <c r="AN49" s="57"/>
      <c r="AO49" s="57"/>
      <c r="AP49" s="57"/>
      <c r="AQ49" s="57"/>
      <c r="AR49" s="56" t="str">
        <f>INDEX(TblCardDesign[#Data],MATCH(AS43,TblCardDesign[ID],0),'Card Designs'!$Q$3)</f>
        <v>Sacrifice 1 Medic Tier 2
Tap: Medical + 3</v>
      </c>
      <c r="AS49" s="57"/>
      <c r="AT49" s="57"/>
      <c r="AU49" s="57"/>
      <c r="AV49" s="57"/>
      <c r="AW49" s="58"/>
      <c r="AX49" s="56" t="str">
        <f>INDEX(TblCardDesign[#Data],MATCH(AY43,TblCardDesign[ID],0),'Card Designs'!$Q$3)</f>
        <v>Tap: Research + 3 and discard top card of deck</v>
      </c>
      <c r="AY49" s="57"/>
      <c r="AZ49" s="57"/>
      <c r="BA49" s="57"/>
      <c r="BB49" s="57"/>
      <c r="BC49" s="58"/>
    </row>
    <row r="50" spans="2:55">
      <c r="B50" s="56"/>
      <c r="C50" s="57"/>
      <c r="D50" s="57"/>
      <c r="E50" s="57"/>
      <c r="F50" s="57"/>
      <c r="G50" s="58"/>
      <c r="H50" s="56"/>
      <c r="I50" s="57"/>
      <c r="J50" s="57"/>
      <c r="K50" s="57"/>
      <c r="L50" s="57"/>
      <c r="M50" s="58"/>
      <c r="N50" s="57"/>
      <c r="O50" s="57"/>
      <c r="P50" s="57"/>
      <c r="Q50" s="57"/>
      <c r="R50" s="57"/>
      <c r="S50" s="57"/>
      <c r="T50" s="56"/>
      <c r="U50" s="57"/>
      <c r="V50" s="57"/>
      <c r="W50" s="57"/>
      <c r="X50" s="57"/>
      <c r="Y50" s="58"/>
      <c r="Z50" s="57"/>
      <c r="AA50" s="57"/>
      <c r="AB50" s="57"/>
      <c r="AC50" s="57"/>
      <c r="AD50" s="57"/>
      <c r="AE50" s="57"/>
      <c r="AF50" s="56"/>
      <c r="AG50" s="57"/>
      <c r="AH50" s="57"/>
      <c r="AI50" s="57"/>
      <c r="AJ50" s="57"/>
      <c r="AK50" s="58"/>
      <c r="AL50" s="57"/>
      <c r="AM50" s="57"/>
      <c r="AN50" s="57"/>
      <c r="AO50" s="57"/>
      <c r="AP50" s="57"/>
      <c r="AQ50" s="57"/>
      <c r="AR50" s="56"/>
      <c r="AS50" s="57"/>
      <c r="AT50" s="57"/>
      <c r="AU50" s="57"/>
      <c r="AV50" s="57"/>
      <c r="AW50" s="58"/>
      <c r="AX50" s="56"/>
      <c r="AY50" s="57"/>
      <c r="AZ50" s="57"/>
      <c r="BA50" s="57"/>
      <c r="BB50" s="57"/>
      <c r="BC50" s="58"/>
    </row>
    <row r="51" spans="2:55">
      <c r="B51" s="56"/>
      <c r="C51" s="57"/>
      <c r="D51" s="57"/>
      <c r="E51" s="57"/>
      <c r="F51" s="57"/>
      <c r="G51" s="58"/>
      <c r="H51" s="56"/>
      <c r="I51" s="57"/>
      <c r="J51" s="57"/>
      <c r="K51" s="57"/>
      <c r="L51" s="57"/>
      <c r="M51" s="58"/>
      <c r="N51" s="57"/>
      <c r="O51" s="57"/>
      <c r="P51" s="57"/>
      <c r="Q51" s="57"/>
      <c r="R51" s="57"/>
      <c r="S51" s="57"/>
      <c r="T51" s="56"/>
      <c r="U51" s="57"/>
      <c r="V51" s="57"/>
      <c r="W51" s="57"/>
      <c r="X51" s="57"/>
      <c r="Y51" s="58"/>
      <c r="Z51" s="57"/>
      <c r="AA51" s="57"/>
      <c r="AB51" s="57"/>
      <c r="AC51" s="57"/>
      <c r="AD51" s="57"/>
      <c r="AE51" s="57"/>
      <c r="AF51" s="56"/>
      <c r="AG51" s="57"/>
      <c r="AH51" s="57"/>
      <c r="AI51" s="57"/>
      <c r="AJ51" s="57"/>
      <c r="AK51" s="58"/>
      <c r="AL51" s="57"/>
      <c r="AM51" s="57"/>
      <c r="AN51" s="57"/>
      <c r="AO51" s="57"/>
      <c r="AP51" s="57"/>
      <c r="AQ51" s="57"/>
      <c r="AR51" s="56"/>
      <c r="AS51" s="57"/>
      <c r="AT51" s="57"/>
      <c r="AU51" s="57"/>
      <c r="AV51" s="57"/>
      <c r="AW51" s="58"/>
      <c r="AX51" s="56"/>
      <c r="AY51" s="57"/>
      <c r="AZ51" s="57"/>
      <c r="BA51" s="57"/>
      <c r="BB51" s="57"/>
      <c r="BC51" s="58"/>
    </row>
    <row r="52" spans="2:55">
      <c r="B52" s="56"/>
      <c r="C52" s="57"/>
      <c r="D52" s="57"/>
      <c r="E52" s="57"/>
      <c r="F52" s="57"/>
      <c r="G52" s="58"/>
      <c r="H52" s="56"/>
      <c r="I52" s="57"/>
      <c r="J52" s="57"/>
      <c r="K52" s="57"/>
      <c r="L52" s="57"/>
      <c r="M52" s="58"/>
      <c r="N52" s="57"/>
      <c r="O52" s="57"/>
      <c r="P52" s="57"/>
      <c r="Q52" s="57"/>
      <c r="R52" s="57"/>
      <c r="S52" s="57"/>
      <c r="T52" s="56"/>
      <c r="U52" s="57"/>
      <c r="V52" s="57"/>
      <c r="W52" s="57"/>
      <c r="X52" s="57"/>
      <c r="Y52" s="58"/>
      <c r="Z52" s="57"/>
      <c r="AA52" s="57"/>
      <c r="AB52" s="57"/>
      <c r="AC52" s="57"/>
      <c r="AD52" s="57"/>
      <c r="AE52" s="57"/>
      <c r="AF52" s="56"/>
      <c r="AG52" s="57"/>
      <c r="AH52" s="57"/>
      <c r="AI52" s="57"/>
      <c r="AJ52" s="57"/>
      <c r="AK52" s="58"/>
      <c r="AL52" s="57"/>
      <c r="AM52" s="57"/>
      <c r="AN52" s="57"/>
      <c r="AO52" s="57"/>
      <c r="AP52" s="57"/>
      <c r="AQ52" s="57"/>
      <c r="AR52" s="56"/>
      <c r="AS52" s="57"/>
      <c r="AT52" s="57"/>
      <c r="AU52" s="57"/>
      <c r="AV52" s="57"/>
      <c r="AW52" s="58"/>
      <c r="AX52" s="56"/>
      <c r="AY52" s="57"/>
      <c r="AZ52" s="57"/>
      <c r="BA52" s="57"/>
      <c r="BB52" s="57"/>
      <c r="BC52" s="58"/>
    </row>
    <row r="53" spans="2:55">
      <c r="B53" s="56"/>
      <c r="C53" s="57"/>
      <c r="D53" s="57"/>
      <c r="E53" s="57"/>
      <c r="F53" s="57"/>
      <c r="G53" s="58"/>
      <c r="H53" s="56"/>
      <c r="I53" s="57"/>
      <c r="J53" s="57"/>
      <c r="K53" s="57"/>
      <c r="L53" s="57"/>
      <c r="M53" s="58"/>
      <c r="N53" s="57"/>
      <c r="O53" s="57"/>
      <c r="P53" s="57"/>
      <c r="Q53" s="57"/>
      <c r="R53" s="57"/>
      <c r="S53" s="57"/>
      <c r="T53" s="56"/>
      <c r="U53" s="57"/>
      <c r="V53" s="57"/>
      <c r="W53" s="57"/>
      <c r="X53" s="57"/>
      <c r="Y53" s="58"/>
      <c r="Z53" s="57"/>
      <c r="AA53" s="57"/>
      <c r="AB53" s="57"/>
      <c r="AC53" s="57"/>
      <c r="AD53" s="57"/>
      <c r="AE53" s="57"/>
      <c r="AF53" s="56"/>
      <c r="AG53" s="57"/>
      <c r="AH53" s="57"/>
      <c r="AI53" s="57"/>
      <c r="AJ53" s="57"/>
      <c r="AK53" s="58"/>
      <c r="AL53" s="57"/>
      <c r="AM53" s="57"/>
      <c r="AN53" s="57"/>
      <c r="AO53" s="57"/>
      <c r="AP53" s="57"/>
      <c r="AQ53" s="57"/>
      <c r="AR53" s="56"/>
      <c r="AS53" s="57"/>
      <c r="AT53" s="57"/>
      <c r="AU53" s="57"/>
      <c r="AV53" s="57"/>
      <c r="AW53" s="58"/>
      <c r="AX53" s="56"/>
      <c r="AY53" s="57"/>
      <c r="AZ53" s="57"/>
      <c r="BA53" s="57"/>
      <c r="BB53" s="57"/>
      <c r="BC53" s="58"/>
    </row>
    <row r="54" spans="2:55">
      <c r="B54" s="56"/>
      <c r="C54" s="57"/>
      <c r="D54" s="57"/>
      <c r="E54" s="57"/>
      <c r="F54" s="57"/>
      <c r="G54" s="58"/>
      <c r="H54" s="56"/>
      <c r="I54" s="57"/>
      <c r="J54" s="57"/>
      <c r="K54" s="57"/>
      <c r="L54" s="57"/>
      <c r="M54" s="58"/>
      <c r="N54" s="57"/>
      <c r="O54" s="57"/>
      <c r="P54" s="57"/>
      <c r="Q54" s="57"/>
      <c r="R54" s="57"/>
      <c r="S54" s="57"/>
      <c r="T54" s="56"/>
      <c r="U54" s="57"/>
      <c r="V54" s="57"/>
      <c r="W54" s="57"/>
      <c r="X54" s="57"/>
      <c r="Y54" s="58"/>
      <c r="Z54" s="57"/>
      <c r="AA54" s="57"/>
      <c r="AB54" s="57"/>
      <c r="AC54" s="57"/>
      <c r="AD54" s="57"/>
      <c r="AE54" s="57"/>
      <c r="AF54" s="56"/>
      <c r="AG54" s="57"/>
      <c r="AH54" s="57"/>
      <c r="AI54" s="57"/>
      <c r="AJ54" s="57"/>
      <c r="AK54" s="58"/>
      <c r="AL54" s="57"/>
      <c r="AM54" s="57"/>
      <c r="AN54" s="57"/>
      <c r="AO54" s="57"/>
      <c r="AP54" s="57"/>
      <c r="AQ54" s="57"/>
      <c r="AR54" s="56"/>
      <c r="AS54" s="57"/>
      <c r="AT54" s="57"/>
      <c r="AU54" s="57"/>
      <c r="AV54" s="57"/>
      <c r="AW54" s="58"/>
      <c r="AX54" s="56"/>
      <c r="AY54" s="57"/>
      <c r="AZ54" s="57"/>
      <c r="BA54" s="57"/>
      <c r="BB54" s="57"/>
      <c r="BC54" s="58"/>
    </row>
    <row r="55" spans="2:55" ht="15.75" thickBot="1">
      <c r="B55" s="59"/>
      <c r="C55" s="60"/>
      <c r="D55" s="60"/>
      <c r="E55" s="60"/>
      <c r="F55" s="60"/>
      <c r="G55" s="61"/>
      <c r="H55" s="59"/>
      <c r="I55" s="60"/>
      <c r="J55" s="60"/>
      <c r="K55" s="60"/>
      <c r="L55" s="60"/>
      <c r="M55" s="61"/>
      <c r="N55" s="60"/>
      <c r="O55" s="60"/>
      <c r="P55" s="60"/>
      <c r="Q55" s="60"/>
      <c r="R55" s="60"/>
      <c r="S55" s="60"/>
      <c r="T55" s="59"/>
      <c r="U55" s="60"/>
      <c r="V55" s="60"/>
      <c r="W55" s="60"/>
      <c r="X55" s="60"/>
      <c r="Y55" s="61"/>
      <c r="Z55" s="60"/>
      <c r="AA55" s="60"/>
      <c r="AB55" s="60"/>
      <c r="AC55" s="60"/>
      <c r="AD55" s="60"/>
      <c r="AE55" s="60"/>
      <c r="AF55" s="59"/>
      <c r="AG55" s="60"/>
      <c r="AH55" s="60"/>
      <c r="AI55" s="60"/>
      <c r="AJ55" s="60"/>
      <c r="AK55" s="61"/>
      <c r="AL55" s="60"/>
      <c r="AM55" s="60"/>
      <c r="AN55" s="60"/>
      <c r="AO55" s="60"/>
      <c r="AP55" s="60"/>
      <c r="AQ55" s="60"/>
      <c r="AR55" s="59"/>
      <c r="AS55" s="60"/>
      <c r="AT55" s="60"/>
      <c r="AU55" s="60"/>
      <c r="AV55" s="60"/>
      <c r="AW55" s="61"/>
      <c r="AX55" s="59"/>
      <c r="AY55" s="60"/>
      <c r="AZ55" s="60"/>
      <c r="BA55" s="60"/>
      <c r="BB55" s="60"/>
      <c r="BC55" s="61"/>
    </row>
  </sheetData>
  <mergeCells count="135">
    <mergeCell ref="AZ43:BC43"/>
    <mergeCell ref="K23:O23"/>
    <mergeCell ref="D29:F29"/>
    <mergeCell ref="B30:F30"/>
    <mergeCell ref="B31:F31"/>
    <mergeCell ref="B34:F34"/>
    <mergeCell ref="B35:G39"/>
    <mergeCell ref="P43:S43"/>
    <mergeCell ref="V43:Y43"/>
    <mergeCell ref="AB43:AE43"/>
    <mergeCell ref="AH43:AK43"/>
    <mergeCell ref="AN43:AQ43"/>
    <mergeCell ref="AT43:AW43"/>
    <mergeCell ref="AL42:AQ42"/>
    <mergeCell ref="AR42:AW42"/>
    <mergeCell ref="AX42:BC42"/>
    <mergeCell ref="B41:AK41"/>
    <mergeCell ref="AL41:BC41"/>
    <mergeCell ref="B42:F42"/>
    <mergeCell ref="H42:M42"/>
    <mergeCell ref="N42:S42"/>
    <mergeCell ref="T42:Y42"/>
    <mergeCell ref="Z42:AE42"/>
    <mergeCell ref="AF42:AK42"/>
    <mergeCell ref="BE2:BF2"/>
    <mergeCell ref="D3:F3"/>
    <mergeCell ref="J3:M3"/>
    <mergeCell ref="P3:S3"/>
    <mergeCell ref="V3:Y3"/>
    <mergeCell ref="AB3:AE3"/>
    <mergeCell ref="AH3:AK3"/>
    <mergeCell ref="AN3:AQ3"/>
    <mergeCell ref="AT3:AW3"/>
    <mergeCell ref="AX2:BC2"/>
    <mergeCell ref="AR49:AW55"/>
    <mergeCell ref="AX49:BC55"/>
    <mergeCell ref="B40:BC40"/>
    <mergeCell ref="AX39:BC39"/>
    <mergeCell ref="AX38:BC38"/>
    <mergeCell ref="AX37:BC37"/>
    <mergeCell ref="AX36:BC36"/>
    <mergeCell ref="D43:F43"/>
    <mergeCell ref="J43:M43"/>
    <mergeCell ref="AL48:AQ48"/>
    <mergeCell ref="AR48:AW48"/>
    <mergeCell ref="AX48:BC48"/>
    <mergeCell ref="H49:M55"/>
    <mergeCell ref="N49:S55"/>
    <mergeCell ref="T49:Y55"/>
    <mergeCell ref="Z49:AE55"/>
    <mergeCell ref="AF49:AK55"/>
    <mergeCell ref="AL49:AQ55"/>
    <mergeCell ref="B48:F48"/>
    <mergeCell ref="H48:M48"/>
    <mergeCell ref="N48:S48"/>
    <mergeCell ref="T48:Y48"/>
    <mergeCell ref="Z48:AE48"/>
    <mergeCell ref="AF48:AK48"/>
    <mergeCell ref="AX44:BC44"/>
    <mergeCell ref="B45:F45"/>
    <mergeCell ref="H45:M45"/>
    <mergeCell ref="N45:S45"/>
    <mergeCell ref="T45:Y45"/>
    <mergeCell ref="Z45:AE45"/>
    <mergeCell ref="AF45:AK45"/>
    <mergeCell ref="AL45:AQ45"/>
    <mergeCell ref="AR45:AW45"/>
    <mergeCell ref="AX45:BC45"/>
    <mergeCell ref="B44:F44"/>
    <mergeCell ref="H44:M44"/>
    <mergeCell ref="N44:S44"/>
    <mergeCell ref="T44:Y44"/>
    <mergeCell ref="Z44:AE44"/>
    <mergeCell ref="AF44:AK44"/>
    <mergeCell ref="AL44:AQ44"/>
    <mergeCell ref="AR44:AW44"/>
    <mergeCell ref="B9:F15"/>
    <mergeCell ref="H9:M15"/>
    <mergeCell ref="N9:S15"/>
    <mergeCell ref="T9:Y15"/>
    <mergeCell ref="Z9:AE15"/>
    <mergeCell ref="AF9:AK15"/>
    <mergeCell ref="AL9:AQ15"/>
    <mergeCell ref="AZ17:BB17"/>
    <mergeCell ref="AX18:BB18"/>
    <mergeCell ref="AR9:AW15"/>
    <mergeCell ref="AX9:BC15"/>
    <mergeCell ref="AX19:BB19"/>
    <mergeCell ref="AX22:BB22"/>
    <mergeCell ref="AX23:BC27"/>
    <mergeCell ref="AX28:BC28"/>
    <mergeCell ref="AZ3:BC3"/>
    <mergeCell ref="B16:BC16"/>
    <mergeCell ref="B17:F17"/>
    <mergeCell ref="B18:F18"/>
    <mergeCell ref="B19:F19"/>
    <mergeCell ref="B20:F20"/>
    <mergeCell ref="B4:F4"/>
    <mergeCell ref="H4:M4"/>
    <mergeCell ref="N4:S4"/>
    <mergeCell ref="T4:Y4"/>
    <mergeCell ref="AX8:BC8"/>
    <mergeCell ref="B5:F5"/>
    <mergeCell ref="H5:M5"/>
    <mergeCell ref="N5:S5"/>
    <mergeCell ref="T5:Y5"/>
    <mergeCell ref="Z5:AE5"/>
    <mergeCell ref="AF5:AK5"/>
    <mergeCell ref="AL5:AQ5"/>
    <mergeCell ref="AR5:AW5"/>
    <mergeCell ref="AX5:BC5"/>
    <mergeCell ref="B49:G55"/>
    <mergeCell ref="B1:AK1"/>
    <mergeCell ref="AL1:BC1"/>
    <mergeCell ref="Z4:AE4"/>
    <mergeCell ref="AF4:AK4"/>
    <mergeCell ref="AL2:AQ2"/>
    <mergeCell ref="AL8:AQ8"/>
    <mergeCell ref="AR2:AW2"/>
    <mergeCell ref="AR8:AW8"/>
    <mergeCell ref="AL4:AQ4"/>
    <mergeCell ref="AR4:AW4"/>
    <mergeCell ref="Z2:AE2"/>
    <mergeCell ref="Z8:AE8"/>
    <mergeCell ref="AF2:AK2"/>
    <mergeCell ref="AF8:AK8"/>
    <mergeCell ref="N2:S2"/>
    <mergeCell ref="N8:S8"/>
    <mergeCell ref="T2:Y2"/>
    <mergeCell ref="T8:Y8"/>
    <mergeCell ref="B2:F2"/>
    <mergeCell ref="B8:F8"/>
    <mergeCell ref="H2:M2"/>
    <mergeCell ref="H8:M8"/>
    <mergeCell ref="AX4:BC4"/>
  </mergeCells>
  <conditionalFormatting sqref="BG3 BG10">
    <cfRule type="notContainsText" dxfId="1" priority="2" operator="notContains" text="CREW">
      <formula>ISERROR(SEARCH("CREW",BG3))</formula>
    </cfRule>
  </conditionalFormatting>
  <conditionalFormatting sqref="BG4">
    <cfRule type="containsText" dxfId="0" priority="3" operator="containsText" text="CREW">
      <formula>NOT(ISERROR(SEARCH("CREW",BG4)))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62D5-632F-4BA3-9387-CE6DD6F9B7F8}">
  <dimension ref="B2:AG45"/>
  <sheetViews>
    <sheetView topLeftCell="P35" workbookViewId="0">
      <selection activeCell="S46" sqref="S46"/>
    </sheetView>
  </sheetViews>
  <sheetFormatPr defaultRowHeight="15"/>
  <cols>
    <col min="3" max="3" width="17.28515625" bestFit="1" customWidth="1"/>
    <col min="16" max="16" width="21.7109375" customWidth="1"/>
    <col min="20" max="20" width="23.140625" customWidth="1"/>
    <col min="33" max="33" width="31.7109375" customWidth="1"/>
  </cols>
  <sheetData>
    <row r="2" spans="2:33">
      <c r="B2" t="s">
        <v>345</v>
      </c>
      <c r="E2" t="s">
        <v>346</v>
      </c>
    </row>
    <row r="3" spans="2:33">
      <c r="B3" t="s">
        <v>347</v>
      </c>
      <c r="E3" t="s">
        <v>348</v>
      </c>
    </row>
    <row r="4" spans="2:33">
      <c r="B4" s="1" t="s">
        <v>349</v>
      </c>
      <c r="S4" s="1" t="s">
        <v>340</v>
      </c>
    </row>
    <row r="5" spans="2:33">
      <c r="B5" s="53" t="s">
        <v>24</v>
      </c>
      <c r="C5" s="54" t="s">
        <v>26</v>
      </c>
      <c r="D5" s="54" t="s">
        <v>27</v>
      </c>
      <c r="E5" s="54" t="s">
        <v>17</v>
      </c>
      <c r="F5" s="54" t="s">
        <v>28</v>
      </c>
      <c r="G5" s="54" t="s">
        <v>21</v>
      </c>
      <c r="H5" s="54" t="s">
        <v>18</v>
      </c>
      <c r="I5" s="54" t="s">
        <v>20</v>
      </c>
      <c r="J5" s="54" t="s">
        <v>29</v>
      </c>
      <c r="K5" s="54" t="s">
        <v>30</v>
      </c>
      <c r="L5" s="54" t="s">
        <v>0</v>
      </c>
      <c r="M5" s="54" t="s">
        <v>13</v>
      </c>
      <c r="N5" s="54" t="s">
        <v>31</v>
      </c>
      <c r="O5" s="54" t="s">
        <v>12</v>
      </c>
      <c r="P5" s="54" t="s">
        <v>33</v>
      </c>
      <c r="S5" s="53" t="s">
        <v>24</v>
      </c>
      <c r="T5" s="54" t="s">
        <v>26</v>
      </c>
      <c r="U5" s="54" t="s">
        <v>27</v>
      </c>
      <c r="V5" s="54" t="s">
        <v>17</v>
      </c>
      <c r="W5" s="54" t="s">
        <v>28</v>
      </c>
      <c r="X5" s="54" t="s">
        <v>21</v>
      </c>
      <c r="Y5" s="54" t="s">
        <v>18</v>
      </c>
      <c r="Z5" s="54" t="s">
        <v>20</v>
      </c>
      <c r="AA5" s="54" t="s">
        <v>29</v>
      </c>
      <c r="AB5" s="54" t="s">
        <v>30</v>
      </c>
      <c r="AC5" s="54" t="s">
        <v>0</v>
      </c>
      <c r="AD5" s="54" t="s">
        <v>13</v>
      </c>
      <c r="AE5" s="54" t="s">
        <v>31</v>
      </c>
      <c r="AF5" s="54" t="s">
        <v>12</v>
      </c>
      <c r="AG5" s="54" t="s">
        <v>33</v>
      </c>
    </row>
    <row r="6" spans="2:33" ht="45">
      <c r="B6">
        <v>13</v>
      </c>
      <c r="C6" t="str">
        <f>INDEX(TblCardDesign[#Data],MATCH($B6,TblCardDesign[ID],0),3)</f>
        <v>Engineer</v>
      </c>
      <c r="D6">
        <f>INDEX(TblCardDesign[#Data],MATCH($B6,TblCardDesign[ID],0),4)</f>
        <v>1</v>
      </c>
      <c r="E6">
        <f>INDEX(TblCardDesign[#Data],MATCH($B6,TblCardDesign[ID],0),5)</f>
        <v>0</v>
      </c>
      <c r="F6">
        <f>INDEX(TblCardDesign[#Data],MATCH($B6,TblCardDesign[ID],0),6)</f>
        <v>0</v>
      </c>
      <c r="G6">
        <f>INDEX(TblCardDesign[#Data],MATCH($B6,TblCardDesign[ID],0),7)</f>
        <v>0</v>
      </c>
      <c r="H6">
        <f>INDEX(TblCardDesign[#Data],MATCH($B6,TblCardDesign[ID],0),8)</f>
        <v>0</v>
      </c>
      <c r="I6">
        <f>INDEX(TblCardDesign[#Data],MATCH($B6,TblCardDesign[ID],0),9)</f>
        <v>0</v>
      </c>
      <c r="J6">
        <f>INDEX(TblCardDesign[#Data],MATCH($B6,TblCardDesign[ID],0),10)</f>
        <v>0</v>
      </c>
      <c r="K6">
        <f>INDEX(TblCardDesign[#Data],MATCH($B6,TblCardDesign[ID],0),11)</f>
        <v>0</v>
      </c>
      <c r="L6" t="str">
        <f>INDEX(TblCardDesign[#Data],MATCH($B6,TblCardDesign[ID],0),12)</f>
        <v>Crew</v>
      </c>
      <c r="M6" t="str">
        <f>INDEX(TblCardDesign[#Data],MATCH($B6,TblCardDesign[ID],0),13)</f>
        <v>Engineer</v>
      </c>
      <c r="N6">
        <f>INDEX(TblCardDesign[#Data],MATCH($B6,TblCardDesign[ID],0),14)</f>
        <v>1</v>
      </c>
      <c r="O6" t="str">
        <f>INDEX(TblCardDesign[#Data],MATCH($B6,TblCardDesign[ID],0),15)</f>
        <v>Human</v>
      </c>
      <c r="P6" s="2" t="str">
        <f>INDEX(TblCardDesign[#Data],MATCH($B6,TblCardDesign[ID],0),17)</f>
        <v>Tap: Engineering + 1</v>
      </c>
      <c r="S6">
        <v>22</v>
      </c>
      <c r="T6" t="str">
        <f>INDEX(TblCardDesign[#Data],MATCH($S6,TblCardDesign[ID],0),3)</f>
        <v>Upgraded Cabins</v>
      </c>
      <c r="U6">
        <f>INDEX(TblCardDesign[#Data],MATCH($S6,TblCardDesign[ID],0),4)</f>
        <v>0</v>
      </c>
      <c r="V6">
        <f>INDEX(TblCardDesign[#Data],MATCH($S6,TblCardDesign[ID],0),5)</f>
        <v>0</v>
      </c>
      <c r="W6">
        <f>INDEX(TblCardDesign[#Data],MATCH($S6,TblCardDesign[ID],0),6)</f>
        <v>1</v>
      </c>
      <c r="X6">
        <f>INDEX(TblCardDesign[#Data],MATCH($S6,TblCardDesign[ID],0),7)</f>
        <v>0</v>
      </c>
      <c r="Y6">
        <f>INDEX(TblCardDesign[#Data],MATCH($S6,TblCardDesign[ID],0),8)</f>
        <v>0</v>
      </c>
      <c r="Z6">
        <f>INDEX(TblCardDesign[#Data],MATCH($S6,TblCardDesign[ID],0),9)</f>
        <v>0</v>
      </c>
      <c r="AA6">
        <f>INDEX(TblCardDesign[#Data],MATCH($S6,TblCardDesign[ID],0),10)</f>
        <v>2</v>
      </c>
      <c r="AB6">
        <f>INDEX(TblCardDesign[#Data],MATCH($S6,TblCardDesign[ID],0),11)</f>
        <v>0</v>
      </c>
      <c r="AC6" t="str">
        <f>INDEX(TblCardDesign[#Data],MATCH($S6,TblCardDesign[ID],0),12)</f>
        <v>Ship Upgrade</v>
      </c>
      <c r="AD6">
        <f>INDEX(TblCardDesign[#Data],MATCH($S6,TblCardDesign[ID],0),13)</f>
        <v>0</v>
      </c>
      <c r="AE6">
        <f>INDEX(TblCardDesign[#Data],MATCH($S6,TblCardDesign[ID],0),14)</f>
        <v>0</v>
      </c>
      <c r="AF6">
        <f>INDEX(TblCardDesign[#Data],MATCH($S6,TblCardDesign[ID],0),15)</f>
        <v>0</v>
      </c>
      <c r="AG6" s="2" t="str">
        <f>INDEX(TblCardDesign[#Data],MATCH($S6,TblCardDesign[ID],0),17)</f>
        <v>Attach to ship: Attached ship gains 1 extra crew slot</v>
      </c>
    </row>
    <row r="7" spans="2:33" ht="30.75">
      <c r="B7">
        <v>13</v>
      </c>
      <c r="C7" t="str">
        <f>INDEX(TblCardDesign[#Data],MATCH($B7,TblCardDesign[ID],0),3)</f>
        <v>Engineer</v>
      </c>
      <c r="D7">
        <f>INDEX(TblCardDesign[#Data],MATCH($B7,TblCardDesign[ID],0),4)</f>
        <v>1</v>
      </c>
      <c r="E7">
        <f>INDEX(TblCardDesign[#Data],MATCH($B7,TblCardDesign[ID],0),5)</f>
        <v>0</v>
      </c>
      <c r="F7">
        <f>INDEX(TblCardDesign[#Data],MATCH($B7,TblCardDesign[ID],0),6)</f>
        <v>0</v>
      </c>
      <c r="G7">
        <f>INDEX(TblCardDesign[#Data],MATCH($B7,TblCardDesign[ID],0),7)</f>
        <v>0</v>
      </c>
      <c r="H7">
        <f>INDEX(TblCardDesign[#Data],MATCH($B7,TblCardDesign[ID],0),8)</f>
        <v>0</v>
      </c>
      <c r="I7">
        <f>INDEX(TblCardDesign[#Data],MATCH($B7,TblCardDesign[ID],0),9)</f>
        <v>0</v>
      </c>
      <c r="J7">
        <f>INDEX(TblCardDesign[#Data],MATCH($B7,TblCardDesign[ID],0),10)</f>
        <v>0</v>
      </c>
      <c r="K7">
        <f>INDEX(TblCardDesign[#Data],MATCH($B7,TblCardDesign[ID],0),11)</f>
        <v>0</v>
      </c>
      <c r="L7" t="str">
        <f>INDEX(TblCardDesign[#Data],MATCH($B7,TblCardDesign[ID],0),12)</f>
        <v>Crew</v>
      </c>
      <c r="M7" t="str">
        <f>INDEX(TblCardDesign[#Data],MATCH($B7,TblCardDesign[ID],0),13)</f>
        <v>Engineer</v>
      </c>
      <c r="N7">
        <f>INDEX(TblCardDesign[#Data],MATCH($B7,TblCardDesign[ID],0),14)</f>
        <v>1</v>
      </c>
      <c r="O7" t="str">
        <f>INDEX(TblCardDesign[#Data],MATCH($B7,TblCardDesign[ID],0),15)</f>
        <v>Human</v>
      </c>
      <c r="P7" s="2" t="str">
        <f>INDEX(TblCardDesign[#Data],MATCH($B7,TblCardDesign[ID],0),17)</f>
        <v>Tap: Engineering + 1</v>
      </c>
      <c r="S7">
        <v>22</v>
      </c>
      <c r="T7" t="str">
        <f>INDEX(TblCardDesign[#Data],MATCH($S7,TblCardDesign[ID],0),3)</f>
        <v>Upgraded Cabins</v>
      </c>
      <c r="U7">
        <f>INDEX(TblCardDesign[#Data],MATCH($S7,TblCardDesign[ID],0),4)</f>
        <v>0</v>
      </c>
      <c r="V7">
        <f>INDEX(TblCardDesign[#Data],MATCH($S7,TblCardDesign[ID],0),5)</f>
        <v>0</v>
      </c>
      <c r="W7">
        <f>INDEX(TblCardDesign[#Data],MATCH($S7,TblCardDesign[ID],0),6)</f>
        <v>1</v>
      </c>
      <c r="X7">
        <f>INDEX(TblCardDesign[#Data],MATCH($S7,TblCardDesign[ID],0),7)</f>
        <v>0</v>
      </c>
      <c r="Y7">
        <f>INDEX(TblCardDesign[#Data],MATCH($S7,TblCardDesign[ID],0),8)</f>
        <v>0</v>
      </c>
      <c r="Z7">
        <f>INDEX(TblCardDesign[#Data],MATCH($S7,TblCardDesign[ID],0),9)</f>
        <v>0</v>
      </c>
      <c r="AA7">
        <f>INDEX(TblCardDesign[#Data],MATCH($S7,TblCardDesign[ID],0),10)</f>
        <v>2</v>
      </c>
      <c r="AB7">
        <f>INDEX(TblCardDesign[#Data],MATCH($S7,TblCardDesign[ID],0),11)</f>
        <v>0</v>
      </c>
      <c r="AC7" t="str">
        <f>INDEX(TblCardDesign[#Data],MATCH($S7,TblCardDesign[ID],0),12)</f>
        <v>Ship Upgrade</v>
      </c>
      <c r="AD7">
        <f>INDEX(TblCardDesign[#Data],MATCH($S7,TblCardDesign[ID],0),13)</f>
        <v>0</v>
      </c>
      <c r="AE7">
        <f>INDEX(TblCardDesign[#Data],MATCH($S7,TblCardDesign[ID],0),14)</f>
        <v>0</v>
      </c>
      <c r="AF7">
        <f>INDEX(TblCardDesign[#Data],MATCH($S7,TblCardDesign[ID],0),15)</f>
        <v>0</v>
      </c>
      <c r="AG7" s="2" t="str">
        <f>INDEX(TblCardDesign[#Data],MATCH($S7,TblCardDesign[ID],0),17)</f>
        <v>Attach to ship: Attached ship gains 1 extra crew slot</v>
      </c>
    </row>
    <row r="8" spans="2:33" ht="30.75">
      <c r="B8">
        <v>13</v>
      </c>
      <c r="C8" t="str">
        <f>INDEX(TblCardDesign[#Data],MATCH($B8,TblCardDesign[ID],0),3)</f>
        <v>Engineer</v>
      </c>
      <c r="D8">
        <f>INDEX(TblCardDesign[#Data],MATCH($B8,TblCardDesign[ID],0),4)</f>
        <v>1</v>
      </c>
      <c r="E8">
        <f>INDEX(TblCardDesign[#Data],MATCH($B8,TblCardDesign[ID],0),5)</f>
        <v>0</v>
      </c>
      <c r="F8">
        <f>INDEX(TblCardDesign[#Data],MATCH($B8,TblCardDesign[ID],0),6)</f>
        <v>0</v>
      </c>
      <c r="G8">
        <f>INDEX(TblCardDesign[#Data],MATCH($B8,TblCardDesign[ID],0),7)</f>
        <v>0</v>
      </c>
      <c r="H8">
        <f>INDEX(TblCardDesign[#Data],MATCH($B8,TblCardDesign[ID],0),8)</f>
        <v>0</v>
      </c>
      <c r="I8">
        <f>INDEX(TblCardDesign[#Data],MATCH($B8,TblCardDesign[ID],0),9)</f>
        <v>0</v>
      </c>
      <c r="J8">
        <f>INDEX(TblCardDesign[#Data],MATCH($B8,TblCardDesign[ID],0),10)</f>
        <v>0</v>
      </c>
      <c r="K8">
        <f>INDEX(TblCardDesign[#Data],MATCH($B8,TblCardDesign[ID],0),11)</f>
        <v>0</v>
      </c>
      <c r="L8" t="str">
        <f>INDEX(TblCardDesign[#Data],MATCH($B8,TblCardDesign[ID],0),12)</f>
        <v>Crew</v>
      </c>
      <c r="M8" t="str">
        <f>INDEX(TblCardDesign[#Data],MATCH($B8,TblCardDesign[ID],0),13)</f>
        <v>Engineer</v>
      </c>
      <c r="N8">
        <f>INDEX(TblCardDesign[#Data],MATCH($B8,TblCardDesign[ID],0),14)</f>
        <v>1</v>
      </c>
      <c r="O8" t="str">
        <f>INDEX(TblCardDesign[#Data],MATCH($B8,TblCardDesign[ID],0),15)</f>
        <v>Human</v>
      </c>
      <c r="P8" s="2" t="str">
        <f>INDEX(TblCardDesign[#Data],MATCH($B8,TblCardDesign[ID],0),17)</f>
        <v>Tap: Engineering + 1</v>
      </c>
      <c r="S8">
        <v>22</v>
      </c>
      <c r="T8" t="str">
        <f>INDEX(TblCardDesign[#Data],MATCH($S8,TblCardDesign[ID],0),3)</f>
        <v>Upgraded Cabins</v>
      </c>
      <c r="U8">
        <f>INDEX(TblCardDesign[#Data],MATCH($S8,TblCardDesign[ID],0),4)</f>
        <v>0</v>
      </c>
      <c r="V8">
        <f>INDEX(TblCardDesign[#Data],MATCH($S8,TblCardDesign[ID],0),5)</f>
        <v>0</v>
      </c>
      <c r="W8">
        <f>INDEX(TblCardDesign[#Data],MATCH($S8,TblCardDesign[ID],0),6)</f>
        <v>1</v>
      </c>
      <c r="X8">
        <f>INDEX(TblCardDesign[#Data],MATCH($S8,TblCardDesign[ID],0),7)</f>
        <v>0</v>
      </c>
      <c r="Y8">
        <f>INDEX(TblCardDesign[#Data],MATCH($S8,TblCardDesign[ID],0),8)</f>
        <v>0</v>
      </c>
      <c r="Z8">
        <f>INDEX(TblCardDesign[#Data],MATCH($S8,TblCardDesign[ID],0),9)</f>
        <v>0</v>
      </c>
      <c r="AA8">
        <f>INDEX(TblCardDesign[#Data],MATCH($S8,TblCardDesign[ID],0),10)</f>
        <v>2</v>
      </c>
      <c r="AB8">
        <f>INDEX(TblCardDesign[#Data],MATCH($S8,TblCardDesign[ID],0),11)</f>
        <v>0</v>
      </c>
      <c r="AC8" t="str">
        <f>INDEX(TblCardDesign[#Data],MATCH($S8,TblCardDesign[ID],0),12)</f>
        <v>Ship Upgrade</v>
      </c>
      <c r="AD8">
        <f>INDEX(TblCardDesign[#Data],MATCH($S8,TblCardDesign[ID],0),13)</f>
        <v>0</v>
      </c>
      <c r="AE8">
        <f>INDEX(TblCardDesign[#Data],MATCH($S8,TblCardDesign[ID],0),14)</f>
        <v>0</v>
      </c>
      <c r="AF8">
        <f>INDEX(TblCardDesign[#Data],MATCH($S8,TblCardDesign[ID],0),15)</f>
        <v>0</v>
      </c>
      <c r="AG8" s="2" t="str">
        <f>INDEX(TblCardDesign[#Data],MATCH($S8,TblCardDesign[ID],0),17)</f>
        <v>Attach to ship: Attached ship gains 1 extra crew slot</v>
      </c>
    </row>
    <row r="9" spans="2:33" ht="30.75">
      <c r="B9">
        <v>13</v>
      </c>
      <c r="C9" t="str">
        <f>INDEX(TblCardDesign[#Data],MATCH($B9,TblCardDesign[ID],0),3)</f>
        <v>Engineer</v>
      </c>
      <c r="D9">
        <f>INDEX(TblCardDesign[#Data],MATCH($B9,TblCardDesign[ID],0),4)</f>
        <v>1</v>
      </c>
      <c r="E9">
        <f>INDEX(TblCardDesign[#Data],MATCH($B9,TblCardDesign[ID],0),5)</f>
        <v>0</v>
      </c>
      <c r="F9">
        <f>INDEX(TblCardDesign[#Data],MATCH($B9,TblCardDesign[ID],0),6)</f>
        <v>0</v>
      </c>
      <c r="G9">
        <f>INDEX(TblCardDesign[#Data],MATCH($B9,TblCardDesign[ID],0),7)</f>
        <v>0</v>
      </c>
      <c r="H9">
        <f>INDEX(TblCardDesign[#Data],MATCH($B9,TblCardDesign[ID],0),8)</f>
        <v>0</v>
      </c>
      <c r="I9">
        <f>INDEX(TblCardDesign[#Data],MATCH($B9,TblCardDesign[ID],0),9)</f>
        <v>0</v>
      </c>
      <c r="J9">
        <f>INDEX(TblCardDesign[#Data],MATCH($B9,TblCardDesign[ID],0),10)</f>
        <v>0</v>
      </c>
      <c r="K9">
        <f>INDEX(TblCardDesign[#Data],MATCH($B9,TblCardDesign[ID],0),11)</f>
        <v>0</v>
      </c>
      <c r="L9" t="str">
        <f>INDEX(TblCardDesign[#Data],MATCH($B9,TblCardDesign[ID],0),12)</f>
        <v>Crew</v>
      </c>
      <c r="M9" t="str">
        <f>INDEX(TblCardDesign[#Data],MATCH($B9,TblCardDesign[ID],0),13)</f>
        <v>Engineer</v>
      </c>
      <c r="N9">
        <f>INDEX(TblCardDesign[#Data],MATCH($B9,TblCardDesign[ID],0),14)</f>
        <v>1</v>
      </c>
      <c r="O9" t="str">
        <f>INDEX(TblCardDesign[#Data],MATCH($B9,TblCardDesign[ID],0),15)</f>
        <v>Human</v>
      </c>
      <c r="P9" s="2" t="str">
        <f>INDEX(TblCardDesign[#Data],MATCH($B9,TblCardDesign[ID],0),17)</f>
        <v>Tap: Engineering + 1</v>
      </c>
      <c r="S9">
        <v>25</v>
      </c>
      <c r="T9" t="str">
        <f>INDEX(TblCardDesign[#Data],MATCH($S9,TblCardDesign[ID],0),3)</f>
        <v>Boarding Party</v>
      </c>
      <c r="U9">
        <f>INDEX(TblCardDesign[#Data],MATCH($S9,TblCardDesign[ID],0),4)</f>
        <v>0</v>
      </c>
      <c r="V9">
        <f>INDEX(TblCardDesign[#Data],MATCH($S9,TblCardDesign[ID],0),5)</f>
        <v>0</v>
      </c>
      <c r="W9">
        <f>INDEX(TblCardDesign[#Data],MATCH($S9,TblCardDesign[ID],0),6)</f>
        <v>0</v>
      </c>
      <c r="X9">
        <f>INDEX(TblCardDesign[#Data],MATCH($S9,TblCardDesign[ID],0),7)</f>
        <v>0</v>
      </c>
      <c r="Y9">
        <f>INDEX(TblCardDesign[#Data],MATCH($S9,TblCardDesign[ID],0),8)</f>
        <v>0</v>
      </c>
      <c r="Z9">
        <f>INDEX(TblCardDesign[#Data],MATCH($S9,TblCardDesign[ID],0),9)</f>
        <v>1</v>
      </c>
      <c r="AA9" t="str">
        <f>INDEX(TblCardDesign[#Data],MATCH($S9,TblCardDesign[ID],0),10)</f>
        <v>X</v>
      </c>
      <c r="AB9" t="b">
        <f>INDEX(TblCardDesign[#Data],MATCH($S9,TblCardDesign[ID],0),11)</f>
        <v>1</v>
      </c>
      <c r="AC9" t="str">
        <f>INDEX(TblCardDesign[#Data],MATCH($S9,TblCardDesign[ID],0),12)</f>
        <v>Tactic</v>
      </c>
      <c r="AD9">
        <f>INDEX(TblCardDesign[#Data],MATCH($S9,TblCardDesign[ID],0),13)</f>
        <v>0</v>
      </c>
      <c r="AE9">
        <f>INDEX(TblCardDesign[#Data],MATCH($S9,TblCardDesign[ID],0),14)</f>
        <v>0</v>
      </c>
      <c r="AF9">
        <f>INDEX(TblCardDesign[#Data],MATCH($S9,TblCardDesign[ID],0),15)</f>
        <v>0</v>
      </c>
      <c r="AG9" s="2" t="str">
        <f>INDEX(TblCardDesign[#Data],MATCH($S9,TblCardDesign[ID],0),17)</f>
        <v>Target Enemy ship: Tap X amount of crew members until your next turn</v>
      </c>
    </row>
    <row r="10" spans="2:33" ht="106.5">
      <c r="B10">
        <v>16</v>
      </c>
      <c r="C10" t="str">
        <f>INDEX(TblCardDesign[#Data],MATCH($B10,TblCardDesign[ID],0),3)</f>
        <v>Engineer's Assistant</v>
      </c>
      <c r="D10">
        <f>INDEX(TblCardDesign[#Data],MATCH($B10,TblCardDesign[ID],0),4)</f>
        <v>1</v>
      </c>
      <c r="E10">
        <f>INDEX(TblCardDesign[#Data],MATCH($B10,TblCardDesign[ID],0),5)</f>
        <v>0</v>
      </c>
      <c r="F10">
        <f>INDEX(TblCardDesign[#Data],MATCH($B10,TblCardDesign[ID],0),6)</f>
        <v>0</v>
      </c>
      <c r="G10">
        <f>INDEX(TblCardDesign[#Data],MATCH($B10,TblCardDesign[ID],0),7)</f>
        <v>0</v>
      </c>
      <c r="H10">
        <f>INDEX(TblCardDesign[#Data],MATCH($B10,TblCardDesign[ID],0),8)</f>
        <v>0</v>
      </c>
      <c r="I10">
        <f>INDEX(TblCardDesign[#Data],MATCH($B10,TblCardDesign[ID],0),9)</f>
        <v>0</v>
      </c>
      <c r="J10">
        <f>INDEX(TblCardDesign[#Data],MATCH($B10,TblCardDesign[ID],0),10)</f>
        <v>0</v>
      </c>
      <c r="K10">
        <f>INDEX(TblCardDesign[#Data],MATCH($B10,TblCardDesign[ID],0),11)</f>
        <v>0</v>
      </c>
      <c r="L10" t="str">
        <f>INDEX(TblCardDesign[#Data],MATCH($B10,TblCardDesign[ID],0),12)</f>
        <v>Crew</v>
      </c>
      <c r="M10" t="str">
        <f>INDEX(TblCardDesign[#Data],MATCH($B10,TblCardDesign[ID],0),13)</f>
        <v>Engineer</v>
      </c>
      <c r="N10">
        <f>INDEX(TblCardDesign[#Data],MATCH($B10,TblCardDesign[ID],0),14)</f>
        <v>1</v>
      </c>
      <c r="O10" t="str">
        <f>INDEX(TblCardDesign[#Data],MATCH($B10,TblCardDesign[ID],0),15)</f>
        <v>Human</v>
      </c>
      <c r="P10" s="2" t="str">
        <f>INDEX(TblCardDesign[#Data],MATCH($B10,TblCardDesign[ID],0),17)</f>
        <v>Tap: If you have already tapped an Engineer not called Engineer's Assistant then Engineering + 2 otherwise Engineering + 1</v>
      </c>
      <c r="S10">
        <v>25</v>
      </c>
      <c r="T10" t="str">
        <f>INDEX(TblCardDesign[#Data],MATCH($S10,TblCardDesign[ID],0),3)</f>
        <v>Boarding Party</v>
      </c>
      <c r="U10">
        <f>INDEX(TblCardDesign[#Data],MATCH($S10,TblCardDesign[ID],0),4)</f>
        <v>0</v>
      </c>
      <c r="V10">
        <f>INDEX(TblCardDesign[#Data],MATCH($S10,TblCardDesign[ID],0),5)</f>
        <v>0</v>
      </c>
      <c r="W10">
        <f>INDEX(TblCardDesign[#Data],MATCH($S10,TblCardDesign[ID],0),6)</f>
        <v>0</v>
      </c>
      <c r="X10">
        <f>INDEX(TblCardDesign[#Data],MATCH($S10,TblCardDesign[ID],0),7)</f>
        <v>0</v>
      </c>
      <c r="Y10">
        <f>INDEX(TblCardDesign[#Data],MATCH($S10,TblCardDesign[ID],0),8)</f>
        <v>0</v>
      </c>
      <c r="Z10">
        <f>INDEX(TblCardDesign[#Data],MATCH($S10,TblCardDesign[ID],0),9)</f>
        <v>1</v>
      </c>
      <c r="AA10" t="str">
        <f>INDEX(TblCardDesign[#Data],MATCH($S10,TblCardDesign[ID],0),10)</f>
        <v>X</v>
      </c>
      <c r="AB10" t="b">
        <f>INDEX(TblCardDesign[#Data],MATCH($S10,TblCardDesign[ID],0),11)</f>
        <v>1</v>
      </c>
      <c r="AC10" t="str">
        <f>INDEX(TblCardDesign[#Data],MATCH($S10,TblCardDesign[ID],0),12)</f>
        <v>Tactic</v>
      </c>
      <c r="AD10">
        <f>INDEX(TblCardDesign[#Data],MATCH($S10,TblCardDesign[ID],0),13)</f>
        <v>0</v>
      </c>
      <c r="AE10">
        <f>INDEX(TblCardDesign[#Data],MATCH($S10,TblCardDesign[ID],0),14)</f>
        <v>0</v>
      </c>
      <c r="AF10">
        <f>INDEX(TblCardDesign[#Data],MATCH($S10,TblCardDesign[ID],0),15)</f>
        <v>0</v>
      </c>
      <c r="AG10" s="2" t="str">
        <f>INDEX(TblCardDesign[#Data],MATCH($S10,TblCardDesign[ID],0),17)</f>
        <v>Target Enemy ship: Tap X amount of crew members until your next turn</v>
      </c>
    </row>
    <row r="11" spans="2:33" ht="106.5">
      <c r="B11">
        <v>16</v>
      </c>
      <c r="C11" t="str">
        <f>INDEX(TblCardDesign[#Data],MATCH($B11,TblCardDesign[ID],0),3)</f>
        <v>Engineer's Assistant</v>
      </c>
      <c r="D11">
        <f>INDEX(TblCardDesign[#Data],MATCH($B11,TblCardDesign[ID],0),4)</f>
        <v>1</v>
      </c>
      <c r="E11">
        <f>INDEX(TblCardDesign[#Data],MATCH($B11,TblCardDesign[ID],0),5)</f>
        <v>0</v>
      </c>
      <c r="F11">
        <f>INDEX(TblCardDesign[#Data],MATCH($B11,TblCardDesign[ID],0),6)</f>
        <v>0</v>
      </c>
      <c r="G11">
        <f>INDEX(TblCardDesign[#Data],MATCH($B11,TblCardDesign[ID],0),7)</f>
        <v>0</v>
      </c>
      <c r="H11">
        <f>INDEX(TblCardDesign[#Data],MATCH($B11,TblCardDesign[ID],0),8)</f>
        <v>0</v>
      </c>
      <c r="I11">
        <f>INDEX(TblCardDesign[#Data],MATCH($B11,TblCardDesign[ID],0),9)</f>
        <v>0</v>
      </c>
      <c r="J11">
        <f>INDEX(TblCardDesign[#Data],MATCH($B11,TblCardDesign[ID],0),10)</f>
        <v>0</v>
      </c>
      <c r="K11">
        <f>INDEX(TblCardDesign[#Data],MATCH($B11,TblCardDesign[ID],0),11)</f>
        <v>0</v>
      </c>
      <c r="L11" t="str">
        <f>INDEX(TblCardDesign[#Data],MATCH($B11,TblCardDesign[ID],0),12)</f>
        <v>Crew</v>
      </c>
      <c r="M11" t="str">
        <f>INDEX(TblCardDesign[#Data],MATCH($B11,TblCardDesign[ID],0),13)</f>
        <v>Engineer</v>
      </c>
      <c r="N11">
        <f>INDEX(TblCardDesign[#Data],MATCH($B11,TblCardDesign[ID],0),14)</f>
        <v>1</v>
      </c>
      <c r="O11" t="str">
        <f>INDEX(TblCardDesign[#Data],MATCH($B11,TblCardDesign[ID],0),15)</f>
        <v>Human</v>
      </c>
      <c r="P11" s="2" t="str">
        <f>INDEX(TblCardDesign[#Data],MATCH($B11,TblCardDesign[ID],0),17)</f>
        <v>Tap: If you have already tapped an Engineer not called Engineer's Assistant then Engineering + 2 otherwise Engineering + 1</v>
      </c>
      <c r="S11">
        <v>25</v>
      </c>
      <c r="T11" t="str">
        <f>INDEX(TblCardDesign[#Data],MATCH($S11,TblCardDesign[ID],0),3)</f>
        <v>Boarding Party</v>
      </c>
      <c r="U11">
        <f>INDEX(TblCardDesign[#Data],MATCH($S11,TblCardDesign[ID],0),4)</f>
        <v>0</v>
      </c>
      <c r="V11">
        <f>INDEX(TblCardDesign[#Data],MATCH($S11,TblCardDesign[ID],0),5)</f>
        <v>0</v>
      </c>
      <c r="W11">
        <f>INDEX(TblCardDesign[#Data],MATCH($S11,TblCardDesign[ID],0),6)</f>
        <v>0</v>
      </c>
      <c r="X11">
        <f>INDEX(TblCardDesign[#Data],MATCH($S11,TblCardDesign[ID],0),7)</f>
        <v>0</v>
      </c>
      <c r="Y11">
        <f>INDEX(TblCardDesign[#Data],MATCH($S11,TblCardDesign[ID],0),8)</f>
        <v>0</v>
      </c>
      <c r="Z11">
        <f>INDEX(TblCardDesign[#Data],MATCH($S11,TblCardDesign[ID],0),9)</f>
        <v>1</v>
      </c>
      <c r="AA11" t="str">
        <f>INDEX(TblCardDesign[#Data],MATCH($S11,TblCardDesign[ID],0),10)</f>
        <v>X</v>
      </c>
      <c r="AB11" t="b">
        <f>INDEX(TblCardDesign[#Data],MATCH($S11,TblCardDesign[ID],0),11)</f>
        <v>1</v>
      </c>
      <c r="AC11" t="str">
        <f>INDEX(TblCardDesign[#Data],MATCH($S11,TblCardDesign[ID],0),12)</f>
        <v>Tactic</v>
      </c>
      <c r="AD11">
        <f>INDEX(TblCardDesign[#Data],MATCH($S11,TblCardDesign[ID],0),13)</f>
        <v>0</v>
      </c>
      <c r="AE11">
        <f>INDEX(TblCardDesign[#Data],MATCH($S11,TblCardDesign[ID],0),14)</f>
        <v>0</v>
      </c>
      <c r="AF11">
        <f>INDEX(TblCardDesign[#Data],MATCH($S11,TblCardDesign[ID],0),15)</f>
        <v>0</v>
      </c>
      <c r="AG11" s="2" t="str">
        <f>INDEX(TblCardDesign[#Data],MATCH($S11,TblCardDesign[ID],0),17)</f>
        <v>Target Enemy ship: Tap X amount of crew members until your next turn</v>
      </c>
    </row>
    <row r="12" spans="2:33" ht="106.5">
      <c r="B12">
        <v>16</v>
      </c>
      <c r="C12" t="str">
        <f>INDEX(TblCardDesign[#Data],MATCH($B12,TblCardDesign[ID],0),3)</f>
        <v>Engineer's Assistant</v>
      </c>
      <c r="D12">
        <f>INDEX(TblCardDesign[#Data],MATCH($B12,TblCardDesign[ID],0),4)</f>
        <v>1</v>
      </c>
      <c r="E12">
        <f>INDEX(TblCardDesign[#Data],MATCH($B12,TblCardDesign[ID],0),5)</f>
        <v>0</v>
      </c>
      <c r="F12">
        <f>INDEX(TblCardDesign[#Data],MATCH($B12,TblCardDesign[ID],0),6)</f>
        <v>0</v>
      </c>
      <c r="G12">
        <f>INDEX(TblCardDesign[#Data],MATCH($B12,TblCardDesign[ID],0),7)</f>
        <v>0</v>
      </c>
      <c r="H12">
        <f>INDEX(TblCardDesign[#Data],MATCH($B12,TblCardDesign[ID],0),8)</f>
        <v>0</v>
      </c>
      <c r="I12">
        <f>INDEX(TblCardDesign[#Data],MATCH($B12,TblCardDesign[ID],0),9)</f>
        <v>0</v>
      </c>
      <c r="J12">
        <f>INDEX(TblCardDesign[#Data],MATCH($B12,TblCardDesign[ID],0),10)</f>
        <v>0</v>
      </c>
      <c r="K12">
        <f>INDEX(TblCardDesign[#Data],MATCH($B12,TblCardDesign[ID],0),11)</f>
        <v>0</v>
      </c>
      <c r="L12" t="str">
        <f>INDEX(TblCardDesign[#Data],MATCH($B12,TblCardDesign[ID],0),12)</f>
        <v>Crew</v>
      </c>
      <c r="M12" t="str">
        <f>INDEX(TblCardDesign[#Data],MATCH($B12,TblCardDesign[ID],0),13)</f>
        <v>Engineer</v>
      </c>
      <c r="N12">
        <f>INDEX(TblCardDesign[#Data],MATCH($B12,TblCardDesign[ID],0),14)</f>
        <v>1</v>
      </c>
      <c r="O12" t="str">
        <f>INDEX(TblCardDesign[#Data],MATCH($B12,TblCardDesign[ID],0),15)</f>
        <v>Human</v>
      </c>
      <c r="P12" s="2" t="str">
        <f>INDEX(TblCardDesign[#Data],MATCH($B12,TblCardDesign[ID],0),17)</f>
        <v>Tap: If you have already tapped an Engineer not called Engineer's Assistant then Engineering + 2 otherwise Engineering + 1</v>
      </c>
      <c r="S12">
        <v>27</v>
      </c>
      <c r="T12" t="str">
        <f>INDEX(TblCardDesign[#Data],MATCH($S12,TblCardDesign[ID],0),3)</f>
        <v>Pew Pew Lazors</v>
      </c>
      <c r="U12">
        <f>INDEX(TblCardDesign[#Data],MATCH($S12,TblCardDesign[ID],0),4)</f>
        <v>0</v>
      </c>
      <c r="V12">
        <f>INDEX(TblCardDesign[#Data],MATCH($S12,TblCardDesign[ID],0),5)</f>
        <v>0</v>
      </c>
      <c r="W12">
        <f>INDEX(TblCardDesign[#Data],MATCH($S12,TblCardDesign[ID],0),6)</f>
        <v>1</v>
      </c>
      <c r="X12">
        <f>INDEX(TblCardDesign[#Data],MATCH($S12,TblCardDesign[ID],0),7)</f>
        <v>0</v>
      </c>
      <c r="Y12">
        <f>INDEX(TblCardDesign[#Data],MATCH($S12,TblCardDesign[ID],0),8)</f>
        <v>0</v>
      </c>
      <c r="Z12">
        <f>INDEX(TblCardDesign[#Data],MATCH($S12,TblCardDesign[ID],0),9)</f>
        <v>0</v>
      </c>
      <c r="AA12">
        <f>INDEX(TblCardDesign[#Data],MATCH($S12,TblCardDesign[ID],0),10)</f>
        <v>0</v>
      </c>
      <c r="AB12">
        <f>INDEX(TblCardDesign[#Data],MATCH($S12,TblCardDesign[ID],0),11)</f>
        <v>0</v>
      </c>
      <c r="AC12" t="str">
        <f>INDEX(TblCardDesign[#Data],MATCH($S12,TblCardDesign[ID],0),12)</f>
        <v>Event</v>
      </c>
      <c r="AD12">
        <f>INDEX(TblCardDesign[#Data],MATCH($S12,TblCardDesign[ID],0),13)</f>
        <v>0</v>
      </c>
      <c r="AE12">
        <f>INDEX(TblCardDesign[#Data],MATCH($S12,TblCardDesign[ID],0),14)</f>
        <v>0</v>
      </c>
      <c r="AF12">
        <f>INDEX(TblCardDesign[#Data],MATCH($S12,TblCardDesign[ID],0),15)</f>
        <v>0</v>
      </c>
      <c r="AG12" s="2" t="str">
        <f>INDEX(TblCardDesign[#Data],MATCH($S12,TblCardDesign[ID],0),17)</f>
        <v>Target Owned Ship: Increase Ships Damage by 100 to one gun slot until end of turn</v>
      </c>
    </row>
    <row r="13" spans="2:33" ht="106.5">
      <c r="B13">
        <v>16</v>
      </c>
      <c r="C13" t="str">
        <f>INDEX(TblCardDesign[#Data],MATCH($B13,TblCardDesign[ID],0),3)</f>
        <v>Engineer's Assistant</v>
      </c>
      <c r="D13">
        <f>INDEX(TblCardDesign[#Data],MATCH($B13,TblCardDesign[ID],0),4)</f>
        <v>1</v>
      </c>
      <c r="E13">
        <f>INDEX(TblCardDesign[#Data],MATCH($B13,TblCardDesign[ID],0),5)</f>
        <v>0</v>
      </c>
      <c r="F13">
        <f>INDEX(TblCardDesign[#Data],MATCH($B13,TblCardDesign[ID],0),6)</f>
        <v>0</v>
      </c>
      <c r="G13">
        <f>INDEX(TblCardDesign[#Data],MATCH($B13,TblCardDesign[ID],0),7)</f>
        <v>0</v>
      </c>
      <c r="H13">
        <f>INDEX(TblCardDesign[#Data],MATCH($B13,TblCardDesign[ID],0),8)</f>
        <v>0</v>
      </c>
      <c r="I13">
        <f>INDEX(TblCardDesign[#Data],MATCH($B13,TblCardDesign[ID],0),9)</f>
        <v>0</v>
      </c>
      <c r="J13">
        <f>INDEX(TblCardDesign[#Data],MATCH($B13,TblCardDesign[ID],0),10)</f>
        <v>0</v>
      </c>
      <c r="K13">
        <f>INDEX(TblCardDesign[#Data],MATCH($B13,TblCardDesign[ID],0),11)</f>
        <v>0</v>
      </c>
      <c r="L13" t="str">
        <f>INDEX(TblCardDesign[#Data],MATCH($B13,TblCardDesign[ID],0),12)</f>
        <v>Crew</v>
      </c>
      <c r="M13" t="str">
        <f>INDEX(TblCardDesign[#Data],MATCH($B13,TblCardDesign[ID],0),13)</f>
        <v>Engineer</v>
      </c>
      <c r="N13">
        <f>INDEX(TblCardDesign[#Data],MATCH($B13,TblCardDesign[ID],0),14)</f>
        <v>1</v>
      </c>
      <c r="O13" t="str">
        <f>INDEX(TblCardDesign[#Data],MATCH($B13,TblCardDesign[ID],0),15)</f>
        <v>Human</v>
      </c>
      <c r="P13" s="2" t="str">
        <f>INDEX(TblCardDesign[#Data],MATCH($B13,TblCardDesign[ID],0),17)</f>
        <v>Tap: If you have already tapped an Engineer not called Engineer's Assistant then Engineering + 2 otherwise Engineering + 1</v>
      </c>
      <c r="S13">
        <v>27</v>
      </c>
      <c r="T13" t="str">
        <f>INDEX(TblCardDesign[#Data],MATCH($S13,TblCardDesign[ID],0),3)</f>
        <v>Pew Pew Lazors</v>
      </c>
      <c r="U13">
        <f>INDEX(TblCardDesign[#Data],MATCH($S13,TblCardDesign[ID],0),4)</f>
        <v>0</v>
      </c>
      <c r="V13">
        <f>INDEX(TblCardDesign[#Data],MATCH($S13,TblCardDesign[ID],0),5)</f>
        <v>0</v>
      </c>
      <c r="W13">
        <f>INDEX(TblCardDesign[#Data],MATCH($S13,TblCardDesign[ID],0),6)</f>
        <v>1</v>
      </c>
      <c r="X13">
        <f>INDEX(TblCardDesign[#Data],MATCH($S13,TblCardDesign[ID],0),7)</f>
        <v>0</v>
      </c>
      <c r="Y13">
        <f>INDEX(TblCardDesign[#Data],MATCH($S13,TblCardDesign[ID],0),8)</f>
        <v>0</v>
      </c>
      <c r="Z13">
        <f>INDEX(TblCardDesign[#Data],MATCH($S13,TblCardDesign[ID],0),9)</f>
        <v>0</v>
      </c>
      <c r="AA13">
        <f>INDEX(TblCardDesign[#Data],MATCH($S13,TblCardDesign[ID],0),10)</f>
        <v>0</v>
      </c>
      <c r="AB13">
        <f>INDEX(TblCardDesign[#Data],MATCH($S13,TblCardDesign[ID],0),11)</f>
        <v>0</v>
      </c>
      <c r="AC13" t="str">
        <f>INDEX(TblCardDesign[#Data],MATCH($S13,TblCardDesign[ID],0),12)</f>
        <v>Event</v>
      </c>
      <c r="AD13">
        <f>INDEX(TblCardDesign[#Data],MATCH($S13,TblCardDesign[ID],0),13)</f>
        <v>0</v>
      </c>
      <c r="AE13">
        <f>INDEX(TblCardDesign[#Data],MATCH($S13,TblCardDesign[ID],0),14)</f>
        <v>0</v>
      </c>
      <c r="AF13">
        <f>INDEX(TblCardDesign[#Data],MATCH($S13,TblCardDesign[ID],0),15)</f>
        <v>0</v>
      </c>
      <c r="AG13" s="2" t="str">
        <f>INDEX(TblCardDesign[#Data],MATCH($S13,TblCardDesign[ID],0),17)</f>
        <v>Target Owned Ship: Increase Ships Damage by 100 to one gun slot until end of turn</v>
      </c>
    </row>
    <row r="14" spans="2:33" ht="45.75">
      <c r="B14">
        <v>14</v>
      </c>
      <c r="C14" t="str">
        <f>INDEX(TblCardDesign[#Data],MATCH($B14,TblCardDesign[ID],0),3)</f>
        <v>Assistant Chief Engineer</v>
      </c>
      <c r="D14">
        <f>INDEX(TblCardDesign[#Data],MATCH($B14,TblCardDesign[ID],0),4)</f>
        <v>1</v>
      </c>
      <c r="E14">
        <f>INDEX(TblCardDesign[#Data],MATCH($B14,TblCardDesign[ID],0),5)</f>
        <v>0</v>
      </c>
      <c r="F14">
        <f>INDEX(TblCardDesign[#Data],MATCH($B14,TblCardDesign[ID],0),6)</f>
        <v>0</v>
      </c>
      <c r="G14">
        <f>INDEX(TblCardDesign[#Data],MATCH($B14,TblCardDesign[ID],0),7)</f>
        <v>0</v>
      </c>
      <c r="H14">
        <f>INDEX(TblCardDesign[#Data],MATCH($B14,TblCardDesign[ID],0),8)</f>
        <v>0</v>
      </c>
      <c r="I14">
        <f>INDEX(TblCardDesign[#Data],MATCH($B14,TblCardDesign[ID],0),9)</f>
        <v>0</v>
      </c>
      <c r="J14">
        <f>INDEX(TblCardDesign[#Data],MATCH($B14,TblCardDesign[ID],0),10)</f>
        <v>0</v>
      </c>
      <c r="K14">
        <f>INDEX(TblCardDesign[#Data],MATCH($B14,TblCardDesign[ID],0),11)</f>
        <v>0</v>
      </c>
      <c r="L14" t="str">
        <f>INDEX(TblCardDesign[#Data],MATCH($B14,TblCardDesign[ID],0),12)</f>
        <v>Crew</v>
      </c>
      <c r="M14" t="str">
        <f>INDEX(TblCardDesign[#Data],MATCH($B14,TblCardDesign[ID],0),13)</f>
        <v>Engineer</v>
      </c>
      <c r="N14">
        <f>INDEX(TblCardDesign[#Data],MATCH($B14,TblCardDesign[ID],0),14)</f>
        <v>2</v>
      </c>
      <c r="O14" t="str">
        <f>INDEX(TblCardDesign[#Data],MATCH($B14,TblCardDesign[ID],0),15)</f>
        <v>Human</v>
      </c>
      <c r="P14" s="2" t="str">
        <f>INDEX(TblCardDesign[#Data],MATCH($B14,TblCardDesign[ID],0),17)</f>
        <v>Sacrifice 1 Engineer Tier 1
Tap: Engineering + 2</v>
      </c>
      <c r="S14">
        <v>27</v>
      </c>
      <c r="T14" t="str">
        <f>INDEX(TblCardDesign[#Data],MATCH($S14,TblCardDesign[ID],0),3)</f>
        <v>Pew Pew Lazors</v>
      </c>
      <c r="U14">
        <f>INDEX(TblCardDesign[#Data],MATCH($S14,TblCardDesign[ID],0),4)</f>
        <v>0</v>
      </c>
      <c r="V14">
        <f>INDEX(TblCardDesign[#Data],MATCH($S14,TblCardDesign[ID],0),5)</f>
        <v>0</v>
      </c>
      <c r="W14">
        <f>INDEX(TblCardDesign[#Data],MATCH($S14,TblCardDesign[ID],0),6)</f>
        <v>1</v>
      </c>
      <c r="X14">
        <f>INDEX(TblCardDesign[#Data],MATCH($S14,TblCardDesign[ID],0),7)</f>
        <v>0</v>
      </c>
      <c r="Y14">
        <f>INDEX(TblCardDesign[#Data],MATCH($S14,TblCardDesign[ID],0),8)</f>
        <v>0</v>
      </c>
      <c r="Z14">
        <f>INDEX(TblCardDesign[#Data],MATCH($S14,TblCardDesign[ID],0),9)</f>
        <v>0</v>
      </c>
      <c r="AA14">
        <f>INDEX(TblCardDesign[#Data],MATCH($S14,TblCardDesign[ID],0),10)</f>
        <v>0</v>
      </c>
      <c r="AB14">
        <f>INDEX(TblCardDesign[#Data],MATCH($S14,TblCardDesign[ID],0),11)</f>
        <v>0</v>
      </c>
      <c r="AC14" t="str">
        <f>INDEX(TblCardDesign[#Data],MATCH($S14,TblCardDesign[ID],0),12)</f>
        <v>Event</v>
      </c>
      <c r="AD14">
        <f>INDEX(TblCardDesign[#Data],MATCH($S14,TblCardDesign[ID],0),13)</f>
        <v>0</v>
      </c>
      <c r="AE14">
        <f>INDEX(TblCardDesign[#Data],MATCH($S14,TblCardDesign[ID],0),14)</f>
        <v>0</v>
      </c>
      <c r="AF14">
        <f>INDEX(TblCardDesign[#Data],MATCH($S14,TblCardDesign[ID],0),15)</f>
        <v>0</v>
      </c>
      <c r="AG14" s="2" t="str">
        <f>INDEX(TblCardDesign[#Data],MATCH($S14,TblCardDesign[ID],0),17)</f>
        <v>Target Owned Ship: Increase Ships Damage by 100 to one gun slot until end of turn</v>
      </c>
    </row>
    <row r="15" spans="2:33" ht="45.75">
      <c r="B15">
        <v>14</v>
      </c>
      <c r="C15" t="str">
        <f>INDEX(TblCardDesign[#Data],MATCH($B15,TblCardDesign[ID],0),3)</f>
        <v>Assistant Chief Engineer</v>
      </c>
      <c r="D15">
        <f>INDEX(TblCardDesign[#Data],MATCH($B15,TblCardDesign[ID],0),4)</f>
        <v>1</v>
      </c>
      <c r="E15">
        <f>INDEX(TblCardDesign[#Data],MATCH($B15,TblCardDesign[ID],0),5)</f>
        <v>0</v>
      </c>
      <c r="F15">
        <f>INDEX(TblCardDesign[#Data],MATCH($B15,TblCardDesign[ID],0),6)</f>
        <v>0</v>
      </c>
      <c r="G15">
        <f>INDEX(TblCardDesign[#Data],MATCH($B15,TblCardDesign[ID],0),7)</f>
        <v>0</v>
      </c>
      <c r="H15">
        <f>INDEX(TblCardDesign[#Data],MATCH($B15,TblCardDesign[ID],0),8)</f>
        <v>0</v>
      </c>
      <c r="I15">
        <f>INDEX(TblCardDesign[#Data],MATCH($B15,TblCardDesign[ID],0),9)</f>
        <v>0</v>
      </c>
      <c r="J15">
        <f>INDEX(TblCardDesign[#Data],MATCH($B15,TblCardDesign[ID],0),10)</f>
        <v>0</v>
      </c>
      <c r="K15">
        <f>INDEX(TblCardDesign[#Data],MATCH($B15,TblCardDesign[ID],0),11)</f>
        <v>0</v>
      </c>
      <c r="L15" t="str">
        <f>INDEX(TblCardDesign[#Data],MATCH($B15,TblCardDesign[ID],0),12)</f>
        <v>Crew</v>
      </c>
      <c r="M15" t="str">
        <f>INDEX(TblCardDesign[#Data],MATCH($B15,TblCardDesign[ID],0),13)</f>
        <v>Engineer</v>
      </c>
      <c r="N15">
        <f>INDEX(TblCardDesign[#Data],MATCH($B15,TblCardDesign[ID],0),14)</f>
        <v>2</v>
      </c>
      <c r="O15" t="str">
        <f>INDEX(TblCardDesign[#Data],MATCH($B15,TblCardDesign[ID],0),15)</f>
        <v>Human</v>
      </c>
      <c r="P15" s="2" t="str">
        <f>INDEX(TblCardDesign[#Data],MATCH($B15,TblCardDesign[ID],0),17)</f>
        <v>Sacrifice 1 Engineer Tier 1
Tap: Engineering + 2</v>
      </c>
      <c r="S15">
        <v>28</v>
      </c>
      <c r="T15" t="str">
        <f>INDEX(TblCardDesign[#Data],MATCH($S15,TblCardDesign[ID],0),3)</f>
        <v>Targeting Computer</v>
      </c>
      <c r="U15">
        <f>INDEX(TblCardDesign[#Data],MATCH($S15,TblCardDesign[ID],0),4)</f>
        <v>0</v>
      </c>
      <c r="V15">
        <f>INDEX(TblCardDesign[#Data],MATCH($S15,TblCardDesign[ID],0),5)</f>
        <v>0</v>
      </c>
      <c r="W15">
        <f>INDEX(TblCardDesign[#Data],MATCH($S15,TblCardDesign[ID],0),6)</f>
        <v>1</v>
      </c>
      <c r="X15">
        <f>INDEX(TblCardDesign[#Data],MATCH($S15,TblCardDesign[ID],0),7)</f>
        <v>0</v>
      </c>
      <c r="Y15">
        <f>INDEX(TblCardDesign[#Data],MATCH($S15,TblCardDesign[ID],0),8)</f>
        <v>0</v>
      </c>
      <c r="Z15">
        <f>INDEX(TblCardDesign[#Data],MATCH($S15,TblCardDesign[ID],0),9)</f>
        <v>0</v>
      </c>
      <c r="AA15">
        <f>INDEX(TblCardDesign[#Data],MATCH($S15,TblCardDesign[ID],0),10)</f>
        <v>1</v>
      </c>
      <c r="AB15">
        <f>INDEX(TblCardDesign[#Data],MATCH($S15,TblCardDesign[ID],0),11)</f>
        <v>0</v>
      </c>
      <c r="AC15" t="str">
        <f>INDEX(TblCardDesign[#Data],MATCH($S15,TblCardDesign[ID],0),12)</f>
        <v>Ship Upgrade</v>
      </c>
      <c r="AD15">
        <f>INDEX(TblCardDesign[#Data],MATCH($S15,TblCardDesign[ID],0),13)</f>
        <v>0</v>
      </c>
      <c r="AE15">
        <f>INDEX(TblCardDesign[#Data],MATCH($S15,TblCardDesign[ID],0),14)</f>
        <v>0</v>
      </c>
      <c r="AF15">
        <f>INDEX(TblCardDesign[#Data],MATCH($S15,TblCardDesign[ID],0),15)</f>
        <v>0</v>
      </c>
      <c r="AG15" s="2" t="str">
        <f>INDEX(TblCardDesign[#Data],MATCH($S15,TblCardDesign[ID],0),17)</f>
        <v>Attach to Ship: Attached ship gains 1 extra gun slot</v>
      </c>
    </row>
    <row r="16" spans="2:33" ht="45.75">
      <c r="B16">
        <v>14</v>
      </c>
      <c r="C16" t="str">
        <f>INDEX(TblCardDesign[#Data],MATCH($B16,TblCardDesign[ID],0),3)</f>
        <v>Assistant Chief Engineer</v>
      </c>
      <c r="D16">
        <f>INDEX(TblCardDesign[#Data],MATCH($B16,TblCardDesign[ID],0),4)</f>
        <v>1</v>
      </c>
      <c r="E16">
        <f>INDEX(TblCardDesign[#Data],MATCH($B16,TblCardDesign[ID],0),5)</f>
        <v>0</v>
      </c>
      <c r="F16">
        <f>INDEX(TblCardDesign[#Data],MATCH($B16,TblCardDesign[ID],0),6)</f>
        <v>0</v>
      </c>
      <c r="G16">
        <f>INDEX(TblCardDesign[#Data],MATCH($B16,TblCardDesign[ID],0),7)</f>
        <v>0</v>
      </c>
      <c r="H16">
        <f>INDEX(TblCardDesign[#Data],MATCH($B16,TblCardDesign[ID],0),8)</f>
        <v>0</v>
      </c>
      <c r="I16">
        <f>INDEX(TblCardDesign[#Data],MATCH($B16,TblCardDesign[ID],0),9)</f>
        <v>0</v>
      </c>
      <c r="J16">
        <f>INDEX(TblCardDesign[#Data],MATCH($B16,TblCardDesign[ID],0),10)</f>
        <v>0</v>
      </c>
      <c r="K16">
        <f>INDEX(TblCardDesign[#Data],MATCH($B16,TblCardDesign[ID],0),11)</f>
        <v>0</v>
      </c>
      <c r="L16" t="str">
        <f>INDEX(TblCardDesign[#Data],MATCH($B16,TblCardDesign[ID],0),12)</f>
        <v>Crew</v>
      </c>
      <c r="M16" t="str">
        <f>INDEX(TblCardDesign[#Data],MATCH($B16,TblCardDesign[ID],0),13)</f>
        <v>Engineer</v>
      </c>
      <c r="N16">
        <f>INDEX(TblCardDesign[#Data],MATCH($B16,TblCardDesign[ID],0),14)</f>
        <v>2</v>
      </c>
      <c r="O16" t="str">
        <f>INDEX(TblCardDesign[#Data],MATCH($B16,TblCardDesign[ID],0),15)</f>
        <v>Human</v>
      </c>
      <c r="P16" s="2" t="str">
        <f>INDEX(TblCardDesign[#Data],MATCH($B16,TblCardDesign[ID],0),17)</f>
        <v>Sacrifice 1 Engineer Tier 1
Tap: Engineering + 2</v>
      </c>
      <c r="S16">
        <v>28</v>
      </c>
      <c r="T16" t="str">
        <f>INDEX(TblCardDesign[#Data],MATCH($S16,TblCardDesign[ID],0),3)</f>
        <v>Targeting Computer</v>
      </c>
      <c r="U16">
        <f>INDEX(TblCardDesign[#Data],MATCH($S16,TblCardDesign[ID],0),4)</f>
        <v>0</v>
      </c>
      <c r="V16">
        <f>INDEX(TblCardDesign[#Data],MATCH($S16,TblCardDesign[ID],0),5)</f>
        <v>0</v>
      </c>
      <c r="W16">
        <f>INDEX(TblCardDesign[#Data],MATCH($S16,TblCardDesign[ID],0),6)</f>
        <v>1</v>
      </c>
      <c r="X16">
        <f>INDEX(TblCardDesign[#Data],MATCH($S16,TblCardDesign[ID],0),7)</f>
        <v>0</v>
      </c>
      <c r="Y16">
        <f>INDEX(TblCardDesign[#Data],MATCH($S16,TblCardDesign[ID],0),8)</f>
        <v>0</v>
      </c>
      <c r="Z16">
        <f>INDEX(TblCardDesign[#Data],MATCH($S16,TblCardDesign[ID],0),9)</f>
        <v>0</v>
      </c>
      <c r="AA16">
        <f>INDEX(TblCardDesign[#Data],MATCH($S16,TblCardDesign[ID],0),10)</f>
        <v>1</v>
      </c>
      <c r="AB16">
        <f>INDEX(TblCardDesign[#Data],MATCH($S16,TblCardDesign[ID],0),11)</f>
        <v>0</v>
      </c>
      <c r="AC16" t="str">
        <f>INDEX(TblCardDesign[#Data],MATCH($S16,TblCardDesign[ID],0),12)</f>
        <v>Ship Upgrade</v>
      </c>
      <c r="AD16">
        <f>INDEX(TblCardDesign[#Data],MATCH($S16,TblCardDesign[ID],0),13)</f>
        <v>0</v>
      </c>
      <c r="AE16">
        <f>INDEX(TblCardDesign[#Data],MATCH($S16,TblCardDesign[ID],0),14)</f>
        <v>0</v>
      </c>
      <c r="AF16">
        <f>INDEX(TblCardDesign[#Data],MATCH($S16,TblCardDesign[ID],0),15)</f>
        <v>0</v>
      </c>
      <c r="AG16" s="2" t="str">
        <f>INDEX(TblCardDesign[#Data],MATCH($S16,TblCardDesign[ID],0),17)</f>
        <v>Attach to Ship: Attached ship gains 1 extra gun slot</v>
      </c>
    </row>
    <row r="17" spans="2:33" ht="59.25" customHeight="1">
      <c r="B17">
        <v>14</v>
      </c>
      <c r="C17" t="str">
        <f>INDEX(TblCardDesign[#Data],MATCH($B17,TblCardDesign[ID],0),3)</f>
        <v>Assistant Chief Engineer</v>
      </c>
      <c r="D17">
        <f>INDEX(TblCardDesign[#Data],MATCH($B17,TblCardDesign[ID],0),4)</f>
        <v>1</v>
      </c>
      <c r="E17">
        <f>INDEX(TblCardDesign[#Data],MATCH($B17,TblCardDesign[ID],0),5)</f>
        <v>0</v>
      </c>
      <c r="F17">
        <f>INDEX(TblCardDesign[#Data],MATCH($B17,TblCardDesign[ID],0),6)</f>
        <v>0</v>
      </c>
      <c r="G17">
        <f>INDEX(TblCardDesign[#Data],MATCH($B17,TblCardDesign[ID],0),7)</f>
        <v>0</v>
      </c>
      <c r="H17">
        <f>INDEX(TblCardDesign[#Data],MATCH($B17,TblCardDesign[ID],0),8)</f>
        <v>0</v>
      </c>
      <c r="I17">
        <f>INDEX(TblCardDesign[#Data],MATCH($B17,TblCardDesign[ID],0),9)</f>
        <v>0</v>
      </c>
      <c r="J17">
        <f>INDEX(TblCardDesign[#Data],MATCH($B17,TblCardDesign[ID],0),10)</f>
        <v>0</v>
      </c>
      <c r="K17">
        <f>INDEX(TblCardDesign[#Data],MATCH($B17,TblCardDesign[ID],0),11)</f>
        <v>0</v>
      </c>
      <c r="L17" t="str">
        <f>INDEX(TblCardDesign[#Data],MATCH($B17,TblCardDesign[ID],0),12)</f>
        <v>Crew</v>
      </c>
      <c r="M17" t="str">
        <f>INDEX(TblCardDesign[#Data],MATCH($B17,TblCardDesign[ID],0),13)</f>
        <v>Engineer</v>
      </c>
      <c r="N17">
        <f>INDEX(TblCardDesign[#Data],MATCH($B17,TblCardDesign[ID],0),14)</f>
        <v>2</v>
      </c>
      <c r="O17" t="str">
        <f>INDEX(TblCardDesign[#Data],MATCH($B17,TblCardDesign[ID],0),15)</f>
        <v>Human</v>
      </c>
      <c r="P17" s="2" t="str">
        <f>INDEX(TblCardDesign[#Data],MATCH($B17,TblCardDesign[ID],0),17)</f>
        <v>Sacrifice 1 Engineer Tier 1
Tap: Engineering + 2</v>
      </c>
      <c r="S17">
        <v>28</v>
      </c>
      <c r="T17" t="str">
        <f>INDEX(TblCardDesign[#Data],MATCH($S17,TblCardDesign[ID],0),3)</f>
        <v>Targeting Computer</v>
      </c>
      <c r="U17">
        <f>INDEX(TblCardDesign[#Data],MATCH($S17,TblCardDesign[ID],0),4)</f>
        <v>0</v>
      </c>
      <c r="V17">
        <f>INDEX(TblCardDesign[#Data],MATCH($S17,TblCardDesign[ID],0),5)</f>
        <v>0</v>
      </c>
      <c r="W17">
        <f>INDEX(TblCardDesign[#Data],MATCH($S17,TblCardDesign[ID],0),6)</f>
        <v>1</v>
      </c>
      <c r="X17">
        <f>INDEX(TblCardDesign[#Data],MATCH($S17,TblCardDesign[ID],0),7)</f>
        <v>0</v>
      </c>
      <c r="Y17">
        <f>INDEX(TblCardDesign[#Data],MATCH($S17,TblCardDesign[ID],0),8)</f>
        <v>0</v>
      </c>
      <c r="Z17">
        <f>INDEX(TblCardDesign[#Data],MATCH($S17,TblCardDesign[ID],0),9)</f>
        <v>0</v>
      </c>
      <c r="AA17">
        <f>INDEX(TblCardDesign[#Data],MATCH($S17,TblCardDesign[ID],0),10)</f>
        <v>1</v>
      </c>
      <c r="AB17">
        <f>INDEX(TblCardDesign[#Data],MATCH($S17,TblCardDesign[ID],0),11)</f>
        <v>0</v>
      </c>
      <c r="AC17" t="str">
        <f>INDEX(TblCardDesign[#Data],MATCH($S17,TblCardDesign[ID],0),12)</f>
        <v>Ship Upgrade</v>
      </c>
      <c r="AD17">
        <f>INDEX(TblCardDesign[#Data],MATCH($S17,TblCardDesign[ID],0),13)</f>
        <v>0</v>
      </c>
      <c r="AE17">
        <f>INDEX(TblCardDesign[#Data],MATCH($S17,TblCardDesign[ID],0),14)</f>
        <v>0</v>
      </c>
      <c r="AF17">
        <f>INDEX(TblCardDesign[#Data],MATCH($S17,TblCardDesign[ID],0),15)</f>
        <v>0</v>
      </c>
      <c r="AG17" s="2" t="str">
        <f>INDEX(TblCardDesign[#Data],MATCH($S17,TblCardDesign[ID],0),17)</f>
        <v>Attach to Ship: Attached ship gains 1 extra gun slot</v>
      </c>
    </row>
    <row r="18" spans="2:33" ht="42.75" customHeight="1">
      <c r="B18">
        <v>17</v>
      </c>
      <c r="C18" t="str">
        <f>INDEX(TblCardDesign[#Data],MATCH($B18,TblCardDesign[ID],0),3)</f>
        <v>Private</v>
      </c>
      <c r="D18">
        <f>INDEX(TblCardDesign[#Data],MATCH($B18,TblCardDesign[ID],0),4)</f>
        <v>1</v>
      </c>
      <c r="E18">
        <f>INDEX(TblCardDesign[#Data],MATCH($B18,TblCardDesign[ID],0),5)</f>
        <v>0</v>
      </c>
      <c r="F18">
        <f>INDEX(TblCardDesign[#Data],MATCH($B18,TblCardDesign[ID],0),6)</f>
        <v>0</v>
      </c>
      <c r="G18">
        <f>INDEX(TblCardDesign[#Data],MATCH($B18,TblCardDesign[ID],0),7)</f>
        <v>0</v>
      </c>
      <c r="H18">
        <f>INDEX(TblCardDesign[#Data],MATCH($B18,TblCardDesign[ID],0),8)</f>
        <v>0</v>
      </c>
      <c r="I18">
        <f>INDEX(TblCardDesign[#Data],MATCH($B18,TblCardDesign[ID],0),9)</f>
        <v>0</v>
      </c>
      <c r="J18">
        <f>INDEX(TblCardDesign[#Data],MATCH($B18,TblCardDesign[ID],0),10)</f>
        <v>0</v>
      </c>
      <c r="K18">
        <f>INDEX(TblCardDesign[#Data],MATCH($B18,TblCardDesign[ID],0),11)</f>
        <v>0</v>
      </c>
      <c r="L18" t="str">
        <f>INDEX(TblCardDesign[#Data],MATCH($B18,TblCardDesign[ID],0),12)</f>
        <v>Crew</v>
      </c>
      <c r="M18" t="str">
        <f>INDEX(TblCardDesign[#Data],MATCH($B18,TblCardDesign[ID],0),13)</f>
        <v>Assault</v>
      </c>
      <c r="N18">
        <f>INDEX(TblCardDesign[#Data],MATCH($B18,TblCardDesign[ID],0),14)</f>
        <v>1</v>
      </c>
      <c r="O18" t="str">
        <f>INDEX(TblCardDesign[#Data],MATCH($B18,TblCardDesign[ID],0),15)</f>
        <v>Human</v>
      </c>
      <c r="P18" s="2" t="str">
        <f>INDEX(TblCardDesign[#Data],MATCH($B18,TblCardDesign[ID],0),17)</f>
        <v>Tap: Assualt + 1</v>
      </c>
      <c r="S18">
        <v>35</v>
      </c>
      <c r="T18" t="str">
        <f>INDEX(TblCardDesign[#Data],MATCH($S18,TblCardDesign[ID],0),3)</f>
        <v>Hacking the System</v>
      </c>
      <c r="U18">
        <f>INDEX(TblCardDesign[#Data],MATCH($S18,TblCardDesign[ID],0),4)</f>
        <v>0</v>
      </c>
      <c r="V18">
        <f>INDEX(TblCardDesign[#Data],MATCH($S18,TblCardDesign[ID],0),5)</f>
        <v>0</v>
      </c>
      <c r="W18">
        <f>INDEX(TblCardDesign[#Data],MATCH($S18,TblCardDesign[ID],0),6)</f>
        <v>0</v>
      </c>
      <c r="X18">
        <f>INDEX(TblCardDesign[#Data],MATCH($S18,TblCardDesign[ID],0),7)</f>
        <v>0</v>
      </c>
      <c r="Y18">
        <f>INDEX(TblCardDesign[#Data],MATCH($S18,TblCardDesign[ID],0),8)</f>
        <v>0</v>
      </c>
      <c r="Z18">
        <f>INDEX(TblCardDesign[#Data],MATCH($S18,TblCardDesign[ID],0),9)</f>
        <v>1</v>
      </c>
      <c r="AA18">
        <f>INDEX(TblCardDesign[#Data],MATCH($S18,TblCardDesign[ID],0),10)</f>
        <v>1</v>
      </c>
      <c r="AB18">
        <f>INDEX(TblCardDesign[#Data],MATCH($S18,TblCardDesign[ID],0),11)</f>
        <v>0</v>
      </c>
      <c r="AC18" t="str">
        <f>INDEX(TblCardDesign[#Data],MATCH($S18,TblCardDesign[ID],0),12)</f>
        <v>Tactic</v>
      </c>
      <c r="AD18">
        <f>INDEX(TblCardDesign[#Data],MATCH($S18,TblCardDesign[ID],0),13)</f>
        <v>0</v>
      </c>
      <c r="AE18">
        <f>INDEX(TblCardDesign[#Data],MATCH($S18,TblCardDesign[ID],0),14)</f>
        <v>0</v>
      </c>
      <c r="AF18">
        <f>INDEX(TblCardDesign[#Data],MATCH($S18,TblCardDesign[ID],0),15)</f>
        <v>0</v>
      </c>
      <c r="AG18" s="2" t="str">
        <f>INDEX(TblCardDesign[#Data],MATCH($S18,TblCardDesign[ID],0),17)</f>
        <v>Destroy target Ship Upgrade</v>
      </c>
    </row>
    <row r="19" spans="2:33" ht="42.75" customHeight="1">
      <c r="B19">
        <v>17</v>
      </c>
      <c r="C19" t="str">
        <f>INDEX(TblCardDesign[#Data],MATCH($B19,TblCardDesign[ID],0),3)</f>
        <v>Private</v>
      </c>
      <c r="D19">
        <f>INDEX(TblCardDesign[#Data],MATCH($B19,TblCardDesign[ID],0),4)</f>
        <v>1</v>
      </c>
      <c r="E19">
        <f>INDEX(TblCardDesign[#Data],MATCH($B19,TblCardDesign[ID],0),5)</f>
        <v>0</v>
      </c>
      <c r="F19">
        <f>INDEX(TblCardDesign[#Data],MATCH($B19,TblCardDesign[ID],0),6)</f>
        <v>0</v>
      </c>
      <c r="G19">
        <f>INDEX(TblCardDesign[#Data],MATCH($B19,TblCardDesign[ID],0),7)</f>
        <v>0</v>
      </c>
      <c r="H19">
        <f>INDEX(TblCardDesign[#Data],MATCH($B19,TblCardDesign[ID],0),8)</f>
        <v>0</v>
      </c>
      <c r="I19">
        <f>INDEX(TblCardDesign[#Data],MATCH($B19,TblCardDesign[ID],0),9)</f>
        <v>0</v>
      </c>
      <c r="J19">
        <f>INDEX(TblCardDesign[#Data],MATCH($B19,TblCardDesign[ID],0),10)</f>
        <v>0</v>
      </c>
      <c r="K19">
        <f>INDEX(TblCardDesign[#Data],MATCH($B19,TblCardDesign[ID],0),11)</f>
        <v>0</v>
      </c>
      <c r="L19" t="str">
        <f>INDEX(TblCardDesign[#Data],MATCH($B19,TblCardDesign[ID],0),12)</f>
        <v>Crew</v>
      </c>
      <c r="M19" t="str">
        <f>INDEX(TblCardDesign[#Data],MATCH($B19,TblCardDesign[ID],0),13)</f>
        <v>Assault</v>
      </c>
      <c r="N19">
        <f>INDEX(TblCardDesign[#Data],MATCH($B19,TblCardDesign[ID],0),14)</f>
        <v>1</v>
      </c>
      <c r="O19" t="str">
        <f>INDEX(TblCardDesign[#Data],MATCH($B19,TblCardDesign[ID],0),15)</f>
        <v>Human</v>
      </c>
      <c r="P19" s="2" t="str">
        <f>INDEX(TblCardDesign[#Data],MATCH($B19,TblCardDesign[ID],0),17)</f>
        <v>Tap: Assualt + 1</v>
      </c>
      <c r="S19">
        <v>35</v>
      </c>
      <c r="T19" t="str">
        <f>INDEX(TblCardDesign[#Data],MATCH($S19,TblCardDesign[ID],0),3)</f>
        <v>Hacking the System</v>
      </c>
      <c r="U19">
        <f>INDEX(TblCardDesign[#Data],MATCH($S19,TblCardDesign[ID],0),4)</f>
        <v>0</v>
      </c>
      <c r="V19">
        <f>INDEX(TblCardDesign[#Data],MATCH($S19,TblCardDesign[ID],0),5)</f>
        <v>0</v>
      </c>
      <c r="W19">
        <f>INDEX(TblCardDesign[#Data],MATCH($S19,TblCardDesign[ID],0),6)</f>
        <v>0</v>
      </c>
      <c r="X19">
        <f>INDEX(TblCardDesign[#Data],MATCH($S19,TblCardDesign[ID],0),7)</f>
        <v>0</v>
      </c>
      <c r="Y19">
        <f>INDEX(TblCardDesign[#Data],MATCH($S19,TblCardDesign[ID],0),8)</f>
        <v>0</v>
      </c>
      <c r="Z19">
        <f>INDEX(TblCardDesign[#Data],MATCH($S19,TblCardDesign[ID],0),9)</f>
        <v>1</v>
      </c>
      <c r="AA19">
        <f>INDEX(TblCardDesign[#Data],MATCH($S19,TblCardDesign[ID],0),10)</f>
        <v>1</v>
      </c>
      <c r="AB19">
        <f>INDEX(TblCardDesign[#Data],MATCH($S19,TblCardDesign[ID],0),11)</f>
        <v>0</v>
      </c>
      <c r="AC19" t="str">
        <f>INDEX(TblCardDesign[#Data],MATCH($S19,TblCardDesign[ID],0),12)</f>
        <v>Tactic</v>
      </c>
      <c r="AD19">
        <f>INDEX(TblCardDesign[#Data],MATCH($S19,TblCardDesign[ID],0),13)</f>
        <v>0</v>
      </c>
      <c r="AE19">
        <f>INDEX(TblCardDesign[#Data],MATCH($S19,TblCardDesign[ID],0),14)</f>
        <v>0</v>
      </c>
      <c r="AF19">
        <f>INDEX(TblCardDesign[#Data],MATCH($S19,TblCardDesign[ID],0),15)</f>
        <v>0</v>
      </c>
      <c r="AG19" s="2" t="str">
        <f>INDEX(TblCardDesign[#Data],MATCH($S19,TblCardDesign[ID],0),17)</f>
        <v>Destroy target Ship Upgrade</v>
      </c>
    </row>
    <row r="20" spans="2:33">
      <c r="B20">
        <v>17</v>
      </c>
      <c r="C20" t="str">
        <f>INDEX(TblCardDesign[#Data],MATCH($B20,TblCardDesign[ID],0),3)</f>
        <v>Private</v>
      </c>
      <c r="D20">
        <f>INDEX(TblCardDesign[#Data],MATCH($B20,TblCardDesign[ID],0),4)</f>
        <v>1</v>
      </c>
      <c r="E20">
        <f>INDEX(TblCardDesign[#Data],MATCH($B20,TblCardDesign[ID],0),5)</f>
        <v>0</v>
      </c>
      <c r="F20">
        <f>INDEX(TblCardDesign[#Data],MATCH($B20,TblCardDesign[ID],0),6)</f>
        <v>0</v>
      </c>
      <c r="G20">
        <f>INDEX(TblCardDesign[#Data],MATCH($B20,TblCardDesign[ID],0),7)</f>
        <v>0</v>
      </c>
      <c r="H20">
        <f>INDEX(TblCardDesign[#Data],MATCH($B20,TblCardDesign[ID],0),8)</f>
        <v>0</v>
      </c>
      <c r="I20">
        <f>INDEX(TblCardDesign[#Data],MATCH($B20,TblCardDesign[ID],0),9)</f>
        <v>0</v>
      </c>
      <c r="J20">
        <f>INDEX(TblCardDesign[#Data],MATCH($B20,TblCardDesign[ID],0),10)</f>
        <v>0</v>
      </c>
      <c r="K20">
        <f>INDEX(TblCardDesign[#Data],MATCH($B20,TblCardDesign[ID],0),11)</f>
        <v>0</v>
      </c>
      <c r="L20" t="str">
        <f>INDEX(TblCardDesign[#Data],MATCH($B20,TblCardDesign[ID],0),12)</f>
        <v>Crew</v>
      </c>
      <c r="M20" t="str">
        <f>INDEX(TblCardDesign[#Data],MATCH($B20,TblCardDesign[ID],0),13)</f>
        <v>Assault</v>
      </c>
      <c r="N20">
        <f>INDEX(TblCardDesign[#Data],MATCH($B20,TblCardDesign[ID],0),14)</f>
        <v>1</v>
      </c>
      <c r="O20" t="str">
        <f>INDEX(TblCardDesign[#Data],MATCH($B20,TblCardDesign[ID],0),15)</f>
        <v>Human</v>
      </c>
      <c r="P20" s="2" t="str">
        <f>INDEX(TblCardDesign[#Data],MATCH($B20,TblCardDesign[ID],0),17)</f>
        <v>Tap: Assualt + 1</v>
      </c>
      <c r="S20">
        <v>36</v>
      </c>
      <c r="T20" t="str">
        <f>INDEX(TblCardDesign[#Data],MATCH($S20,TblCardDesign[ID],0),3)</f>
        <v>Old Piece of Junk</v>
      </c>
      <c r="U20">
        <f>INDEX(TblCardDesign[#Data],MATCH($S20,TblCardDesign[ID],0),4)</f>
        <v>0</v>
      </c>
      <c r="V20">
        <f>INDEX(TblCardDesign[#Data],MATCH($S20,TblCardDesign[ID],0),5)</f>
        <v>0</v>
      </c>
      <c r="W20">
        <f>INDEX(TblCardDesign[#Data],MATCH($S20,TblCardDesign[ID],0),6)</f>
        <v>1</v>
      </c>
      <c r="X20">
        <f>INDEX(TblCardDesign[#Data],MATCH($S20,TblCardDesign[ID],0),7)</f>
        <v>0</v>
      </c>
      <c r="Y20">
        <f>INDEX(TblCardDesign[#Data],MATCH($S20,TblCardDesign[ID],0),8)</f>
        <v>0</v>
      </c>
      <c r="Z20">
        <f>INDEX(TblCardDesign[#Data],MATCH($S20,TblCardDesign[ID],0),9)</f>
        <v>0</v>
      </c>
      <c r="AA20">
        <f>INDEX(TblCardDesign[#Data],MATCH($S20,TblCardDesign[ID],0),10)</f>
        <v>1</v>
      </c>
      <c r="AB20">
        <f>INDEX(TblCardDesign[#Data],MATCH($S20,TblCardDesign[ID],0),11)</f>
        <v>0</v>
      </c>
      <c r="AC20" t="str">
        <f>INDEX(TblCardDesign[#Data],MATCH($S20,TblCardDesign[ID],0),12)</f>
        <v>Event</v>
      </c>
      <c r="AD20">
        <f>INDEX(TblCardDesign[#Data],MATCH($S20,TblCardDesign[ID],0),13)</f>
        <v>0</v>
      </c>
      <c r="AE20">
        <f>INDEX(TblCardDesign[#Data],MATCH($S20,TblCardDesign[ID],0),14)</f>
        <v>0</v>
      </c>
      <c r="AF20">
        <f>INDEX(TblCardDesign[#Data],MATCH($S20,TblCardDesign[ID],0),15)</f>
        <v>0</v>
      </c>
      <c r="AG20" s="2" t="str">
        <f>INDEX(TblCardDesign[#Data],MATCH($S20,TblCardDesign[ID],0),17)</f>
        <v>Return 1 Ship Upgrade card from the graveyard to your hand</v>
      </c>
    </row>
    <row r="21" spans="2:33" ht="30.75">
      <c r="B21">
        <v>17</v>
      </c>
      <c r="C21" t="str">
        <f>INDEX(TblCardDesign[#Data],MATCH($B21,TblCardDesign[ID],0),3)</f>
        <v>Private</v>
      </c>
      <c r="D21">
        <f>INDEX(TblCardDesign[#Data],MATCH($B21,TblCardDesign[ID],0),4)</f>
        <v>1</v>
      </c>
      <c r="E21">
        <f>INDEX(TblCardDesign[#Data],MATCH($B21,TblCardDesign[ID],0),5)</f>
        <v>0</v>
      </c>
      <c r="F21">
        <f>INDEX(TblCardDesign[#Data],MATCH($B21,TblCardDesign[ID],0),6)</f>
        <v>0</v>
      </c>
      <c r="G21">
        <f>INDEX(TblCardDesign[#Data],MATCH($B21,TblCardDesign[ID],0),7)</f>
        <v>0</v>
      </c>
      <c r="H21">
        <f>INDEX(TblCardDesign[#Data],MATCH($B21,TblCardDesign[ID],0),8)</f>
        <v>0</v>
      </c>
      <c r="I21">
        <f>INDEX(TblCardDesign[#Data],MATCH($B21,TblCardDesign[ID],0),9)</f>
        <v>0</v>
      </c>
      <c r="J21">
        <f>INDEX(TblCardDesign[#Data],MATCH($B21,TblCardDesign[ID],0),10)</f>
        <v>0</v>
      </c>
      <c r="K21">
        <f>INDEX(TblCardDesign[#Data],MATCH($B21,TblCardDesign[ID],0),11)</f>
        <v>0</v>
      </c>
      <c r="L21" t="str">
        <f>INDEX(TblCardDesign[#Data],MATCH($B21,TblCardDesign[ID],0),12)</f>
        <v>Crew</v>
      </c>
      <c r="M21" t="str">
        <f>INDEX(TblCardDesign[#Data],MATCH($B21,TblCardDesign[ID],0),13)</f>
        <v>Assault</v>
      </c>
      <c r="N21">
        <f>INDEX(TblCardDesign[#Data],MATCH($B21,TblCardDesign[ID],0),14)</f>
        <v>1</v>
      </c>
      <c r="O21" t="str">
        <f>INDEX(TblCardDesign[#Data],MATCH($B21,TblCardDesign[ID],0),15)</f>
        <v>Human</v>
      </c>
      <c r="P21" s="2" t="str">
        <f>INDEX(TblCardDesign[#Data],MATCH($B21,TblCardDesign[ID],0),17)</f>
        <v>Tap: Assualt + 1</v>
      </c>
      <c r="S21">
        <v>36</v>
      </c>
      <c r="T21" t="str">
        <f>INDEX(TblCardDesign[#Data],MATCH($S21,TblCardDesign[ID],0),3)</f>
        <v>Old Piece of Junk</v>
      </c>
      <c r="U21">
        <f>INDEX(TblCardDesign[#Data],MATCH($S21,TblCardDesign[ID],0),4)</f>
        <v>0</v>
      </c>
      <c r="V21">
        <f>INDEX(TblCardDesign[#Data],MATCH($S21,TblCardDesign[ID],0),5)</f>
        <v>0</v>
      </c>
      <c r="W21">
        <f>INDEX(TblCardDesign[#Data],MATCH($S21,TblCardDesign[ID],0),6)</f>
        <v>1</v>
      </c>
      <c r="X21">
        <f>INDEX(TblCardDesign[#Data],MATCH($S21,TblCardDesign[ID],0),7)</f>
        <v>0</v>
      </c>
      <c r="Y21">
        <f>INDEX(TblCardDesign[#Data],MATCH($S21,TblCardDesign[ID],0),8)</f>
        <v>0</v>
      </c>
      <c r="Z21">
        <f>INDEX(TblCardDesign[#Data],MATCH($S21,TblCardDesign[ID],0),9)</f>
        <v>0</v>
      </c>
      <c r="AA21">
        <f>INDEX(TblCardDesign[#Data],MATCH($S21,TblCardDesign[ID],0),10)</f>
        <v>1</v>
      </c>
      <c r="AB21">
        <f>INDEX(TblCardDesign[#Data],MATCH($S21,TblCardDesign[ID],0),11)</f>
        <v>0</v>
      </c>
      <c r="AC21" t="str">
        <f>INDEX(TblCardDesign[#Data],MATCH($S21,TblCardDesign[ID],0),12)</f>
        <v>Event</v>
      </c>
      <c r="AD21">
        <f>INDEX(TblCardDesign[#Data],MATCH($S21,TblCardDesign[ID],0),13)</f>
        <v>0</v>
      </c>
      <c r="AE21">
        <f>INDEX(TblCardDesign[#Data],MATCH($S21,TblCardDesign[ID],0),14)</f>
        <v>0</v>
      </c>
      <c r="AF21">
        <f>INDEX(TblCardDesign[#Data],MATCH($S21,TblCardDesign[ID],0),15)</f>
        <v>0</v>
      </c>
      <c r="AG21" s="2" t="str">
        <f>INDEX(TblCardDesign[#Data],MATCH($S21,TblCardDesign[ID],0),17)</f>
        <v>Return 1 Ship Upgrade card from the graveyard to your hand</v>
      </c>
    </row>
    <row r="22" spans="2:33" ht="45.75">
      <c r="B22">
        <v>20</v>
      </c>
      <c r="C22" t="str">
        <f>INDEX(TblCardDesign[#Data],MATCH($B22,TblCardDesign[ID],0),3)</f>
        <v>Mischeavous Marine</v>
      </c>
      <c r="D22">
        <f>INDEX(TblCardDesign[#Data],MATCH($B22,TblCardDesign[ID],0),4)</f>
        <v>1</v>
      </c>
      <c r="E22">
        <f>INDEX(TblCardDesign[#Data],MATCH($B22,TblCardDesign[ID],0),5)</f>
        <v>0</v>
      </c>
      <c r="F22">
        <f>INDEX(TblCardDesign[#Data],MATCH($B22,TblCardDesign[ID],0),6)</f>
        <v>0</v>
      </c>
      <c r="G22">
        <f>INDEX(TblCardDesign[#Data],MATCH($B22,TblCardDesign[ID],0),7)</f>
        <v>0</v>
      </c>
      <c r="H22">
        <f>INDEX(TblCardDesign[#Data],MATCH($B22,TblCardDesign[ID],0),8)</f>
        <v>0</v>
      </c>
      <c r="I22">
        <f>INDEX(TblCardDesign[#Data],MATCH($B22,TblCardDesign[ID],0),9)</f>
        <v>0</v>
      </c>
      <c r="J22">
        <f>INDEX(TblCardDesign[#Data],MATCH($B22,TblCardDesign[ID],0),10)</f>
        <v>0</v>
      </c>
      <c r="K22">
        <f>INDEX(TblCardDesign[#Data],MATCH($B22,TblCardDesign[ID],0),11)</f>
        <v>0</v>
      </c>
      <c r="L22" t="str">
        <f>INDEX(TblCardDesign[#Data],MATCH($B22,TblCardDesign[ID],0),12)</f>
        <v>Crew</v>
      </c>
      <c r="M22" t="str">
        <f>INDEX(TblCardDesign[#Data],MATCH($B22,TblCardDesign[ID],0),13)</f>
        <v>Assault</v>
      </c>
      <c r="N22">
        <f>INDEX(TblCardDesign[#Data],MATCH($B22,TblCardDesign[ID],0),14)</f>
        <v>1</v>
      </c>
      <c r="O22" t="str">
        <f>INDEX(TblCardDesign[#Data],MATCH($B22,TblCardDesign[ID],0),15)</f>
        <v>Human</v>
      </c>
      <c r="P22" s="2" t="str">
        <f>INDEX(TblCardDesign[#Data],MATCH($B22,TblCardDesign[ID],0),17)</f>
        <v>Tap: Assault + 1 or block enemy crew slot until your next turn</v>
      </c>
      <c r="S22">
        <v>36</v>
      </c>
      <c r="T22" t="str">
        <f>INDEX(TblCardDesign[#Data],MATCH($S22,TblCardDesign[ID],0),3)</f>
        <v>Old Piece of Junk</v>
      </c>
      <c r="U22">
        <f>INDEX(TblCardDesign[#Data],MATCH($S22,TblCardDesign[ID],0),4)</f>
        <v>0</v>
      </c>
      <c r="V22">
        <f>INDEX(TblCardDesign[#Data],MATCH($S22,TblCardDesign[ID],0),5)</f>
        <v>0</v>
      </c>
      <c r="W22">
        <f>INDEX(TblCardDesign[#Data],MATCH($S22,TblCardDesign[ID],0),6)</f>
        <v>1</v>
      </c>
      <c r="X22">
        <f>INDEX(TblCardDesign[#Data],MATCH($S22,TblCardDesign[ID],0),7)</f>
        <v>0</v>
      </c>
      <c r="Y22">
        <f>INDEX(TblCardDesign[#Data],MATCH($S22,TblCardDesign[ID],0),8)</f>
        <v>0</v>
      </c>
      <c r="Z22">
        <f>INDEX(TblCardDesign[#Data],MATCH($S22,TblCardDesign[ID],0),9)</f>
        <v>0</v>
      </c>
      <c r="AA22">
        <f>INDEX(TblCardDesign[#Data],MATCH($S22,TblCardDesign[ID],0),10)</f>
        <v>1</v>
      </c>
      <c r="AB22">
        <f>INDEX(TblCardDesign[#Data],MATCH($S22,TblCardDesign[ID],0),11)</f>
        <v>0</v>
      </c>
      <c r="AC22" t="str">
        <f>INDEX(TblCardDesign[#Data],MATCH($S22,TblCardDesign[ID],0),12)</f>
        <v>Event</v>
      </c>
      <c r="AD22">
        <f>INDEX(TblCardDesign[#Data],MATCH($S22,TblCardDesign[ID],0),13)</f>
        <v>0</v>
      </c>
      <c r="AE22">
        <f>INDEX(TblCardDesign[#Data],MATCH($S22,TblCardDesign[ID],0),14)</f>
        <v>0</v>
      </c>
      <c r="AF22">
        <f>INDEX(TblCardDesign[#Data],MATCH($S22,TblCardDesign[ID],0),15)</f>
        <v>0</v>
      </c>
      <c r="AG22" s="2" t="str">
        <f>INDEX(TblCardDesign[#Data],MATCH($S22,TblCardDesign[ID],0),17)</f>
        <v>Return 1 Ship Upgrade card from the graveyard to your hand</v>
      </c>
    </row>
    <row r="23" spans="2:33" ht="45.75">
      <c r="B23">
        <v>20</v>
      </c>
      <c r="C23" t="str">
        <f>INDEX(TblCardDesign[#Data],MATCH($B23,TblCardDesign[ID],0),3)</f>
        <v>Mischeavous Marine</v>
      </c>
      <c r="D23">
        <f>INDEX(TblCardDesign[#Data],MATCH($B23,TblCardDesign[ID],0),4)</f>
        <v>1</v>
      </c>
      <c r="E23">
        <f>INDEX(TblCardDesign[#Data],MATCH($B23,TblCardDesign[ID],0),5)</f>
        <v>0</v>
      </c>
      <c r="F23">
        <f>INDEX(TblCardDesign[#Data],MATCH($B23,TblCardDesign[ID],0),6)</f>
        <v>0</v>
      </c>
      <c r="G23">
        <f>INDEX(TblCardDesign[#Data],MATCH($B23,TblCardDesign[ID],0),7)</f>
        <v>0</v>
      </c>
      <c r="H23">
        <f>INDEX(TblCardDesign[#Data],MATCH($B23,TblCardDesign[ID],0),8)</f>
        <v>0</v>
      </c>
      <c r="I23">
        <f>INDEX(TblCardDesign[#Data],MATCH($B23,TblCardDesign[ID],0),9)</f>
        <v>0</v>
      </c>
      <c r="J23">
        <f>INDEX(TblCardDesign[#Data],MATCH($B23,TblCardDesign[ID],0),10)</f>
        <v>0</v>
      </c>
      <c r="K23">
        <f>INDEX(TblCardDesign[#Data],MATCH($B23,TblCardDesign[ID],0),11)</f>
        <v>0</v>
      </c>
      <c r="L23" t="str">
        <f>INDEX(TblCardDesign[#Data],MATCH($B23,TblCardDesign[ID],0),12)</f>
        <v>Crew</v>
      </c>
      <c r="M23" t="str">
        <f>INDEX(TblCardDesign[#Data],MATCH($B23,TblCardDesign[ID],0),13)</f>
        <v>Assault</v>
      </c>
      <c r="N23">
        <f>INDEX(TblCardDesign[#Data],MATCH($B23,TblCardDesign[ID],0),14)</f>
        <v>1</v>
      </c>
      <c r="O23" t="str">
        <f>INDEX(TblCardDesign[#Data],MATCH($B23,TblCardDesign[ID],0),15)</f>
        <v>Human</v>
      </c>
      <c r="P23" s="2" t="str">
        <f>INDEX(TblCardDesign[#Data],MATCH($B23,TblCardDesign[ID],0),17)</f>
        <v>Tap: Assault + 1 or block enemy crew slot until your next turn</v>
      </c>
      <c r="S23">
        <v>42</v>
      </c>
      <c r="T23" t="str">
        <f>INDEX(TblCardDesign[#Data],MATCH($S23,TblCardDesign[ID],0),3)</f>
        <v>Infiltrated Tactics</v>
      </c>
      <c r="U23">
        <f>INDEX(TblCardDesign[#Data],MATCH($S23,TblCardDesign[ID],0),4)</f>
        <v>0</v>
      </c>
      <c r="V23">
        <f>INDEX(TblCardDesign[#Data],MATCH($S23,TblCardDesign[ID],0),5)</f>
        <v>0</v>
      </c>
      <c r="W23">
        <f>INDEX(TblCardDesign[#Data],MATCH($S23,TblCardDesign[ID],0),6)</f>
        <v>0</v>
      </c>
      <c r="X23">
        <f>INDEX(TblCardDesign[#Data],MATCH($S23,TblCardDesign[ID],0),7)</f>
        <v>0</v>
      </c>
      <c r="Y23">
        <f>INDEX(TblCardDesign[#Data],MATCH($S23,TblCardDesign[ID],0),8)</f>
        <v>0</v>
      </c>
      <c r="Z23">
        <f>INDEX(TblCardDesign[#Data],MATCH($S23,TblCardDesign[ID],0),9)</f>
        <v>1</v>
      </c>
      <c r="AA23">
        <f>INDEX(TblCardDesign[#Data],MATCH($S23,TblCardDesign[ID],0),10)</f>
        <v>1</v>
      </c>
      <c r="AB23">
        <f>INDEX(TblCardDesign[#Data],MATCH($S23,TblCardDesign[ID],0),11)</f>
        <v>0</v>
      </c>
      <c r="AC23" t="str">
        <f>INDEX(TblCardDesign[#Data],MATCH($S23,TblCardDesign[ID],0),12)</f>
        <v>Tactic</v>
      </c>
      <c r="AD23">
        <f>INDEX(TblCardDesign[#Data],MATCH($S23,TblCardDesign[ID],0),13)</f>
        <v>0</v>
      </c>
      <c r="AE23">
        <f>INDEX(TblCardDesign[#Data],MATCH($S23,TblCardDesign[ID],0),14)</f>
        <v>0</v>
      </c>
      <c r="AF23">
        <f>INDEX(TblCardDesign[#Data],MATCH($S23,TblCardDesign[ID],0),15)</f>
        <v>0</v>
      </c>
      <c r="AG23" s="2" t="str">
        <f>INDEX(TblCardDesign[#Data],MATCH($S23,TblCardDesign[ID],0),17)</f>
        <v>Cancel activated Tactic Card</v>
      </c>
    </row>
    <row r="24" spans="2:33" ht="45.75">
      <c r="B24">
        <v>20</v>
      </c>
      <c r="C24" t="str">
        <f>INDEX(TblCardDesign[#Data],MATCH($B24,TblCardDesign[ID],0),3)</f>
        <v>Mischeavous Marine</v>
      </c>
      <c r="D24">
        <f>INDEX(TblCardDesign[#Data],MATCH($B24,TblCardDesign[ID],0),4)</f>
        <v>1</v>
      </c>
      <c r="E24">
        <f>INDEX(TblCardDesign[#Data],MATCH($B24,TblCardDesign[ID],0),5)</f>
        <v>0</v>
      </c>
      <c r="F24">
        <f>INDEX(TblCardDesign[#Data],MATCH($B24,TblCardDesign[ID],0),6)</f>
        <v>0</v>
      </c>
      <c r="G24">
        <f>INDEX(TblCardDesign[#Data],MATCH($B24,TblCardDesign[ID],0),7)</f>
        <v>0</v>
      </c>
      <c r="H24">
        <f>INDEX(TblCardDesign[#Data],MATCH($B24,TblCardDesign[ID],0),8)</f>
        <v>0</v>
      </c>
      <c r="I24">
        <f>INDEX(TblCardDesign[#Data],MATCH($B24,TblCardDesign[ID],0),9)</f>
        <v>0</v>
      </c>
      <c r="J24">
        <f>INDEX(TblCardDesign[#Data],MATCH($B24,TblCardDesign[ID],0),10)</f>
        <v>0</v>
      </c>
      <c r="K24">
        <f>INDEX(TblCardDesign[#Data],MATCH($B24,TblCardDesign[ID],0),11)</f>
        <v>0</v>
      </c>
      <c r="L24" t="str">
        <f>INDEX(TblCardDesign[#Data],MATCH($B24,TblCardDesign[ID],0),12)</f>
        <v>Crew</v>
      </c>
      <c r="M24" t="str">
        <f>INDEX(TblCardDesign[#Data],MATCH($B24,TblCardDesign[ID],0),13)</f>
        <v>Assault</v>
      </c>
      <c r="N24">
        <f>INDEX(TblCardDesign[#Data],MATCH($B24,TblCardDesign[ID],0),14)</f>
        <v>1</v>
      </c>
      <c r="O24" t="str">
        <f>INDEX(TblCardDesign[#Data],MATCH($B24,TblCardDesign[ID],0),15)</f>
        <v>Human</v>
      </c>
      <c r="P24" s="2" t="str">
        <f>INDEX(TblCardDesign[#Data],MATCH($B24,TblCardDesign[ID],0),17)</f>
        <v>Tap: Assault + 1 or block enemy crew slot until your next turn</v>
      </c>
      <c r="S24">
        <v>42</v>
      </c>
      <c r="T24" t="str">
        <f>INDEX(TblCardDesign[#Data],MATCH($S24,TblCardDesign[ID],0),3)</f>
        <v>Infiltrated Tactics</v>
      </c>
      <c r="U24">
        <f>INDEX(TblCardDesign[#Data],MATCH($S24,TblCardDesign[ID],0),4)</f>
        <v>0</v>
      </c>
      <c r="V24">
        <f>INDEX(TblCardDesign[#Data],MATCH($S24,TblCardDesign[ID],0),5)</f>
        <v>0</v>
      </c>
      <c r="W24">
        <f>INDEX(TblCardDesign[#Data],MATCH($S24,TblCardDesign[ID],0),6)</f>
        <v>0</v>
      </c>
      <c r="X24">
        <f>INDEX(TblCardDesign[#Data],MATCH($S24,TblCardDesign[ID],0),7)</f>
        <v>0</v>
      </c>
      <c r="Y24">
        <f>INDEX(TblCardDesign[#Data],MATCH($S24,TblCardDesign[ID],0),8)</f>
        <v>0</v>
      </c>
      <c r="Z24">
        <f>INDEX(TblCardDesign[#Data],MATCH($S24,TblCardDesign[ID],0),9)</f>
        <v>1</v>
      </c>
      <c r="AA24">
        <f>INDEX(TblCardDesign[#Data],MATCH($S24,TblCardDesign[ID],0),10)</f>
        <v>1</v>
      </c>
      <c r="AB24">
        <f>INDEX(TblCardDesign[#Data],MATCH($S24,TblCardDesign[ID],0),11)</f>
        <v>0</v>
      </c>
      <c r="AC24" t="str">
        <f>INDEX(TblCardDesign[#Data],MATCH($S24,TblCardDesign[ID],0),12)</f>
        <v>Tactic</v>
      </c>
      <c r="AD24">
        <f>INDEX(TblCardDesign[#Data],MATCH($S24,TblCardDesign[ID],0),13)</f>
        <v>0</v>
      </c>
      <c r="AE24">
        <f>INDEX(TblCardDesign[#Data],MATCH($S24,TblCardDesign[ID],0),14)</f>
        <v>0</v>
      </c>
      <c r="AF24">
        <f>INDEX(TblCardDesign[#Data],MATCH($S24,TblCardDesign[ID],0),15)</f>
        <v>0</v>
      </c>
      <c r="AG24" s="2" t="str">
        <f>INDEX(TblCardDesign[#Data],MATCH($S24,TblCardDesign[ID],0),17)</f>
        <v>Cancel activated Tactic Card</v>
      </c>
    </row>
    <row r="25" spans="2:33" ht="45.75">
      <c r="B25">
        <v>20</v>
      </c>
      <c r="C25" t="str">
        <f>INDEX(TblCardDesign[#Data],MATCH($B25,TblCardDesign[ID],0),3)</f>
        <v>Mischeavous Marine</v>
      </c>
      <c r="D25">
        <f>INDEX(TblCardDesign[#Data],MATCH($B25,TblCardDesign[ID],0),4)</f>
        <v>1</v>
      </c>
      <c r="E25">
        <f>INDEX(TblCardDesign[#Data],MATCH($B25,TblCardDesign[ID],0),5)</f>
        <v>0</v>
      </c>
      <c r="F25">
        <f>INDEX(TblCardDesign[#Data],MATCH($B25,TblCardDesign[ID],0),6)</f>
        <v>0</v>
      </c>
      <c r="G25">
        <f>INDEX(TblCardDesign[#Data],MATCH($B25,TblCardDesign[ID],0),7)</f>
        <v>0</v>
      </c>
      <c r="H25">
        <f>INDEX(TblCardDesign[#Data],MATCH($B25,TblCardDesign[ID],0),8)</f>
        <v>0</v>
      </c>
      <c r="I25">
        <f>INDEX(TblCardDesign[#Data],MATCH($B25,TblCardDesign[ID],0),9)</f>
        <v>0</v>
      </c>
      <c r="J25">
        <f>INDEX(TblCardDesign[#Data],MATCH($B25,TblCardDesign[ID],0),10)</f>
        <v>0</v>
      </c>
      <c r="K25">
        <f>INDEX(TblCardDesign[#Data],MATCH($B25,TblCardDesign[ID],0),11)</f>
        <v>0</v>
      </c>
      <c r="L25" t="str">
        <f>INDEX(TblCardDesign[#Data],MATCH($B25,TblCardDesign[ID],0),12)</f>
        <v>Crew</v>
      </c>
      <c r="M25" t="str">
        <f>INDEX(TblCardDesign[#Data],MATCH($B25,TblCardDesign[ID],0),13)</f>
        <v>Assault</v>
      </c>
      <c r="N25">
        <f>INDEX(TblCardDesign[#Data],MATCH($B25,TblCardDesign[ID],0),14)</f>
        <v>1</v>
      </c>
      <c r="O25" t="str">
        <f>INDEX(TblCardDesign[#Data],MATCH($B25,TblCardDesign[ID],0),15)</f>
        <v>Human</v>
      </c>
      <c r="P25" s="2" t="str">
        <f>INDEX(TblCardDesign[#Data],MATCH($B25,TblCardDesign[ID],0),17)</f>
        <v>Tap: Assault + 1 or block enemy crew slot until your next turn</v>
      </c>
      <c r="S25">
        <v>46</v>
      </c>
      <c r="T25" t="str">
        <f>INDEX(TblCardDesign[#Data],MATCH($S25,TblCardDesign[ID],0),3)</f>
        <v>Hull Breach</v>
      </c>
      <c r="U25">
        <f>INDEX(TblCardDesign[#Data],MATCH($S25,TblCardDesign[ID],0),4)</f>
        <v>0</v>
      </c>
      <c r="V25">
        <f>INDEX(TblCardDesign[#Data],MATCH($S25,TblCardDesign[ID],0),5)</f>
        <v>0</v>
      </c>
      <c r="W25">
        <f>INDEX(TblCardDesign[#Data],MATCH($S25,TblCardDesign[ID],0),6)</f>
        <v>0</v>
      </c>
      <c r="X25">
        <f>INDEX(TblCardDesign[#Data],MATCH($S25,TblCardDesign[ID],0),7)</f>
        <v>0</v>
      </c>
      <c r="Y25">
        <f>INDEX(TblCardDesign[#Data],MATCH($S25,TblCardDesign[ID],0),8)</f>
        <v>0</v>
      </c>
      <c r="Z25">
        <f>INDEX(TblCardDesign[#Data],MATCH($S25,TblCardDesign[ID],0),9)</f>
        <v>1</v>
      </c>
      <c r="AA25">
        <f>INDEX(TblCardDesign[#Data],MATCH($S25,TblCardDesign[ID],0),10)</f>
        <v>2</v>
      </c>
      <c r="AB25">
        <f>INDEX(TblCardDesign[#Data],MATCH($S25,TblCardDesign[ID],0),11)</f>
        <v>0</v>
      </c>
      <c r="AC25" t="str">
        <f>INDEX(TblCardDesign[#Data],MATCH($S25,TblCardDesign[ID],0),12)</f>
        <v>Event</v>
      </c>
      <c r="AD25">
        <f>INDEX(TblCardDesign[#Data],MATCH($S25,TblCardDesign[ID],0),13)</f>
        <v>0</v>
      </c>
      <c r="AE25">
        <f>INDEX(TblCardDesign[#Data],MATCH($S25,TblCardDesign[ID],0),14)</f>
        <v>0</v>
      </c>
      <c r="AF25">
        <f>INDEX(TblCardDesign[#Data],MATCH($S25,TblCardDesign[ID],0),15)</f>
        <v>0</v>
      </c>
      <c r="AG25" s="2" t="str">
        <f>INDEX(TblCardDesign[#Data],MATCH($S25,TblCardDesign[ID],0),17)</f>
        <v>Target Enemy Ship: Sacrifice 1 crew member and deal 100 damage to ship</v>
      </c>
    </row>
    <row r="26" spans="2:33" ht="45.75">
      <c r="B26">
        <v>18</v>
      </c>
      <c r="C26" t="str">
        <f>INDEX(TblCardDesign[#Data],MATCH($B26,TblCardDesign[ID],0),3)</f>
        <v>Corporal</v>
      </c>
      <c r="D26">
        <f>INDEX(TblCardDesign[#Data],MATCH($B26,TblCardDesign[ID],0),4)</f>
        <v>1</v>
      </c>
      <c r="E26">
        <f>INDEX(TblCardDesign[#Data],MATCH($B26,TblCardDesign[ID],0),5)</f>
        <v>0</v>
      </c>
      <c r="F26">
        <f>INDEX(TblCardDesign[#Data],MATCH($B26,TblCardDesign[ID],0),6)</f>
        <v>0</v>
      </c>
      <c r="G26">
        <f>INDEX(TblCardDesign[#Data],MATCH($B26,TblCardDesign[ID],0),7)</f>
        <v>0</v>
      </c>
      <c r="H26">
        <f>INDEX(TblCardDesign[#Data],MATCH($B26,TblCardDesign[ID],0),8)</f>
        <v>0</v>
      </c>
      <c r="I26">
        <f>INDEX(TblCardDesign[#Data],MATCH($B26,TblCardDesign[ID],0),9)</f>
        <v>0</v>
      </c>
      <c r="J26">
        <f>INDEX(TblCardDesign[#Data],MATCH($B26,TblCardDesign[ID],0),10)</f>
        <v>0</v>
      </c>
      <c r="K26">
        <f>INDEX(TblCardDesign[#Data],MATCH($B26,TblCardDesign[ID],0),11)</f>
        <v>0</v>
      </c>
      <c r="L26" t="str">
        <f>INDEX(TblCardDesign[#Data],MATCH($B26,TblCardDesign[ID],0),12)</f>
        <v>Crew</v>
      </c>
      <c r="M26" t="str">
        <f>INDEX(TblCardDesign[#Data],MATCH($B26,TblCardDesign[ID],0),13)</f>
        <v>Assault</v>
      </c>
      <c r="N26">
        <f>INDEX(TblCardDesign[#Data],MATCH($B26,TblCardDesign[ID],0),14)</f>
        <v>2</v>
      </c>
      <c r="O26" t="str">
        <f>INDEX(TblCardDesign[#Data],MATCH($B26,TblCardDesign[ID],0),15)</f>
        <v>Human</v>
      </c>
      <c r="P26" s="2" t="str">
        <f>INDEX(TblCardDesign[#Data],MATCH($B26,TblCardDesign[ID],0),17)</f>
        <v>Sacrifice 1 Assualt Tier 1
Tap: Assualt + 2</v>
      </c>
      <c r="S26">
        <v>46</v>
      </c>
      <c r="T26" t="str">
        <f>INDEX(TblCardDesign[#Data],MATCH($S26,TblCardDesign[ID],0),3)</f>
        <v>Hull Breach</v>
      </c>
      <c r="U26">
        <f>INDEX(TblCardDesign[#Data],MATCH($S26,TblCardDesign[ID],0),4)</f>
        <v>0</v>
      </c>
      <c r="V26">
        <f>INDEX(TblCardDesign[#Data],MATCH($S26,TblCardDesign[ID],0),5)</f>
        <v>0</v>
      </c>
      <c r="W26">
        <f>INDEX(TblCardDesign[#Data],MATCH($S26,TblCardDesign[ID],0),6)</f>
        <v>0</v>
      </c>
      <c r="X26">
        <f>INDEX(TblCardDesign[#Data],MATCH($S26,TblCardDesign[ID],0),7)</f>
        <v>0</v>
      </c>
      <c r="Y26">
        <f>INDEX(TblCardDesign[#Data],MATCH($S26,TblCardDesign[ID],0),8)</f>
        <v>0</v>
      </c>
      <c r="Z26">
        <f>INDEX(TblCardDesign[#Data],MATCH($S26,TblCardDesign[ID],0),9)</f>
        <v>1</v>
      </c>
      <c r="AA26">
        <f>INDEX(TblCardDesign[#Data],MATCH($S26,TblCardDesign[ID],0),10)</f>
        <v>2</v>
      </c>
      <c r="AB26">
        <f>INDEX(TblCardDesign[#Data],MATCH($S26,TblCardDesign[ID],0),11)</f>
        <v>0</v>
      </c>
      <c r="AC26" t="str">
        <f>INDEX(TblCardDesign[#Data],MATCH($S26,TblCardDesign[ID],0),12)</f>
        <v>Event</v>
      </c>
      <c r="AD26">
        <f>INDEX(TblCardDesign[#Data],MATCH($S26,TblCardDesign[ID],0),13)</f>
        <v>0</v>
      </c>
      <c r="AE26">
        <f>INDEX(TblCardDesign[#Data],MATCH($S26,TblCardDesign[ID],0),14)</f>
        <v>0</v>
      </c>
      <c r="AF26">
        <f>INDEX(TblCardDesign[#Data],MATCH($S26,TblCardDesign[ID],0),15)</f>
        <v>0</v>
      </c>
      <c r="AG26" s="2" t="str">
        <f>INDEX(TblCardDesign[#Data],MATCH($S26,TblCardDesign[ID],0),17)</f>
        <v>Target Enemy Ship: Sacrifice 1 crew member and deal 100 damage to ship</v>
      </c>
    </row>
    <row r="27" spans="2:33" ht="45.75">
      <c r="B27">
        <v>18</v>
      </c>
      <c r="C27" t="str">
        <f>INDEX(TblCardDesign[#Data],MATCH($B27,TblCardDesign[ID],0),3)</f>
        <v>Corporal</v>
      </c>
      <c r="D27">
        <f>INDEX(TblCardDesign[#Data],MATCH($B27,TblCardDesign[ID],0),4)</f>
        <v>1</v>
      </c>
      <c r="E27">
        <f>INDEX(TblCardDesign[#Data],MATCH($B27,TblCardDesign[ID],0),5)</f>
        <v>0</v>
      </c>
      <c r="F27">
        <f>INDEX(TblCardDesign[#Data],MATCH($B27,TblCardDesign[ID],0),6)</f>
        <v>0</v>
      </c>
      <c r="G27">
        <f>INDEX(TblCardDesign[#Data],MATCH($B27,TblCardDesign[ID],0),7)</f>
        <v>0</v>
      </c>
      <c r="H27">
        <f>INDEX(TblCardDesign[#Data],MATCH($B27,TblCardDesign[ID],0),8)</f>
        <v>0</v>
      </c>
      <c r="I27">
        <f>INDEX(TblCardDesign[#Data],MATCH($B27,TblCardDesign[ID],0),9)</f>
        <v>0</v>
      </c>
      <c r="J27">
        <f>INDEX(TblCardDesign[#Data],MATCH($B27,TblCardDesign[ID],0),10)</f>
        <v>0</v>
      </c>
      <c r="K27">
        <f>INDEX(TblCardDesign[#Data],MATCH($B27,TblCardDesign[ID],0),11)</f>
        <v>0</v>
      </c>
      <c r="L27" t="str">
        <f>INDEX(TblCardDesign[#Data],MATCH($B27,TblCardDesign[ID],0),12)</f>
        <v>Crew</v>
      </c>
      <c r="M27" t="str">
        <f>INDEX(TblCardDesign[#Data],MATCH($B27,TblCardDesign[ID],0),13)</f>
        <v>Assault</v>
      </c>
      <c r="N27">
        <f>INDEX(TblCardDesign[#Data],MATCH($B27,TblCardDesign[ID],0),14)</f>
        <v>2</v>
      </c>
      <c r="O27" t="str">
        <f>INDEX(TblCardDesign[#Data],MATCH($B27,TblCardDesign[ID],0),15)</f>
        <v>Human</v>
      </c>
      <c r="P27" s="2" t="str">
        <f>INDEX(TblCardDesign[#Data],MATCH($B27,TblCardDesign[ID],0),17)</f>
        <v>Sacrifice 1 Assualt Tier 1
Tap: Assualt + 2</v>
      </c>
      <c r="S27">
        <v>48</v>
      </c>
      <c r="T27" t="str">
        <f>INDEX(TblCardDesign[#Data],MATCH($S27,TblCardDesign[ID],0),3)</f>
        <v>Deflectors</v>
      </c>
      <c r="U27">
        <f>INDEX(TblCardDesign[#Data],MATCH($S27,TblCardDesign[ID],0),4)</f>
        <v>0</v>
      </c>
      <c r="V27">
        <f>INDEX(TblCardDesign[#Data],MATCH($S27,TblCardDesign[ID],0),5)</f>
        <v>0</v>
      </c>
      <c r="W27">
        <f>INDEX(TblCardDesign[#Data],MATCH($S27,TblCardDesign[ID],0),6)</f>
        <v>1</v>
      </c>
      <c r="X27">
        <f>INDEX(TblCardDesign[#Data],MATCH($S27,TblCardDesign[ID],0),7)</f>
        <v>0</v>
      </c>
      <c r="Y27">
        <f>INDEX(TblCardDesign[#Data],MATCH($S27,TblCardDesign[ID],0),8)</f>
        <v>0</v>
      </c>
      <c r="Z27">
        <f>INDEX(TblCardDesign[#Data],MATCH($S27,TblCardDesign[ID],0),9)</f>
        <v>0</v>
      </c>
      <c r="AA27">
        <f>INDEX(TblCardDesign[#Data],MATCH($S27,TblCardDesign[ID],0),10)</f>
        <v>2</v>
      </c>
      <c r="AB27">
        <f>INDEX(TblCardDesign[#Data],MATCH($S27,TblCardDesign[ID],0),11)</f>
        <v>0</v>
      </c>
      <c r="AC27" t="str">
        <f>INDEX(TblCardDesign[#Data],MATCH($S27,TblCardDesign[ID],0),12)</f>
        <v>Ship Upgrade</v>
      </c>
      <c r="AD27">
        <f>INDEX(TblCardDesign[#Data],MATCH($S27,TblCardDesign[ID],0),13)</f>
        <v>0</v>
      </c>
      <c r="AE27">
        <f>INDEX(TblCardDesign[#Data],MATCH($S27,TblCardDesign[ID],0),14)</f>
        <v>0</v>
      </c>
      <c r="AF27">
        <f>INDEX(TblCardDesign[#Data],MATCH($S27,TblCardDesign[ID],0),15)</f>
        <v>0</v>
      </c>
      <c r="AG27" s="2" t="str">
        <f>INDEX(TblCardDesign[#Data],MATCH($S27,TblCardDesign[ID],0),17)</f>
        <v>Attach to Ship: When this ship is being targetted by enemy ship gun slots, they must tap an extra crew member per gun slot</v>
      </c>
    </row>
    <row r="28" spans="2:33" ht="60.75">
      <c r="B28">
        <v>18</v>
      </c>
      <c r="C28" t="str">
        <f>INDEX(TblCardDesign[#Data],MATCH($B28,TblCardDesign[ID],0),3)</f>
        <v>Corporal</v>
      </c>
      <c r="D28">
        <f>INDEX(TblCardDesign[#Data],MATCH($B28,TblCardDesign[ID],0),4)</f>
        <v>1</v>
      </c>
      <c r="E28">
        <f>INDEX(TblCardDesign[#Data],MATCH($B28,TblCardDesign[ID],0),5)</f>
        <v>0</v>
      </c>
      <c r="F28">
        <f>INDEX(TblCardDesign[#Data],MATCH($B28,TblCardDesign[ID],0),6)</f>
        <v>0</v>
      </c>
      <c r="G28">
        <f>INDEX(TblCardDesign[#Data],MATCH($B28,TblCardDesign[ID],0),7)</f>
        <v>0</v>
      </c>
      <c r="H28">
        <f>INDEX(TblCardDesign[#Data],MATCH($B28,TblCardDesign[ID],0),8)</f>
        <v>0</v>
      </c>
      <c r="I28">
        <f>INDEX(TblCardDesign[#Data],MATCH($B28,TblCardDesign[ID],0),9)</f>
        <v>0</v>
      </c>
      <c r="J28">
        <f>INDEX(TblCardDesign[#Data],MATCH($B28,TblCardDesign[ID],0),10)</f>
        <v>0</v>
      </c>
      <c r="K28">
        <f>INDEX(TblCardDesign[#Data],MATCH($B28,TblCardDesign[ID],0),11)</f>
        <v>0</v>
      </c>
      <c r="L28" t="str">
        <f>INDEX(TblCardDesign[#Data],MATCH($B28,TblCardDesign[ID],0),12)</f>
        <v>Crew</v>
      </c>
      <c r="M28" t="str">
        <f>INDEX(TblCardDesign[#Data],MATCH($B28,TblCardDesign[ID],0),13)</f>
        <v>Assault</v>
      </c>
      <c r="N28">
        <f>INDEX(TblCardDesign[#Data],MATCH($B28,TblCardDesign[ID],0),14)</f>
        <v>2</v>
      </c>
      <c r="O28" t="str">
        <f>INDEX(TblCardDesign[#Data],MATCH($B28,TblCardDesign[ID],0),15)</f>
        <v>Human</v>
      </c>
      <c r="P28" s="2" t="str">
        <f>INDEX(TblCardDesign[#Data],MATCH($B28,TblCardDesign[ID],0),17)</f>
        <v>Sacrifice 1 Assualt Tier 1
Tap: Assualt + 2</v>
      </c>
      <c r="S28">
        <v>48</v>
      </c>
      <c r="T28" t="str">
        <f>INDEX(TblCardDesign[#Data],MATCH($S28,TblCardDesign[ID],0),3)</f>
        <v>Deflectors</v>
      </c>
      <c r="U28">
        <f>INDEX(TblCardDesign[#Data],MATCH($S28,TblCardDesign[ID],0),4)</f>
        <v>0</v>
      </c>
      <c r="V28">
        <f>INDEX(TblCardDesign[#Data],MATCH($S28,TblCardDesign[ID],0),5)</f>
        <v>0</v>
      </c>
      <c r="W28">
        <f>INDEX(TblCardDesign[#Data],MATCH($S28,TblCardDesign[ID],0),6)</f>
        <v>1</v>
      </c>
      <c r="X28">
        <f>INDEX(TblCardDesign[#Data],MATCH($S28,TblCardDesign[ID],0),7)</f>
        <v>0</v>
      </c>
      <c r="Y28">
        <f>INDEX(TblCardDesign[#Data],MATCH($S28,TblCardDesign[ID],0),8)</f>
        <v>0</v>
      </c>
      <c r="Z28">
        <f>INDEX(TblCardDesign[#Data],MATCH($S28,TblCardDesign[ID],0),9)</f>
        <v>0</v>
      </c>
      <c r="AA28">
        <f>INDEX(TblCardDesign[#Data],MATCH($S28,TblCardDesign[ID],0),10)</f>
        <v>2</v>
      </c>
      <c r="AB28">
        <f>INDEX(TblCardDesign[#Data],MATCH($S28,TblCardDesign[ID],0),11)</f>
        <v>0</v>
      </c>
      <c r="AC28" t="str">
        <f>INDEX(TblCardDesign[#Data],MATCH($S28,TblCardDesign[ID],0),12)</f>
        <v>Ship Upgrade</v>
      </c>
      <c r="AD28">
        <f>INDEX(TblCardDesign[#Data],MATCH($S28,TblCardDesign[ID],0),13)</f>
        <v>0</v>
      </c>
      <c r="AE28">
        <f>INDEX(TblCardDesign[#Data],MATCH($S28,TblCardDesign[ID],0),14)</f>
        <v>0</v>
      </c>
      <c r="AF28">
        <f>INDEX(TblCardDesign[#Data],MATCH($S28,TblCardDesign[ID],0),15)</f>
        <v>0</v>
      </c>
      <c r="AG28" s="2" t="str">
        <f>INDEX(TblCardDesign[#Data],MATCH($S28,TblCardDesign[ID],0),17)</f>
        <v>Attach to Ship: When this ship is being targetted by enemy ship gun slots, they must tap an extra crew member per gun slot</v>
      </c>
    </row>
    <row r="29" spans="2:33" ht="60.75">
      <c r="B29">
        <v>18</v>
      </c>
      <c r="C29" t="str">
        <f>INDEX(TblCardDesign[#Data],MATCH($B29,TblCardDesign[ID],0),3)</f>
        <v>Corporal</v>
      </c>
      <c r="D29">
        <f>INDEX(TblCardDesign[#Data],MATCH($B29,TblCardDesign[ID],0),4)</f>
        <v>1</v>
      </c>
      <c r="E29">
        <f>INDEX(TblCardDesign[#Data],MATCH($B29,TblCardDesign[ID],0),5)</f>
        <v>0</v>
      </c>
      <c r="F29">
        <f>INDEX(TblCardDesign[#Data],MATCH($B29,TblCardDesign[ID],0),6)</f>
        <v>0</v>
      </c>
      <c r="G29">
        <f>INDEX(TblCardDesign[#Data],MATCH($B29,TblCardDesign[ID],0),7)</f>
        <v>0</v>
      </c>
      <c r="H29">
        <f>INDEX(TblCardDesign[#Data],MATCH($B29,TblCardDesign[ID],0),8)</f>
        <v>0</v>
      </c>
      <c r="I29">
        <f>INDEX(TblCardDesign[#Data],MATCH($B29,TblCardDesign[ID],0),9)</f>
        <v>0</v>
      </c>
      <c r="J29">
        <f>INDEX(TblCardDesign[#Data],MATCH($B29,TblCardDesign[ID],0),10)</f>
        <v>0</v>
      </c>
      <c r="K29">
        <f>INDEX(TblCardDesign[#Data],MATCH($B29,TblCardDesign[ID],0),11)</f>
        <v>0</v>
      </c>
      <c r="L29" t="str">
        <f>INDEX(TblCardDesign[#Data],MATCH($B29,TblCardDesign[ID],0),12)</f>
        <v>Crew</v>
      </c>
      <c r="M29" t="str">
        <f>INDEX(TblCardDesign[#Data],MATCH($B29,TblCardDesign[ID],0),13)</f>
        <v>Assault</v>
      </c>
      <c r="N29">
        <f>INDEX(TblCardDesign[#Data],MATCH($B29,TblCardDesign[ID],0),14)</f>
        <v>2</v>
      </c>
      <c r="O29" t="str">
        <f>INDEX(TblCardDesign[#Data],MATCH($B29,TblCardDesign[ID],0),15)</f>
        <v>Human</v>
      </c>
      <c r="P29" s="2" t="str">
        <f>INDEX(TblCardDesign[#Data],MATCH($B29,TblCardDesign[ID],0),17)</f>
        <v>Sacrifice 1 Assualt Tier 1
Tap: Assualt + 2</v>
      </c>
      <c r="S29">
        <v>48</v>
      </c>
      <c r="T29" t="str">
        <f>INDEX(TblCardDesign[#Data],MATCH($S29,TblCardDesign[ID],0),3)</f>
        <v>Deflectors</v>
      </c>
      <c r="U29">
        <f>INDEX(TblCardDesign[#Data],MATCH($S29,TblCardDesign[ID],0),4)</f>
        <v>0</v>
      </c>
      <c r="V29">
        <f>INDEX(TblCardDesign[#Data],MATCH($S29,TblCardDesign[ID],0),5)</f>
        <v>0</v>
      </c>
      <c r="W29">
        <f>INDEX(TblCardDesign[#Data],MATCH($S29,TblCardDesign[ID],0),6)</f>
        <v>1</v>
      </c>
      <c r="X29">
        <f>INDEX(TblCardDesign[#Data],MATCH($S29,TblCardDesign[ID],0),7)</f>
        <v>0</v>
      </c>
      <c r="Y29">
        <f>INDEX(TblCardDesign[#Data],MATCH($S29,TblCardDesign[ID],0),8)</f>
        <v>0</v>
      </c>
      <c r="Z29">
        <f>INDEX(TblCardDesign[#Data],MATCH($S29,TblCardDesign[ID],0),9)</f>
        <v>0</v>
      </c>
      <c r="AA29">
        <f>INDEX(TblCardDesign[#Data],MATCH($S29,TblCardDesign[ID],0),10)</f>
        <v>2</v>
      </c>
      <c r="AB29">
        <f>INDEX(TblCardDesign[#Data],MATCH($S29,TblCardDesign[ID],0),11)</f>
        <v>0</v>
      </c>
      <c r="AC29" t="str">
        <f>INDEX(TblCardDesign[#Data],MATCH($S29,TblCardDesign[ID],0),12)</f>
        <v>Ship Upgrade</v>
      </c>
      <c r="AD29">
        <f>INDEX(TblCardDesign[#Data],MATCH($S29,TblCardDesign[ID],0),13)</f>
        <v>0</v>
      </c>
      <c r="AE29">
        <f>INDEX(TblCardDesign[#Data],MATCH($S29,TblCardDesign[ID],0),14)</f>
        <v>0</v>
      </c>
      <c r="AF29">
        <f>INDEX(TblCardDesign[#Data],MATCH($S29,TblCardDesign[ID],0),15)</f>
        <v>0</v>
      </c>
      <c r="AG29" s="2" t="str">
        <f>INDEX(TblCardDesign[#Data],MATCH($S29,TblCardDesign[ID],0),17)</f>
        <v>Attach to Ship: When this ship is being targetted by enemy ship gun slots, they must tap an extra crew member per gun slot</v>
      </c>
    </row>
    <row r="30" spans="2:33" ht="106.5">
      <c r="B30">
        <v>38</v>
      </c>
      <c r="C30" t="str">
        <f>INDEX(TblCardDesign[#Data],MATCH($B30,TblCardDesign[ID],0),3)</f>
        <v>Cpt. Gray, The Infiltrator</v>
      </c>
      <c r="D30">
        <f>INDEX(TblCardDesign[#Data],MATCH($B30,TblCardDesign[ID],0),4)</f>
        <v>1</v>
      </c>
      <c r="E30">
        <f>INDEX(TblCardDesign[#Data],MATCH($B30,TblCardDesign[ID],0),5)</f>
        <v>0</v>
      </c>
      <c r="F30">
        <f>INDEX(TblCardDesign[#Data],MATCH($B30,TblCardDesign[ID],0),6)</f>
        <v>0</v>
      </c>
      <c r="G30">
        <f>INDEX(TblCardDesign[#Data],MATCH($B30,TblCardDesign[ID],0),7)</f>
        <v>0</v>
      </c>
      <c r="H30">
        <f>INDEX(TblCardDesign[#Data],MATCH($B30,TblCardDesign[ID],0),8)</f>
        <v>0</v>
      </c>
      <c r="I30">
        <f>INDEX(TblCardDesign[#Data],MATCH($B30,TblCardDesign[ID],0),9)</f>
        <v>2</v>
      </c>
      <c r="J30">
        <f>INDEX(TblCardDesign[#Data],MATCH($B30,TblCardDesign[ID],0),10)</f>
        <v>2</v>
      </c>
      <c r="K30">
        <f>INDEX(TblCardDesign[#Data],MATCH($B30,TblCardDesign[ID],0),11)</f>
        <v>0</v>
      </c>
      <c r="L30" t="str">
        <f>INDEX(TblCardDesign[#Data],MATCH($B30,TblCardDesign[ID],0),12)</f>
        <v>Captain</v>
      </c>
      <c r="M30" t="str">
        <f>INDEX(TblCardDesign[#Data],MATCH($B30,TblCardDesign[ID],0),13)</f>
        <v>Assault</v>
      </c>
      <c r="N30">
        <f>INDEX(TblCardDesign[#Data],MATCH($B30,TblCardDesign[ID],0),14)</f>
        <v>0</v>
      </c>
      <c r="O30" t="str">
        <f>INDEX(TblCardDesign[#Data],MATCH($B30,TblCardDesign[ID],0),15)</f>
        <v>Human</v>
      </c>
      <c r="P30" s="2" t="str">
        <f>INDEX(TblCardDesign[#Data],MATCH($B30,TblCardDesign[ID],0),17)</f>
        <v>All assault crew get +1 assault on your turn when tapped
Tap: Target enemy ships Gun spot can't be used until the start of your next turn</v>
      </c>
      <c r="S30">
        <v>73</v>
      </c>
      <c r="T30" t="str">
        <f>INDEX(TblCardDesign[#Data],MATCH($S30,TblCardDesign[ID],0),3)</f>
        <v>Ones and Zeros</v>
      </c>
      <c r="U30">
        <f>INDEX(TblCardDesign[#Data],MATCH($S30,TblCardDesign[ID],0),4)</f>
        <v>0</v>
      </c>
      <c r="V30">
        <f>INDEX(TblCardDesign[#Data],MATCH($S30,TblCardDesign[ID],0),5)</f>
        <v>0</v>
      </c>
      <c r="W30">
        <f>INDEX(TblCardDesign[#Data],MATCH($S30,TblCardDesign[ID],0),6)</f>
        <v>0</v>
      </c>
      <c r="X30">
        <f>INDEX(TblCardDesign[#Data],MATCH($S30,TblCardDesign[ID],0),7)</f>
        <v>0</v>
      </c>
      <c r="Y30">
        <f>INDEX(TblCardDesign[#Data],MATCH($S30,TblCardDesign[ID],0),8)</f>
        <v>0</v>
      </c>
      <c r="Z30">
        <f>INDEX(TblCardDesign[#Data],MATCH($S30,TblCardDesign[ID],0),9)</f>
        <v>1</v>
      </c>
      <c r="AA30">
        <f>INDEX(TblCardDesign[#Data],MATCH($S30,TblCardDesign[ID],0),10)</f>
        <v>2</v>
      </c>
      <c r="AB30">
        <f>INDEX(TblCardDesign[#Data],MATCH($S30,TblCardDesign[ID],0),11)</f>
        <v>0</v>
      </c>
      <c r="AC30" t="str">
        <f>INDEX(TblCardDesign[#Data],MATCH($S30,TblCardDesign[ID],0),12)</f>
        <v>Tactic</v>
      </c>
      <c r="AD30">
        <f>INDEX(TblCardDesign[#Data],MATCH($S30,TblCardDesign[ID],0),13)</f>
        <v>0</v>
      </c>
      <c r="AE30">
        <f>INDEX(TblCardDesign[#Data],MATCH($S30,TblCardDesign[ID],0),14)</f>
        <v>0</v>
      </c>
      <c r="AF30">
        <f>INDEX(TblCardDesign[#Data],MATCH($S30,TblCardDesign[ID],0),15)</f>
        <v>0</v>
      </c>
      <c r="AG30" s="2" t="str">
        <f>INDEX(TblCardDesign[#Data],MATCH($S30,TblCardDesign[ID],0),17)</f>
        <v>Target Enemy Ship are unable to attack during their next turn</v>
      </c>
    </row>
    <row r="31" spans="2:33" ht="106.5">
      <c r="B31">
        <v>78</v>
      </c>
      <c r="C31" t="str">
        <f>INDEX(TblCardDesign[#Data],MATCH($B31,TblCardDesign[ID],0),3)</f>
        <v>Cpt. Ryan The Defender</v>
      </c>
      <c r="D31">
        <f>INDEX(TblCardDesign[#Data],MATCH($B31,TblCardDesign[ID],0),4)</f>
        <v>1</v>
      </c>
      <c r="E31">
        <f>INDEX(TblCardDesign[#Data],MATCH($B31,TblCardDesign[ID],0),5)</f>
        <v>0</v>
      </c>
      <c r="F31">
        <f>INDEX(TblCardDesign[#Data],MATCH($B31,TblCardDesign[ID],0),6)</f>
        <v>2</v>
      </c>
      <c r="G31">
        <f>INDEX(TblCardDesign[#Data],MATCH($B31,TblCardDesign[ID],0),7)</f>
        <v>0</v>
      </c>
      <c r="H31">
        <f>INDEX(TblCardDesign[#Data],MATCH($B31,TblCardDesign[ID],0),8)</f>
        <v>0</v>
      </c>
      <c r="I31">
        <f>INDEX(TblCardDesign[#Data],MATCH($B31,TblCardDesign[ID],0),9)</f>
        <v>0</v>
      </c>
      <c r="J31">
        <f>INDEX(TblCardDesign[#Data],MATCH($B31,TblCardDesign[ID],0),10)</f>
        <v>2</v>
      </c>
      <c r="K31">
        <f>INDEX(TblCardDesign[#Data],MATCH($B31,TblCardDesign[ID],0),11)</f>
        <v>0</v>
      </c>
      <c r="L31" t="str">
        <f>INDEX(TblCardDesign[#Data],MATCH($B31,TblCardDesign[ID],0),12)</f>
        <v>Captain</v>
      </c>
      <c r="M31" t="str">
        <f>INDEX(TblCardDesign[#Data],MATCH($B31,TblCardDesign[ID],0),13)</f>
        <v>Engineer</v>
      </c>
      <c r="N31">
        <f>INDEX(TblCardDesign[#Data],MATCH($B31,TblCardDesign[ID],0),14)</f>
        <v>0</v>
      </c>
      <c r="O31" t="str">
        <f>INDEX(TblCardDesign[#Data],MATCH($B31,TblCardDesign[ID],0),15)</f>
        <v>Human</v>
      </c>
      <c r="P31" s="2" t="str">
        <f>INDEX(TblCardDesign[#Data],MATCH($B31,TblCardDesign[ID],0),17)</f>
        <v>At the start of your turn restore 200 shield.
Tap: Deflect damage targeting assigned ship from a target enemy ship to another enemy ship</v>
      </c>
      <c r="S31">
        <v>73</v>
      </c>
      <c r="T31" t="str">
        <f>INDEX(TblCardDesign[#Data],MATCH($S31,TblCardDesign[ID],0),3)</f>
        <v>Ones and Zeros</v>
      </c>
      <c r="U31">
        <f>INDEX(TblCardDesign[#Data],MATCH($S31,TblCardDesign[ID],0),4)</f>
        <v>0</v>
      </c>
      <c r="V31">
        <f>INDEX(TblCardDesign[#Data],MATCH($S31,TblCardDesign[ID],0),5)</f>
        <v>0</v>
      </c>
      <c r="W31">
        <f>INDEX(TblCardDesign[#Data],MATCH($S31,TblCardDesign[ID],0),6)</f>
        <v>0</v>
      </c>
      <c r="X31">
        <f>INDEX(TblCardDesign[#Data],MATCH($S31,TblCardDesign[ID],0),7)</f>
        <v>0</v>
      </c>
      <c r="Y31">
        <f>INDEX(TblCardDesign[#Data],MATCH($S31,TblCardDesign[ID],0),8)</f>
        <v>0</v>
      </c>
      <c r="Z31">
        <f>INDEX(TblCardDesign[#Data],MATCH($S31,TblCardDesign[ID],0),9)</f>
        <v>1</v>
      </c>
      <c r="AA31">
        <f>INDEX(TblCardDesign[#Data],MATCH($S31,TblCardDesign[ID],0),10)</f>
        <v>2</v>
      </c>
      <c r="AB31">
        <f>INDEX(TblCardDesign[#Data],MATCH($S31,TblCardDesign[ID],0),11)</f>
        <v>0</v>
      </c>
      <c r="AC31" t="str">
        <f>INDEX(TblCardDesign[#Data],MATCH($S31,TblCardDesign[ID],0),12)</f>
        <v>Tactic</v>
      </c>
      <c r="AD31">
        <f>INDEX(TblCardDesign[#Data],MATCH($S31,TblCardDesign[ID],0),13)</f>
        <v>0</v>
      </c>
      <c r="AE31">
        <f>INDEX(TblCardDesign[#Data],MATCH($S31,TblCardDesign[ID],0),14)</f>
        <v>0</v>
      </c>
      <c r="AF31">
        <f>INDEX(TblCardDesign[#Data],MATCH($S31,TblCardDesign[ID],0),15)</f>
        <v>0</v>
      </c>
      <c r="AG31" s="2" t="str">
        <f>INDEX(TblCardDesign[#Data],MATCH($S31,TblCardDesign[ID],0),17)</f>
        <v>Target Enemy Ship are unable to attack during their next turn</v>
      </c>
    </row>
    <row r="32" spans="2:33" ht="60.75">
      <c r="B32">
        <v>91</v>
      </c>
      <c r="C32" t="str">
        <f>INDEX(TblCardDesign[#Data],MATCH($B32,TblCardDesign[ID],0),3)</f>
        <v>Lt. Gaven</v>
      </c>
      <c r="D32">
        <f>INDEX(TblCardDesign[#Data],MATCH($B32,TblCardDesign[ID],0),4)</f>
        <v>1</v>
      </c>
      <c r="E32">
        <f>INDEX(TblCardDesign[#Data],MATCH($B32,TblCardDesign[ID],0),5)</f>
        <v>0</v>
      </c>
      <c r="F32">
        <f>INDEX(TblCardDesign[#Data],MATCH($B32,TblCardDesign[ID],0),6)</f>
        <v>2</v>
      </c>
      <c r="G32">
        <f>INDEX(TblCardDesign[#Data],MATCH($B32,TblCardDesign[ID],0),7)</f>
        <v>0</v>
      </c>
      <c r="H32">
        <f>INDEX(TblCardDesign[#Data],MATCH($B32,TblCardDesign[ID],0),8)</f>
        <v>0</v>
      </c>
      <c r="I32">
        <f>INDEX(TblCardDesign[#Data],MATCH($B32,TblCardDesign[ID],0),9)</f>
        <v>0</v>
      </c>
      <c r="J32">
        <f>INDEX(TblCardDesign[#Data],MATCH($B32,TblCardDesign[ID],0),10)</f>
        <v>0</v>
      </c>
      <c r="K32">
        <f>INDEX(TblCardDesign[#Data],MATCH($B32,TblCardDesign[ID],0),11)</f>
        <v>0</v>
      </c>
      <c r="L32" t="str">
        <f>INDEX(TblCardDesign[#Data],MATCH($B32,TblCardDesign[ID],0),12)</f>
        <v>Lieutenant</v>
      </c>
      <c r="M32" t="str">
        <f>INDEX(TblCardDesign[#Data],MATCH($B32,TblCardDesign[ID],0),13)</f>
        <v>Engineer</v>
      </c>
      <c r="N32">
        <f>INDEX(TblCardDesign[#Data],MATCH($B32,TblCardDesign[ID],0),14)</f>
        <v>0</v>
      </c>
      <c r="O32" t="str">
        <f>INDEX(TblCardDesign[#Data],MATCH($B32,TblCardDesign[ID],0),15)</f>
        <v>Human</v>
      </c>
      <c r="P32" s="2" t="str">
        <f>INDEX(TblCardDesign[#Data],MATCH($B32,TblCardDesign[ID],0),17)</f>
        <v>Ship upgrades cost 1 less engineer to attach to assigned ship</v>
      </c>
      <c r="S32">
        <v>99</v>
      </c>
      <c r="T32" t="str">
        <f>INDEX(TblCardDesign[#Data],MATCH($S32,TblCardDesign[ID],0),3)</f>
        <v>Auto Cannon</v>
      </c>
      <c r="U32">
        <f>INDEX(TblCardDesign[#Data],MATCH($S32,TblCardDesign[ID],0),4)</f>
        <v>0</v>
      </c>
      <c r="V32">
        <f>INDEX(TblCardDesign[#Data],MATCH($S32,TblCardDesign[ID],0),5)</f>
        <v>0</v>
      </c>
      <c r="W32">
        <f>INDEX(TblCardDesign[#Data],MATCH($S32,TblCardDesign[ID],0),6)</f>
        <v>1</v>
      </c>
      <c r="X32">
        <f>INDEX(TblCardDesign[#Data],MATCH($S32,TblCardDesign[ID],0),7)</f>
        <v>0</v>
      </c>
      <c r="Y32">
        <f>INDEX(TblCardDesign[#Data],MATCH($S32,TblCardDesign[ID],0),8)</f>
        <v>0</v>
      </c>
      <c r="Z32">
        <f>INDEX(TblCardDesign[#Data],MATCH($S32,TblCardDesign[ID],0),9)</f>
        <v>0</v>
      </c>
      <c r="AA32">
        <f>INDEX(TblCardDesign[#Data],MATCH($S32,TblCardDesign[ID],0),10)</f>
        <v>2</v>
      </c>
      <c r="AB32">
        <f>INDEX(TblCardDesign[#Data],MATCH($S32,TblCardDesign[ID],0),11)</f>
        <v>0</v>
      </c>
      <c r="AC32" t="str">
        <f>INDEX(TblCardDesign[#Data],MATCH($S32,TblCardDesign[ID],0),12)</f>
        <v>Ship Upgrade</v>
      </c>
      <c r="AD32">
        <f>INDEX(TblCardDesign[#Data],MATCH($S32,TblCardDesign[ID],0),13)</f>
        <v>0</v>
      </c>
      <c r="AE32">
        <f>INDEX(TblCardDesign[#Data],MATCH($S32,TblCardDesign[ID],0),14)</f>
        <v>0</v>
      </c>
      <c r="AF32">
        <f>INDEX(TblCardDesign[#Data],MATCH($S32,TblCardDesign[ID],0),15)</f>
        <v>0</v>
      </c>
      <c r="AG32" s="2" t="str">
        <f>INDEX(TblCardDesign[#Data],MATCH($S32,TblCardDesign[ID],0),17)</f>
        <v>Attach to Ship: When this ship is targetted by enemy ship gun slots, deal 200 damage to that enemy ship</v>
      </c>
    </row>
    <row r="33" spans="2:33" ht="60.75">
      <c r="B33">
        <v>91</v>
      </c>
      <c r="C33" t="str">
        <f>INDEX(TblCardDesign[#Data],MATCH($B33,TblCardDesign[ID],0),3)</f>
        <v>Lt. Gaven</v>
      </c>
      <c r="D33">
        <f>INDEX(TblCardDesign[#Data],MATCH($B33,TblCardDesign[ID],0),4)</f>
        <v>1</v>
      </c>
      <c r="E33">
        <f>INDEX(TblCardDesign[#Data],MATCH($B33,TblCardDesign[ID],0),5)</f>
        <v>0</v>
      </c>
      <c r="F33">
        <f>INDEX(TblCardDesign[#Data],MATCH($B33,TblCardDesign[ID],0),6)</f>
        <v>2</v>
      </c>
      <c r="G33">
        <f>INDEX(TblCardDesign[#Data],MATCH($B33,TblCardDesign[ID],0),7)</f>
        <v>0</v>
      </c>
      <c r="H33">
        <f>INDEX(TblCardDesign[#Data],MATCH($B33,TblCardDesign[ID],0),8)</f>
        <v>0</v>
      </c>
      <c r="I33">
        <f>INDEX(TblCardDesign[#Data],MATCH($B33,TblCardDesign[ID],0),9)</f>
        <v>0</v>
      </c>
      <c r="J33">
        <f>INDEX(TblCardDesign[#Data],MATCH($B33,TblCardDesign[ID],0),10)</f>
        <v>0</v>
      </c>
      <c r="K33">
        <f>INDEX(TblCardDesign[#Data],MATCH($B33,TblCardDesign[ID],0),11)</f>
        <v>0</v>
      </c>
      <c r="L33" t="str">
        <f>INDEX(TblCardDesign[#Data],MATCH($B33,TblCardDesign[ID],0),12)</f>
        <v>Lieutenant</v>
      </c>
      <c r="M33" t="str">
        <f>INDEX(TblCardDesign[#Data],MATCH($B33,TblCardDesign[ID],0),13)</f>
        <v>Engineer</v>
      </c>
      <c r="N33">
        <f>INDEX(TblCardDesign[#Data],MATCH($B33,TblCardDesign[ID],0),14)</f>
        <v>0</v>
      </c>
      <c r="O33" t="str">
        <f>INDEX(TblCardDesign[#Data],MATCH($B33,TblCardDesign[ID],0),15)</f>
        <v>Human</v>
      </c>
      <c r="P33" s="2" t="str">
        <f>INDEX(TblCardDesign[#Data],MATCH($B33,TblCardDesign[ID],0),17)</f>
        <v>Ship upgrades cost 1 less engineer to attach to assigned ship</v>
      </c>
      <c r="S33">
        <v>99</v>
      </c>
      <c r="T33" t="str">
        <f>INDEX(TblCardDesign[#Data],MATCH($S33,TblCardDesign[ID],0),3)</f>
        <v>Auto Cannon</v>
      </c>
      <c r="U33">
        <f>INDEX(TblCardDesign[#Data],MATCH($S33,TblCardDesign[ID],0),4)</f>
        <v>0</v>
      </c>
      <c r="V33">
        <f>INDEX(TblCardDesign[#Data],MATCH($S33,TblCardDesign[ID],0),5)</f>
        <v>0</v>
      </c>
      <c r="W33">
        <f>INDEX(TblCardDesign[#Data],MATCH($S33,TblCardDesign[ID],0),6)</f>
        <v>1</v>
      </c>
      <c r="X33">
        <f>INDEX(TblCardDesign[#Data],MATCH($S33,TblCardDesign[ID],0),7)</f>
        <v>0</v>
      </c>
      <c r="Y33">
        <f>INDEX(TblCardDesign[#Data],MATCH($S33,TblCardDesign[ID],0),8)</f>
        <v>0</v>
      </c>
      <c r="Z33">
        <f>INDEX(TblCardDesign[#Data],MATCH($S33,TblCardDesign[ID],0),9)</f>
        <v>0</v>
      </c>
      <c r="AA33">
        <f>INDEX(TblCardDesign[#Data],MATCH($S33,TblCardDesign[ID],0),10)</f>
        <v>2</v>
      </c>
      <c r="AB33">
        <f>INDEX(TblCardDesign[#Data],MATCH($S33,TblCardDesign[ID],0),11)</f>
        <v>0</v>
      </c>
      <c r="AC33" t="str">
        <f>INDEX(TblCardDesign[#Data],MATCH($S33,TblCardDesign[ID],0),12)</f>
        <v>Ship Upgrade</v>
      </c>
      <c r="AD33">
        <f>INDEX(TblCardDesign[#Data],MATCH($S33,TblCardDesign[ID],0),13)</f>
        <v>0</v>
      </c>
      <c r="AE33">
        <f>INDEX(TblCardDesign[#Data],MATCH($S33,TblCardDesign[ID],0),14)</f>
        <v>0</v>
      </c>
      <c r="AF33">
        <f>INDEX(TblCardDesign[#Data],MATCH($S33,TblCardDesign[ID],0),15)</f>
        <v>0</v>
      </c>
      <c r="AG33" s="2" t="str">
        <f>INDEX(TblCardDesign[#Data],MATCH($S33,TblCardDesign[ID],0),17)</f>
        <v>Attach to Ship: When this ship is targetted by enemy ship gun slots, deal 200 damage to that enemy ship</v>
      </c>
    </row>
    <row r="34" spans="2:33" ht="60.75">
      <c r="B34">
        <v>91</v>
      </c>
      <c r="C34" t="str">
        <f>INDEX(TblCardDesign[#Data],MATCH($B34,TblCardDesign[ID],0),3)</f>
        <v>Lt. Gaven</v>
      </c>
      <c r="D34">
        <f>INDEX(TblCardDesign[#Data],MATCH($B34,TblCardDesign[ID],0),4)</f>
        <v>1</v>
      </c>
      <c r="E34">
        <f>INDEX(TblCardDesign[#Data],MATCH($B34,TblCardDesign[ID],0),5)</f>
        <v>0</v>
      </c>
      <c r="F34">
        <f>INDEX(TblCardDesign[#Data],MATCH($B34,TblCardDesign[ID],0),6)</f>
        <v>2</v>
      </c>
      <c r="G34">
        <f>INDEX(TblCardDesign[#Data],MATCH($B34,TblCardDesign[ID],0),7)</f>
        <v>0</v>
      </c>
      <c r="H34">
        <f>INDEX(TblCardDesign[#Data],MATCH($B34,TblCardDesign[ID],0),8)</f>
        <v>0</v>
      </c>
      <c r="I34">
        <f>INDEX(TblCardDesign[#Data],MATCH($B34,TblCardDesign[ID],0),9)</f>
        <v>0</v>
      </c>
      <c r="J34">
        <f>INDEX(TblCardDesign[#Data],MATCH($B34,TblCardDesign[ID],0),10)</f>
        <v>0</v>
      </c>
      <c r="K34">
        <f>INDEX(TblCardDesign[#Data],MATCH($B34,TblCardDesign[ID],0),11)</f>
        <v>0</v>
      </c>
      <c r="L34" t="str">
        <f>INDEX(TblCardDesign[#Data],MATCH($B34,TblCardDesign[ID],0),12)</f>
        <v>Lieutenant</v>
      </c>
      <c r="M34" t="str">
        <f>INDEX(TblCardDesign[#Data],MATCH($B34,TblCardDesign[ID],0),13)</f>
        <v>Engineer</v>
      </c>
      <c r="N34">
        <f>INDEX(TblCardDesign[#Data],MATCH($B34,TblCardDesign[ID],0),14)</f>
        <v>0</v>
      </c>
      <c r="O34" t="str">
        <f>INDEX(TblCardDesign[#Data],MATCH($B34,TblCardDesign[ID],0),15)</f>
        <v>Human</v>
      </c>
      <c r="P34" s="2" t="str">
        <f>INDEX(TblCardDesign[#Data],MATCH($B34,TblCardDesign[ID],0),17)</f>
        <v>Ship upgrades cost 1 less engineer to attach to assigned ship</v>
      </c>
      <c r="S34">
        <v>99</v>
      </c>
      <c r="T34" t="str">
        <f>INDEX(TblCardDesign[#Data],MATCH($S34,TblCardDesign[ID],0),3)</f>
        <v>Auto Cannon</v>
      </c>
      <c r="U34">
        <f>INDEX(TblCardDesign[#Data],MATCH($S34,TblCardDesign[ID],0),4)</f>
        <v>0</v>
      </c>
      <c r="V34">
        <f>INDEX(TblCardDesign[#Data],MATCH($S34,TblCardDesign[ID],0),5)</f>
        <v>0</v>
      </c>
      <c r="W34">
        <f>INDEX(TblCardDesign[#Data],MATCH($S34,TblCardDesign[ID],0),6)</f>
        <v>1</v>
      </c>
      <c r="X34">
        <f>INDEX(TblCardDesign[#Data],MATCH($S34,TblCardDesign[ID],0),7)</f>
        <v>0</v>
      </c>
      <c r="Y34">
        <f>INDEX(TblCardDesign[#Data],MATCH($S34,TblCardDesign[ID],0),8)</f>
        <v>0</v>
      </c>
      <c r="Z34">
        <f>INDEX(TblCardDesign[#Data],MATCH($S34,TblCardDesign[ID],0),9)</f>
        <v>0</v>
      </c>
      <c r="AA34">
        <f>INDEX(TblCardDesign[#Data],MATCH($S34,TblCardDesign[ID],0),10)</f>
        <v>2</v>
      </c>
      <c r="AB34">
        <f>INDEX(TblCardDesign[#Data],MATCH($S34,TblCardDesign[ID],0),11)</f>
        <v>0</v>
      </c>
      <c r="AC34" t="str">
        <f>INDEX(TblCardDesign[#Data],MATCH($S34,TblCardDesign[ID],0),12)</f>
        <v>Ship Upgrade</v>
      </c>
      <c r="AD34">
        <f>INDEX(TblCardDesign[#Data],MATCH($S34,TblCardDesign[ID],0),13)</f>
        <v>0</v>
      </c>
      <c r="AE34">
        <f>INDEX(TblCardDesign[#Data],MATCH($S34,TblCardDesign[ID],0),14)</f>
        <v>0</v>
      </c>
      <c r="AF34">
        <f>INDEX(TblCardDesign[#Data],MATCH($S34,TblCardDesign[ID],0),15)</f>
        <v>0</v>
      </c>
      <c r="AG34" s="2" t="str">
        <f>INDEX(TblCardDesign[#Data],MATCH($S34,TblCardDesign[ID],0),17)</f>
        <v>Attach to Ship: When this ship is targetted by enemy ship gun slots, deal 200 damage to that enemy ship</v>
      </c>
    </row>
    <row r="35" spans="2:33" ht="106.5">
      <c r="B35">
        <v>82</v>
      </c>
      <c r="C35" t="str">
        <f>INDEX(TblCardDesign[#Data],MATCH($B35,TblCardDesign[ID],0),3)</f>
        <v>Adm. I.T.S Atrap</v>
      </c>
      <c r="D35">
        <f>INDEX(TblCardDesign[#Data],MATCH($B35,TblCardDesign[ID],0),4)</f>
        <v>0</v>
      </c>
      <c r="E35">
        <f>INDEX(TblCardDesign[#Data],MATCH($B35,TblCardDesign[ID],0),5)</f>
        <v>0</v>
      </c>
      <c r="F35">
        <f>INDEX(TblCardDesign[#Data],MATCH($B35,TblCardDesign[ID],0),6)</f>
        <v>1</v>
      </c>
      <c r="G35">
        <f>INDEX(TblCardDesign[#Data],MATCH($B35,TblCardDesign[ID],0),7)</f>
        <v>0</v>
      </c>
      <c r="H35">
        <f>INDEX(TblCardDesign[#Data],MATCH($B35,TblCardDesign[ID],0),8)</f>
        <v>0</v>
      </c>
      <c r="I35">
        <f>INDEX(TblCardDesign[#Data],MATCH($B35,TblCardDesign[ID],0),9)</f>
        <v>1</v>
      </c>
      <c r="J35">
        <f>INDEX(TblCardDesign[#Data],MATCH($B35,TblCardDesign[ID],0),10)</f>
        <v>3</v>
      </c>
      <c r="K35">
        <f>INDEX(TblCardDesign[#Data],MATCH($B35,TblCardDesign[ID],0),11)</f>
        <v>0</v>
      </c>
      <c r="L35" t="str">
        <f>INDEX(TblCardDesign[#Data],MATCH($B35,TblCardDesign[ID],0),12)</f>
        <v>Admiral</v>
      </c>
      <c r="M35" t="str">
        <f>INDEX(TblCardDesign[#Data],MATCH($B35,TblCardDesign[ID],0),13)</f>
        <v>Engineer</v>
      </c>
      <c r="N35">
        <f>INDEX(TblCardDesign[#Data],MATCH($B35,TblCardDesign[ID],0),14)</f>
        <v>0</v>
      </c>
      <c r="O35" t="str">
        <f>INDEX(TblCardDesign[#Data],MATCH($B35,TblCardDesign[ID],0),15)</f>
        <v>Human</v>
      </c>
      <c r="P35" s="2" t="str">
        <f>INDEX(TblCardDesign[#Data],MATCH($B35,TblCardDesign[ID],0),17)</f>
        <v>Provides 1x Frigate ship when your Capital ship is destroyed, fill crew slots with any crew that wouldve died up to maximum Frigate crew slots.</v>
      </c>
      <c r="S35">
        <v>99</v>
      </c>
      <c r="T35" t="str">
        <f>INDEX(TblCardDesign[#Data],MATCH($S35,TblCardDesign[ID],0),3)</f>
        <v>Auto Cannon</v>
      </c>
      <c r="U35">
        <f>INDEX(TblCardDesign[#Data],MATCH($S35,TblCardDesign[ID],0),4)</f>
        <v>0</v>
      </c>
      <c r="V35">
        <f>INDEX(TblCardDesign[#Data],MATCH($S35,TblCardDesign[ID],0),5)</f>
        <v>0</v>
      </c>
      <c r="W35">
        <f>INDEX(TblCardDesign[#Data],MATCH($S35,TblCardDesign[ID],0),6)</f>
        <v>1</v>
      </c>
      <c r="X35">
        <f>INDEX(TblCardDesign[#Data],MATCH($S35,TblCardDesign[ID],0),7)</f>
        <v>0</v>
      </c>
      <c r="Y35">
        <f>INDEX(TblCardDesign[#Data],MATCH($S35,TblCardDesign[ID],0),8)</f>
        <v>0</v>
      </c>
      <c r="Z35">
        <f>INDEX(TblCardDesign[#Data],MATCH($S35,TblCardDesign[ID],0),9)</f>
        <v>0</v>
      </c>
      <c r="AA35">
        <f>INDEX(TblCardDesign[#Data],MATCH($S35,TblCardDesign[ID],0),10)</f>
        <v>2</v>
      </c>
      <c r="AB35">
        <f>INDEX(TblCardDesign[#Data],MATCH($S35,TblCardDesign[ID],0),11)</f>
        <v>0</v>
      </c>
      <c r="AC35" t="str">
        <f>INDEX(TblCardDesign[#Data],MATCH($S35,TblCardDesign[ID],0),12)</f>
        <v>Ship Upgrade</v>
      </c>
      <c r="AD35">
        <f>INDEX(TblCardDesign[#Data],MATCH($S35,TblCardDesign[ID],0),13)</f>
        <v>0</v>
      </c>
      <c r="AE35">
        <f>INDEX(TblCardDesign[#Data],MATCH($S35,TblCardDesign[ID],0),14)</f>
        <v>0</v>
      </c>
      <c r="AF35">
        <f>INDEX(TblCardDesign[#Data],MATCH($S35,TblCardDesign[ID],0),15)</f>
        <v>0</v>
      </c>
      <c r="AG35" s="2" t="str">
        <f>INDEX(TblCardDesign[#Data],MATCH($S35,TblCardDesign[ID],0),17)</f>
        <v>Attach to Ship: When this ship is targetted by enemy ship gun slots, deal 200 damage to that enemy ship</v>
      </c>
    </row>
    <row r="36" spans="2:33" ht="30.75">
      <c r="S36">
        <v>105</v>
      </c>
      <c r="T36" t="str">
        <f>INDEX(TblCardDesign[#Data],MATCH($S36,TblCardDesign[ID],0),3)</f>
        <v>Shield Booster</v>
      </c>
      <c r="U36">
        <f>INDEX(TblCardDesign[#Data],MATCH($S36,TblCardDesign[ID],0),4)</f>
        <v>0</v>
      </c>
      <c r="V36">
        <f>INDEX(TblCardDesign[#Data],MATCH($S36,TblCardDesign[ID],0),5)</f>
        <v>0</v>
      </c>
      <c r="W36">
        <f>INDEX(TblCardDesign[#Data],MATCH($S36,TblCardDesign[ID],0),6)</f>
        <v>1</v>
      </c>
      <c r="X36">
        <f>INDEX(TblCardDesign[#Data],MATCH($S36,TblCardDesign[ID],0),7)</f>
        <v>0</v>
      </c>
      <c r="Y36">
        <f>INDEX(TblCardDesign[#Data],MATCH($S36,TblCardDesign[ID],0),8)</f>
        <v>0</v>
      </c>
      <c r="Z36">
        <f>INDEX(TblCardDesign[#Data],MATCH($S36,TblCardDesign[ID],0),9)</f>
        <v>0</v>
      </c>
      <c r="AA36">
        <f>INDEX(TblCardDesign[#Data],MATCH($S36,TblCardDesign[ID],0),10)</f>
        <v>2</v>
      </c>
      <c r="AB36">
        <f>INDEX(TblCardDesign[#Data],MATCH($S36,TblCardDesign[ID],0),11)</f>
        <v>0</v>
      </c>
      <c r="AC36" t="str">
        <f>INDEX(TblCardDesign[#Data],MATCH($S36,TblCardDesign[ID],0),12)</f>
        <v>Event</v>
      </c>
      <c r="AD36">
        <f>INDEX(TblCardDesign[#Data],MATCH($S36,TblCardDesign[ID],0),13)</f>
        <v>0</v>
      </c>
      <c r="AE36">
        <f>INDEX(TblCardDesign[#Data],MATCH($S36,TblCardDesign[ID],0),14)</f>
        <v>0</v>
      </c>
      <c r="AF36">
        <f>INDEX(TblCardDesign[#Data],MATCH($S36,TblCardDesign[ID],0),15)</f>
        <v>0</v>
      </c>
      <c r="AG36" s="2" t="str">
        <f>INDEX(TblCardDesign[#Data],MATCH($S36,TblCardDesign[ID],0),17)</f>
        <v>Target ship: Increase shield max by 200 and Restore 200 shield</v>
      </c>
    </row>
    <row r="37" spans="2:33" ht="30.75">
      <c r="S37">
        <v>105</v>
      </c>
      <c r="T37" t="str">
        <f>INDEX(TblCardDesign[#Data],MATCH($S37,TblCardDesign[ID],0),3)</f>
        <v>Shield Booster</v>
      </c>
      <c r="U37">
        <f>INDEX(TblCardDesign[#Data],MATCH($S37,TblCardDesign[ID],0),4)</f>
        <v>0</v>
      </c>
      <c r="V37">
        <f>INDEX(TblCardDesign[#Data],MATCH($S37,TblCardDesign[ID],0),5)</f>
        <v>0</v>
      </c>
      <c r="W37">
        <f>INDEX(TblCardDesign[#Data],MATCH($S37,TblCardDesign[ID],0),6)</f>
        <v>1</v>
      </c>
      <c r="X37">
        <f>INDEX(TblCardDesign[#Data],MATCH($S37,TblCardDesign[ID],0),7)</f>
        <v>0</v>
      </c>
      <c r="Y37">
        <f>INDEX(TblCardDesign[#Data],MATCH($S37,TblCardDesign[ID],0),8)</f>
        <v>0</v>
      </c>
      <c r="Z37">
        <f>INDEX(TblCardDesign[#Data],MATCH($S37,TblCardDesign[ID],0),9)</f>
        <v>0</v>
      </c>
      <c r="AA37">
        <f>INDEX(TblCardDesign[#Data],MATCH($S37,TblCardDesign[ID],0),10)</f>
        <v>2</v>
      </c>
      <c r="AB37">
        <f>INDEX(TblCardDesign[#Data],MATCH($S37,TblCardDesign[ID],0),11)</f>
        <v>0</v>
      </c>
      <c r="AC37" t="str">
        <f>INDEX(TblCardDesign[#Data],MATCH($S37,TblCardDesign[ID],0),12)</f>
        <v>Event</v>
      </c>
      <c r="AD37">
        <f>INDEX(TblCardDesign[#Data],MATCH($S37,TblCardDesign[ID],0),13)</f>
        <v>0</v>
      </c>
      <c r="AE37">
        <f>INDEX(TblCardDesign[#Data],MATCH($S37,TblCardDesign[ID],0),14)</f>
        <v>0</v>
      </c>
      <c r="AF37">
        <f>INDEX(TblCardDesign[#Data],MATCH($S37,TblCardDesign[ID],0),15)</f>
        <v>0</v>
      </c>
      <c r="AG37" s="2" t="str">
        <f>INDEX(TblCardDesign[#Data],MATCH($S37,TblCardDesign[ID],0),17)</f>
        <v>Target ship: Increase shield max by 200 and Restore 200 shield</v>
      </c>
    </row>
    <row r="38" spans="2:33" ht="45.75">
      <c r="S38">
        <v>110</v>
      </c>
      <c r="T38" t="str">
        <f>INDEX(TblCardDesign[#Data],MATCH($S38,TblCardDesign[ID],0),3)</f>
        <v>Tractor Beam</v>
      </c>
      <c r="U38">
        <f>INDEX(TblCardDesign[#Data],MATCH($S38,TblCardDesign[ID],0),4)</f>
        <v>0</v>
      </c>
      <c r="V38">
        <f>INDEX(TblCardDesign[#Data],MATCH($S38,TblCardDesign[ID],0),5)</f>
        <v>0</v>
      </c>
      <c r="W38">
        <f>INDEX(TblCardDesign[#Data],MATCH($S38,TblCardDesign[ID],0),6)</f>
        <v>1</v>
      </c>
      <c r="X38">
        <f>INDEX(TblCardDesign[#Data],MATCH($S38,TblCardDesign[ID],0),7)</f>
        <v>0</v>
      </c>
      <c r="Y38">
        <f>INDEX(TblCardDesign[#Data],MATCH($S38,TblCardDesign[ID],0),8)</f>
        <v>0</v>
      </c>
      <c r="Z38">
        <f>INDEX(TblCardDesign[#Data],MATCH($S38,TblCardDesign[ID],0),9)</f>
        <v>0</v>
      </c>
      <c r="AA38">
        <f>INDEX(TblCardDesign[#Data],MATCH($S38,TblCardDesign[ID],0),10)</f>
        <v>1</v>
      </c>
      <c r="AB38">
        <f>INDEX(TblCardDesign[#Data],MATCH($S38,TblCardDesign[ID],0),11)</f>
        <v>0</v>
      </c>
      <c r="AC38" t="str">
        <f>INDEX(TblCardDesign[#Data],MATCH($S38,TblCardDesign[ID],0),12)</f>
        <v>Event</v>
      </c>
      <c r="AD38">
        <f>INDEX(TblCardDesign[#Data],MATCH($S38,TblCardDesign[ID],0),13)</f>
        <v>0</v>
      </c>
      <c r="AE38">
        <f>INDEX(TblCardDesign[#Data],MATCH($S38,TblCardDesign[ID],0),14)</f>
        <v>0</v>
      </c>
      <c r="AF38">
        <f>INDEX(TblCardDesign[#Data],MATCH($S38,TblCardDesign[ID],0),15)</f>
        <v>0</v>
      </c>
      <c r="AG38" s="2" t="str">
        <f>INDEX(TblCardDesign[#Data],MATCH($S38,TblCardDesign[ID],0),17)</f>
        <v>Steal target players ship upgrade from target enemy ship and attach to one of your ships</v>
      </c>
    </row>
    <row r="39" spans="2:33" ht="45.75">
      <c r="S39">
        <v>110</v>
      </c>
      <c r="T39" t="str">
        <f>INDEX(TblCardDesign[#Data],MATCH($S39,TblCardDesign[ID],0),3)</f>
        <v>Tractor Beam</v>
      </c>
      <c r="U39">
        <f>INDEX(TblCardDesign[#Data],MATCH($S39,TblCardDesign[ID],0),4)</f>
        <v>0</v>
      </c>
      <c r="V39">
        <f>INDEX(TblCardDesign[#Data],MATCH($S39,TblCardDesign[ID],0),5)</f>
        <v>0</v>
      </c>
      <c r="W39">
        <f>INDEX(TblCardDesign[#Data],MATCH($S39,TblCardDesign[ID],0),6)</f>
        <v>1</v>
      </c>
      <c r="X39">
        <f>INDEX(TblCardDesign[#Data],MATCH($S39,TblCardDesign[ID],0),7)</f>
        <v>0</v>
      </c>
      <c r="Y39">
        <f>INDEX(TblCardDesign[#Data],MATCH($S39,TblCardDesign[ID],0),8)</f>
        <v>0</v>
      </c>
      <c r="Z39">
        <f>INDEX(TblCardDesign[#Data],MATCH($S39,TblCardDesign[ID],0),9)</f>
        <v>0</v>
      </c>
      <c r="AA39">
        <f>INDEX(TblCardDesign[#Data],MATCH($S39,TblCardDesign[ID],0),10)</f>
        <v>1</v>
      </c>
      <c r="AB39">
        <f>INDEX(TblCardDesign[#Data],MATCH($S39,TblCardDesign[ID],0),11)</f>
        <v>0</v>
      </c>
      <c r="AC39" t="str">
        <f>INDEX(TblCardDesign[#Data],MATCH($S39,TblCardDesign[ID],0),12)</f>
        <v>Event</v>
      </c>
      <c r="AD39">
        <f>INDEX(TblCardDesign[#Data],MATCH($S39,TblCardDesign[ID],0),13)</f>
        <v>0</v>
      </c>
      <c r="AE39">
        <f>INDEX(TblCardDesign[#Data],MATCH($S39,TblCardDesign[ID],0),14)</f>
        <v>0</v>
      </c>
      <c r="AF39">
        <f>INDEX(TblCardDesign[#Data],MATCH($S39,TblCardDesign[ID],0),15)</f>
        <v>0</v>
      </c>
      <c r="AG39" s="2" t="str">
        <f>INDEX(TblCardDesign[#Data],MATCH($S39,TblCardDesign[ID],0),17)</f>
        <v>Steal target players ship upgrade from target enemy ship and attach to one of your ships</v>
      </c>
    </row>
    <row r="40" spans="2:33" ht="60.75">
      <c r="S40">
        <v>114</v>
      </c>
      <c r="T40" t="str">
        <f>INDEX(TblCardDesign[#Data],MATCH($S40,TblCardDesign[ID],0),3)</f>
        <v>Prisoners of War</v>
      </c>
      <c r="U40">
        <f>INDEX(TblCardDesign[#Data],MATCH($S40,TblCardDesign[ID],0),4)</f>
        <v>0</v>
      </c>
      <c r="V40">
        <f>INDEX(TblCardDesign[#Data],MATCH($S40,TblCardDesign[ID],0),5)</f>
        <v>0</v>
      </c>
      <c r="W40">
        <f>INDEX(TblCardDesign[#Data],MATCH($S40,TblCardDesign[ID],0),6)</f>
        <v>0</v>
      </c>
      <c r="X40">
        <f>INDEX(TblCardDesign[#Data],MATCH($S40,TblCardDesign[ID],0),7)</f>
        <v>0</v>
      </c>
      <c r="Y40">
        <f>INDEX(TblCardDesign[#Data],MATCH($S40,TblCardDesign[ID],0),8)</f>
        <v>0</v>
      </c>
      <c r="Z40">
        <f>INDEX(TblCardDesign[#Data],MATCH($S40,TblCardDesign[ID],0),9)</f>
        <v>1</v>
      </c>
      <c r="AA40" t="str">
        <f>INDEX(TblCardDesign[#Data],MATCH($S40,TblCardDesign[ID],0),10)</f>
        <v>X</v>
      </c>
      <c r="AB40" t="b">
        <f>INDEX(TblCardDesign[#Data],MATCH($S40,TblCardDesign[ID],0),11)</f>
        <v>1</v>
      </c>
      <c r="AC40" t="str">
        <f>INDEX(TblCardDesign[#Data],MATCH($S40,TblCardDesign[ID],0),12)</f>
        <v>Event</v>
      </c>
      <c r="AD40">
        <f>INDEX(TblCardDesign[#Data],MATCH($S40,TblCardDesign[ID],0),13)</f>
        <v>0</v>
      </c>
      <c r="AE40">
        <f>INDEX(TblCardDesign[#Data],MATCH($S40,TblCardDesign[ID],0),14)</f>
        <v>0</v>
      </c>
      <c r="AF40">
        <f>INDEX(TblCardDesign[#Data],MATCH($S40,TblCardDesign[ID],0),15)</f>
        <v>0</v>
      </c>
      <c r="AG40" s="2" t="str">
        <f>INDEX(TblCardDesign[#Data],MATCH($S40,TblCardDesign[ID],0),17)</f>
        <v>Target ship: Attach a prisoners of war token to X  crew members. Crew members with a prisoners of war attached cannot tap.</v>
      </c>
    </row>
    <row r="41" spans="2:33" ht="60.75">
      <c r="S41">
        <v>114</v>
      </c>
      <c r="T41" t="str">
        <f>INDEX(TblCardDesign[#Data],MATCH($S41,TblCardDesign[ID],0),3)</f>
        <v>Prisoners of War</v>
      </c>
      <c r="U41">
        <f>INDEX(TblCardDesign[#Data],MATCH($S41,TblCardDesign[ID],0),4)</f>
        <v>0</v>
      </c>
      <c r="V41">
        <f>INDEX(TblCardDesign[#Data],MATCH($S41,TblCardDesign[ID],0),5)</f>
        <v>0</v>
      </c>
      <c r="W41">
        <f>INDEX(TblCardDesign[#Data],MATCH($S41,TblCardDesign[ID],0),6)</f>
        <v>0</v>
      </c>
      <c r="X41">
        <f>INDEX(TblCardDesign[#Data],MATCH($S41,TblCardDesign[ID],0),7)</f>
        <v>0</v>
      </c>
      <c r="Y41">
        <f>INDEX(TblCardDesign[#Data],MATCH($S41,TblCardDesign[ID],0),8)</f>
        <v>0</v>
      </c>
      <c r="Z41">
        <f>INDEX(TblCardDesign[#Data],MATCH($S41,TblCardDesign[ID],0),9)</f>
        <v>1</v>
      </c>
      <c r="AA41" t="str">
        <f>INDEX(TblCardDesign[#Data],MATCH($S41,TblCardDesign[ID],0),10)</f>
        <v>X</v>
      </c>
      <c r="AB41" t="b">
        <f>INDEX(TblCardDesign[#Data],MATCH($S41,TblCardDesign[ID],0),11)</f>
        <v>1</v>
      </c>
      <c r="AC41" t="str">
        <f>INDEX(TblCardDesign[#Data],MATCH($S41,TblCardDesign[ID],0),12)</f>
        <v>Event</v>
      </c>
      <c r="AD41">
        <f>INDEX(TblCardDesign[#Data],MATCH($S41,TblCardDesign[ID],0),13)</f>
        <v>0</v>
      </c>
      <c r="AE41">
        <f>INDEX(TblCardDesign[#Data],MATCH($S41,TblCardDesign[ID],0),14)</f>
        <v>0</v>
      </c>
      <c r="AF41">
        <f>INDEX(TblCardDesign[#Data],MATCH($S41,TblCardDesign[ID],0),15)</f>
        <v>0</v>
      </c>
      <c r="AG41" s="2" t="str">
        <f>INDEX(TblCardDesign[#Data],MATCH($S41,TblCardDesign[ID],0),17)</f>
        <v>Target ship: Attach a prisoners of war token to X  crew members. Crew members with a prisoners of war attached cannot tap.</v>
      </c>
    </row>
    <row r="42" spans="2:33" ht="45.75">
      <c r="S42">
        <v>115</v>
      </c>
      <c r="T42" t="str">
        <f>INDEX(TblCardDesign[#Data],MATCH($S42,TblCardDesign[ID],0),3)</f>
        <v>Prisoners Escaped!</v>
      </c>
      <c r="U42">
        <f>INDEX(TblCardDesign[#Data],MATCH($S42,TblCardDesign[ID],0),4)</f>
        <v>0</v>
      </c>
      <c r="V42">
        <f>INDEX(TblCardDesign[#Data],MATCH($S42,TblCardDesign[ID],0),5)</f>
        <v>0</v>
      </c>
      <c r="W42">
        <f>INDEX(TblCardDesign[#Data],MATCH($S42,TblCardDesign[ID],0),6)</f>
        <v>0</v>
      </c>
      <c r="X42">
        <f>INDEX(TblCardDesign[#Data],MATCH($S42,TblCardDesign[ID],0),7)</f>
        <v>0</v>
      </c>
      <c r="Y42">
        <f>INDEX(TblCardDesign[#Data],MATCH($S42,TblCardDesign[ID],0),8)</f>
        <v>0</v>
      </c>
      <c r="Z42">
        <f>INDEX(TblCardDesign[#Data],MATCH($S42,TblCardDesign[ID],0),9)</f>
        <v>2</v>
      </c>
      <c r="AA42">
        <f>INDEX(TblCardDesign[#Data],MATCH($S42,TblCardDesign[ID],0),10)</f>
        <v>3</v>
      </c>
      <c r="AB42">
        <f>INDEX(TblCardDesign[#Data],MATCH($S42,TblCardDesign[ID],0),11)</f>
        <v>0</v>
      </c>
      <c r="AC42" t="str">
        <f>INDEX(TblCardDesign[#Data],MATCH($S42,TblCardDesign[ID],0),12)</f>
        <v>Event</v>
      </c>
      <c r="AD42">
        <f>INDEX(TblCardDesign[#Data],MATCH($S42,TblCardDesign[ID],0),13)</f>
        <v>0</v>
      </c>
      <c r="AE42">
        <f>INDEX(TblCardDesign[#Data],MATCH($S42,TblCardDesign[ID],0),14)</f>
        <v>0</v>
      </c>
      <c r="AF42">
        <f>INDEX(TblCardDesign[#Data],MATCH($S42,TblCardDesign[ID],0),15)</f>
        <v>0</v>
      </c>
      <c r="AG42" s="2" t="str">
        <f>INDEX(TblCardDesign[#Data],MATCH($S42,TblCardDesign[ID],0),17)</f>
        <v>All crew members that have a prisoners of war token attached are killed and sent to stasis</v>
      </c>
    </row>
    <row r="43" spans="2:33" ht="45.75">
      <c r="S43">
        <v>115</v>
      </c>
      <c r="T43" t="str">
        <f>INDEX(TblCardDesign[#Data],MATCH($S43,TblCardDesign[ID],0),3)</f>
        <v>Prisoners Escaped!</v>
      </c>
      <c r="U43">
        <f>INDEX(TblCardDesign[#Data],MATCH($S43,TblCardDesign[ID],0),4)</f>
        <v>0</v>
      </c>
      <c r="V43">
        <f>INDEX(TblCardDesign[#Data],MATCH($S43,TblCardDesign[ID],0),5)</f>
        <v>0</v>
      </c>
      <c r="W43">
        <f>INDEX(TblCardDesign[#Data],MATCH($S43,TblCardDesign[ID],0),6)</f>
        <v>0</v>
      </c>
      <c r="X43">
        <f>INDEX(TblCardDesign[#Data],MATCH($S43,TblCardDesign[ID],0),7)</f>
        <v>0</v>
      </c>
      <c r="Y43">
        <f>INDEX(TblCardDesign[#Data],MATCH($S43,TblCardDesign[ID],0),8)</f>
        <v>0</v>
      </c>
      <c r="Z43">
        <f>INDEX(TblCardDesign[#Data],MATCH($S43,TblCardDesign[ID],0),9)</f>
        <v>2</v>
      </c>
      <c r="AA43">
        <f>INDEX(TblCardDesign[#Data],MATCH($S43,TblCardDesign[ID],0),10)</f>
        <v>3</v>
      </c>
      <c r="AB43">
        <f>INDEX(TblCardDesign[#Data],MATCH($S43,TblCardDesign[ID],0),11)</f>
        <v>0</v>
      </c>
      <c r="AC43" t="str">
        <f>INDEX(TblCardDesign[#Data],MATCH($S43,TblCardDesign[ID],0),12)</f>
        <v>Event</v>
      </c>
      <c r="AD43">
        <f>INDEX(TblCardDesign[#Data],MATCH($S43,TblCardDesign[ID],0),13)</f>
        <v>0</v>
      </c>
      <c r="AE43">
        <f>INDEX(TblCardDesign[#Data],MATCH($S43,TblCardDesign[ID],0),14)</f>
        <v>0</v>
      </c>
      <c r="AF43">
        <f>INDEX(TblCardDesign[#Data],MATCH($S43,TblCardDesign[ID],0),15)</f>
        <v>0</v>
      </c>
      <c r="AG43" s="2" t="str">
        <f>INDEX(TblCardDesign[#Data],MATCH($S43,TblCardDesign[ID],0),17)</f>
        <v>All crew members that have a prisoners of war token attached are killed and sent to stasis</v>
      </c>
    </row>
    <row r="44" spans="2:33" ht="45.75">
      <c r="S44">
        <v>130</v>
      </c>
      <c r="T44" t="str">
        <f>INDEX(TblCardDesign[#Data],MATCH($S44,TblCardDesign[ID],0),3)</f>
        <v>Tier 3 Blue Lazor</v>
      </c>
      <c r="U44">
        <f>INDEX(TblCardDesign[#Data],MATCH($S44,TblCardDesign[ID],0),4)</f>
        <v>0</v>
      </c>
      <c r="V44">
        <f>INDEX(TblCardDesign[#Data],MATCH($S44,TblCardDesign[ID],0),5)</f>
        <v>0</v>
      </c>
      <c r="W44">
        <f>INDEX(TblCardDesign[#Data],MATCH($S44,TblCardDesign[ID],0),6)</f>
        <v>2</v>
      </c>
      <c r="X44">
        <f>INDEX(TblCardDesign[#Data],MATCH($S44,TblCardDesign[ID],0),7)</f>
        <v>0</v>
      </c>
      <c r="Y44">
        <f>INDEX(TblCardDesign[#Data],MATCH($S44,TblCardDesign[ID],0),8)</f>
        <v>0</v>
      </c>
      <c r="Z44">
        <f>INDEX(TblCardDesign[#Data],MATCH($S44,TblCardDesign[ID],0),9)</f>
        <v>0</v>
      </c>
      <c r="AA44">
        <f>INDEX(TblCardDesign[#Data],MATCH($S44,TblCardDesign[ID],0),10)</f>
        <v>1</v>
      </c>
      <c r="AB44">
        <f>INDEX(TblCardDesign[#Data],MATCH($S44,TblCardDesign[ID],0),11)</f>
        <v>0</v>
      </c>
      <c r="AC44" t="str">
        <f>INDEX(TblCardDesign[#Data],MATCH($S44,TblCardDesign[ID],0),12)</f>
        <v>Ship Upgrade</v>
      </c>
      <c r="AD44">
        <f>INDEX(TblCardDesign[#Data],MATCH($S44,TblCardDesign[ID],0),13)</f>
        <v>0</v>
      </c>
      <c r="AE44">
        <f>INDEX(TblCardDesign[#Data],MATCH($S44,TblCardDesign[ID],0),14)</f>
        <v>0</v>
      </c>
      <c r="AF44">
        <f>INDEX(TblCardDesign[#Data],MATCH($S44,TblCardDesign[ID],0),15)</f>
        <v>0</v>
      </c>
      <c r="AG44" s="2" t="str">
        <f>INDEX(TblCardDesign[#Data],MATCH($S44,TblCardDesign[ID],0),17)</f>
        <v>Target Owned Ship: Increase Ships Damage per gun by 200</v>
      </c>
    </row>
    <row r="45" spans="2:33" ht="30.75">
      <c r="S45">
        <v>130</v>
      </c>
      <c r="T45" t="str">
        <f>INDEX(TblCardDesign[#Data],MATCH($S45,TblCardDesign[ID],0),3)</f>
        <v>Tier 3 Blue Lazor</v>
      </c>
      <c r="U45">
        <f>INDEX(TblCardDesign[#Data],MATCH($S45,TblCardDesign[ID],0),4)</f>
        <v>0</v>
      </c>
      <c r="V45">
        <f>INDEX(TblCardDesign[#Data],MATCH($S45,TblCardDesign[ID],0),5)</f>
        <v>0</v>
      </c>
      <c r="W45">
        <f>INDEX(TblCardDesign[#Data],MATCH($S45,TblCardDesign[ID],0),6)</f>
        <v>2</v>
      </c>
      <c r="X45">
        <f>INDEX(TblCardDesign[#Data],MATCH($S45,TblCardDesign[ID],0),7)</f>
        <v>0</v>
      </c>
      <c r="Y45">
        <f>INDEX(TblCardDesign[#Data],MATCH($S45,TblCardDesign[ID],0),8)</f>
        <v>0</v>
      </c>
      <c r="Z45">
        <f>INDEX(TblCardDesign[#Data],MATCH($S45,TblCardDesign[ID],0),9)</f>
        <v>0</v>
      </c>
      <c r="AA45">
        <f>INDEX(TblCardDesign[#Data],MATCH($S45,TblCardDesign[ID],0),10)</f>
        <v>1</v>
      </c>
      <c r="AB45">
        <f>INDEX(TblCardDesign[#Data],MATCH($S45,TblCardDesign[ID],0),11)</f>
        <v>0</v>
      </c>
      <c r="AC45" t="str">
        <f>INDEX(TblCardDesign[#Data],MATCH($S45,TblCardDesign[ID],0),12)</f>
        <v>Ship Upgrade</v>
      </c>
      <c r="AD45">
        <f>INDEX(TblCardDesign[#Data],MATCH($S45,TblCardDesign[ID],0),13)</f>
        <v>0</v>
      </c>
      <c r="AE45">
        <f>INDEX(TblCardDesign[#Data],MATCH($S45,TblCardDesign[ID],0),14)</f>
        <v>0</v>
      </c>
      <c r="AF45">
        <f>INDEX(TblCardDesign[#Data],MATCH($S45,TblCardDesign[ID],0),15)</f>
        <v>0</v>
      </c>
      <c r="AG45" s="2" t="str">
        <f>INDEX(TblCardDesign[#Data],MATCH($S45,TblCardDesign[ID],0),17)</f>
        <v>Target Owned Ship: Increase Ships Damage per gun by 200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6D0D-A0AB-48A4-908C-45210B221BF9}">
  <dimension ref="B2:AG45"/>
  <sheetViews>
    <sheetView workbookViewId="0">
      <selection activeCell="Q5" sqref="Q5"/>
    </sheetView>
  </sheetViews>
  <sheetFormatPr defaultRowHeight="15"/>
  <cols>
    <col min="3" max="3" width="17.28515625" bestFit="1" customWidth="1"/>
    <col min="16" max="16" width="21.7109375" customWidth="1"/>
    <col min="20" max="20" width="23.140625" customWidth="1"/>
    <col min="33" max="33" width="31.7109375" customWidth="1"/>
  </cols>
  <sheetData>
    <row r="2" spans="2:33">
      <c r="B2" t="s">
        <v>345</v>
      </c>
      <c r="E2" t="s">
        <v>350</v>
      </c>
    </row>
    <row r="3" spans="2:33">
      <c r="B3" t="s">
        <v>351</v>
      </c>
      <c r="E3" t="s">
        <v>352</v>
      </c>
    </row>
    <row r="4" spans="2:33">
      <c r="B4" s="1" t="s">
        <v>349</v>
      </c>
      <c r="S4" s="1" t="s">
        <v>340</v>
      </c>
    </row>
    <row r="5" spans="2:33">
      <c r="B5" s="53" t="s">
        <v>24</v>
      </c>
      <c r="C5" s="54" t="s">
        <v>26</v>
      </c>
      <c r="D5" s="54" t="s">
        <v>27</v>
      </c>
      <c r="E5" s="54" t="s">
        <v>17</v>
      </c>
      <c r="F5" s="54" t="s">
        <v>28</v>
      </c>
      <c r="G5" s="54" t="s">
        <v>21</v>
      </c>
      <c r="H5" s="54" t="s">
        <v>18</v>
      </c>
      <c r="I5" s="54" t="s">
        <v>20</v>
      </c>
      <c r="J5" s="54" t="s">
        <v>29</v>
      </c>
      <c r="K5" s="54" t="s">
        <v>30</v>
      </c>
      <c r="L5" s="54" t="s">
        <v>0</v>
      </c>
      <c r="M5" s="54" t="s">
        <v>13</v>
      </c>
      <c r="N5" s="54" t="s">
        <v>31</v>
      </c>
      <c r="O5" s="54" t="s">
        <v>12</v>
      </c>
      <c r="P5" s="54" t="s">
        <v>33</v>
      </c>
      <c r="S5" s="53" t="s">
        <v>24</v>
      </c>
      <c r="T5" s="54" t="s">
        <v>26</v>
      </c>
      <c r="U5" s="54" t="s">
        <v>27</v>
      </c>
      <c r="V5" s="54" t="s">
        <v>17</v>
      </c>
      <c r="W5" s="54" t="s">
        <v>28</v>
      </c>
      <c r="X5" s="54" t="s">
        <v>21</v>
      </c>
      <c r="Y5" s="54" t="s">
        <v>18</v>
      </c>
      <c r="Z5" s="54" t="s">
        <v>20</v>
      </c>
      <c r="AA5" s="54" t="s">
        <v>29</v>
      </c>
      <c r="AB5" s="54" t="s">
        <v>30</v>
      </c>
      <c r="AC5" s="54" t="s">
        <v>0</v>
      </c>
      <c r="AD5" s="54" t="s">
        <v>13</v>
      </c>
      <c r="AE5" s="54" t="s">
        <v>31</v>
      </c>
      <c r="AF5" s="54" t="s">
        <v>12</v>
      </c>
      <c r="AG5" s="54" t="s">
        <v>33</v>
      </c>
    </row>
    <row r="6" spans="2:33" ht="45">
      <c r="B6">
        <v>1</v>
      </c>
      <c r="C6" t="str">
        <f>INDEX(TblCardDesign[#Data],MATCH($B6,TblCardDesign[ID],0),3)</f>
        <v>Associate Scientist</v>
      </c>
      <c r="D6">
        <f>INDEX(TblCardDesign[#Data],MATCH($B6,TblCardDesign[ID],0),4)</f>
        <v>1</v>
      </c>
      <c r="E6">
        <f>INDEX(TblCardDesign[#Data],MATCH($B6,TblCardDesign[ID],0),5)</f>
        <v>0</v>
      </c>
      <c r="F6">
        <f>INDEX(TblCardDesign[#Data],MATCH($B6,TblCardDesign[ID],0),6)</f>
        <v>0</v>
      </c>
      <c r="G6">
        <f>INDEX(TblCardDesign[#Data],MATCH($B6,TblCardDesign[ID],0),7)</f>
        <v>0</v>
      </c>
      <c r="H6">
        <f>INDEX(TblCardDesign[#Data],MATCH($B6,TblCardDesign[ID],0),8)</f>
        <v>0</v>
      </c>
      <c r="I6">
        <f>INDEX(TblCardDesign[#Data],MATCH($B6,TblCardDesign[ID],0),9)</f>
        <v>0</v>
      </c>
      <c r="J6">
        <f>INDEX(TblCardDesign[#Data],MATCH($B6,TblCardDesign[ID],0),10)</f>
        <v>0</v>
      </c>
      <c r="K6">
        <f>INDEX(TblCardDesign[#Data],MATCH($B6,TblCardDesign[ID],0),11)</f>
        <v>0</v>
      </c>
      <c r="L6" t="str">
        <f>INDEX(TblCardDesign[#Data],MATCH($B6,TblCardDesign[ID],0),12)</f>
        <v>Crew</v>
      </c>
      <c r="M6" t="str">
        <f>INDEX(TblCardDesign[#Data],MATCH($B6,TblCardDesign[ID],0),13)</f>
        <v>Research</v>
      </c>
      <c r="N6">
        <f>INDEX(TblCardDesign[#Data],MATCH($B6,TblCardDesign[ID],0),14)</f>
        <v>1</v>
      </c>
      <c r="O6" t="str">
        <f>INDEX(TblCardDesign[#Data],MATCH($B6,TblCardDesign[ID],0),15)</f>
        <v>Human</v>
      </c>
      <c r="P6" s="2" t="str">
        <f>INDEX(TblCardDesign[#Data],MATCH($B6,TblCardDesign[ID],0),17)</f>
        <v>Tap: Research + 1</v>
      </c>
      <c r="S6">
        <v>26</v>
      </c>
      <c r="T6" t="str">
        <f>INDEX(TblCardDesign[#Data],MATCH($S6,TblCardDesign[ID],0),3)</f>
        <v>Meteor Incoming!</v>
      </c>
      <c r="U6">
        <f>INDEX(TblCardDesign[#Data],MATCH($S6,TblCardDesign[ID],0),4)</f>
        <v>0</v>
      </c>
      <c r="V6">
        <f>INDEX(TblCardDesign[#Data],MATCH($S6,TblCardDesign[ID],0),5)</f>
        <v>1</v>
      </c>
      <c r="W6">
        <f>INDEX(TblCardDesign[#Data],MATCH($S6,TblCardDesign[ID],0),6)</f>
        <v>0</v>
      </c>
      <c r="X6">
        <f>INDEX(TblCardDesign[#Data],MATCH($S6,TblCardDesign[ID],0),7)</f>
        <v>0</v>
      </c>
      <c r="Y6">
        <f>INDEX(TblCardDesign[#Data],MATCH($S6,TblCardDesign[ID],0),8)</f>
        <v>0</v>
      </c>
      <c r="Z6">
        <f>INDEX(TblCardDesign[#Data],MATCH($S6,TblCardDesign[ID],0),9)</f>
        <v>0</v>
      </c>
      <c r="AA6">
        <f>INDEX(TblCardDesign[#Data],MATCH($S6,TblCardDesign[ID],0),10)</f>
        <v>0</v>
      </c>
      <c r="AB6">
        <f>INDEX(TblCardDesign[#Data],MATCH($S6,TblCardDesign[ID],0),11)</f>
        <v>0</v>
      </c>
      <c r="AC6" t="str">
        <f>INDEX(TblCardDesign[#Data],MATCH($S6,TblCardDesign[ID],0),12)</f>
        <v>Event</v>
      </c>
      <c r="AD6">
        <f>INDEX(TblCardDesign[#Data],MATCH($S6,TblCardDesign[ID],0),13)</f>
        <v>0</v>
      </c>
      <c r="AE6">
        <f>INDEX(TblCardDesign[#Data],MATCH($S6,TblCardDesign[ID],0),14)</f>
        <v>0</v>
      </c>
      <c r="AF6">
        <f>INDEX(TblCardDesign[#Data],MATCH($S6,TblCardDesign[ID],0),15)</f>
        <v>0</v>
      </c>
      <c r="AG6" s="2" t="str">
        <f>INDEX(TblCardDesign[#Data],MATCH($S6,TblCardDesign[ID],0),17)</f>
        <v>Target Enemy Ship: Deal 100 damage</v>
      </c>
    </row>
    <row r="7" spans="2:33" ht="75">
      <c r="B7">
        <v>1</v>
      </c>
      <c r="C7" t="str">
        <f>INDEX(TblCardDesign[#Data],MATCH($B7,TblCardDesign[ID],0),3)</f>
        <v>Associate Scientist</v>
      </c>
      <c r="D7">
        <f>INDEX(TblCardDesign[#Data],MATCH($B7,TblCardDesign[ID],0),4)</f>
        <v>1</v>
      </c>
      <c r="E7">
        <f>INDEX(TblCardDesign[#Data],MATCH($B7,TblCardDesign[ID],0),5)</f>
        <v>0</v>
      </c>
      <c r="F7">
        <f>INDEX(TblCardDesign[#Data],MATCH($B7,TblCardDesign[ID],0),6)</f>
        <v>0</v>
      </c>
      <c r="G7">
        <f>INDEX(TblCardDesign[#Data],MATCH($B7,TblCardDesign[ID],0),7)</f>
        <v>0</v>
      </c>
      <c r="H7">
        <f>INDEX(TblCardDesign[#Data],MATCH($B7,TblCardDesign[ID],0),8)</f>
        <v>0</v>
      </c>
      <c r="I7">
        <f>INDEX(TblCardDesign[#Data],MATCH($B7,TblCardDesign[ID],0),9)</f>
        <v>0</v>
      </c>
      <c r="J7">
        <f>INDEX(TblCardDesign[#Data],MATCH($B7,TblCardDesign[ID],0),10)</f>
        <v>0</v>
      </c>
      <c r="K7">
        <f>INDEX(TblCardDesign[#Data],MATCH($B7,TblCardDesign[ID],0),11)</f>
        <v>0</v>
      </c>
      <c r="L7" t="str">
        <f>INDEX(TblCardDesign[#Data],MATCH($B7,TblCardDesign[ID],0),12)</f>
        <v>Crew</v>
      </c>
      <c r="M7" t="str">
        <f>INDEX(TblCardDesign[#Data],MATCH($B7,TblCardDesign[ID],0),13)</f>
        <v>Research</v>
      </c>
      <c r="N7">
        <f>INDEX(TblCardDesign[#Data],MATCH($B7,TblCardDesign[ID],0),14)</f>
        <v>1</v>
      </c>
      <c r="O7" t="str">
        <f>INDEX(TblCardDesign[#Data],MATCH($B7,TblCardDesign[ID],0),15)</f>
        <v>Human</v>
      </c>
      <c r="P7" s="2" t="str">
        <f>INDEX(TblCardDesign[#Data],MATCH($B7,TblCardDesign[ID],0),17)</f>
        <v>Tap: Research + 1</v>
      </c>
      <c r="S7">
        <v>26</v>
      </c>
      <c r="T7" t="str">
        <f>INDEX(TblCardDesign[#Data],MATCH($S7,TblCardDesign[ID],0),3)</f>
        <v>Meteor Incoming!</v>
      </c>
      <c r="U7">
        <f>INDEX(TblCardDesign[#Data],MATCH($S7,TblCardDesign[ID],0),4)</f>
        <v>0</v>
      </c>
      <c r="V7">
        <f>INDEX(TblCardDesign[#Data],MATCH($S7,TblCardDesign[ID],0),5)</f>
        <v>1</v>
      </c>
      <c r="W7">
        <f>INDEX(TblCardDesign[#Data],MATCH($S7,TblCardDesign[ID],0),6)</f>
        <v>0</v>
      </c>
      <c r="X7">
        <f>INDEX(TblCardDesign[#Data],MATCH($S7,TblCardDesign[ID],0),7)</f>
        <v>0</v>
      </c>
      <c r="Y7">
        <f>INDEX(TblCardDesign[#Data],MATCH($S7,TblCardDesign[ID],0),8)</f>
        <v>0</v>
      </c>
      <c r="Z7">
        <f>INDEX(TblCardDesign[#Data],MATCH($S7,TblCardDesign[ID],0),9)</f>
        <v>0</v>
      </c>
      <c r="AA7">
        <f>INDEX(TblCardDesign[#Data],MATCH($S7,TblCardDesign[ID],0),10)</f>
        <v>0</v>
      </c>
      <c r="AB7">
        <f>INDEX(TblCardDesign[#Data],MATCH($S7,TblCardDesign[ID],0),11)</f>
        <v>0</v>
      </c>
      <c r="AC7" t="str">
        <f>INDEX(TblCardDesign[#Data],MATCH($S7,TblCardDesign[ID],0),12)</f>
        <v>Event</v>
      </c>
      <c r="AD7">
        <f>INDEX(TblCardDesign[#Data],MATCH($S7,TblCardDesign[ID],0),13)</f>
        <v>0</v>
      </c>
      <c r="AE7">
        <f>INDEX(TblCardDesign[#Data],MATCH($S7,TblCardDesign[ID],0),14)</f>
        <v>0</v>
      </c>
      <c r="AF7">
        <f>INDEX(TblCardDesign[#Data],MATCH($S7,TblCardDesign[ID],0),15)</f>
        <v>0</v>
      </c>
      <c r="AG7" s="2" t="str">
        <f>INDEX(TblCardDesign[#Data],MATCH($S7,TblCardDesign[ID],0),17)</f>
        <v>Target Enemy Ship: Deal 100 damage</v>
      </c>
    </row>
    <row r="8" spans="2:33" ht="75">
      <c r="B8">
        <v>1</v>
      </c>
      <c r="C8" t="str">
        <f>INDEX(TblCardDesign[#Data],MATCH($B8,TblCardDesign[ID],0),3)</f>
        <v>Associate Scientist</v>
      </c>
      <c r="D8">
        <f>INDEX(TblCardDesign[#Data],MATCH($B8,TblCardDesign[ID],0),4)</f>
        <v>1</v>
      </c>
      <c r="E8">
        <f>INDEX(TblCardDesign[#Data],MATCH($B8,TblCardDesign[ID],0),5)</f>
        <v>0</v>
      </c>
      <c r="F8">
        <f>INDEX(TblCardDesign[#Data],MATCH($B8,TblCardDesign[ID],0),6)</f>
        <v>0</v>
      </c>
      <c r="G8">
        <f>INDEX(TblCardDesign[#Data],MATCH($B8,TblCardDesign[ID],0),7)</f>
        <v>0</v>
      </c>
      <c r="H8">
        <f>INDEX(TblCardDesign[#Data],MATCH($B8,TblCardDesign[ID],0),8)</f>
        <v>0</v>
      </c>
      <c r="I8">
        <f>INDEX(TblCardDesign[#Data],MATCH($B8,TblCardDesign[ID],0),9)</f>
        <v>0</v>
      </c>
      <c r="J8">
        <f>INDEX(TblCardDesign[#Data],MATCH($B8,TblCardDesign[ID],0),10)</f>
        <v>0</v>
      </c>
      <c r="K8">
        <f>INDEX(TblCardDesign[#Data],MATCH($B8,TblCardDesign[ID],0),11)</f>
        <v>0</v>
      </c>
      <c r="L8" t="str">
        <f>INDEX(TblCardDesign[#Data],MATCH($B8,TblCardDesign[ID],0),12)</f>
        <v>Crew</v>
      </c>
      <c r="M8" t="str">
        <f>INDEX(TblCardDesign[#Data],MATCH($B8,TblCardDesign[ID],0),13)</f>
        <v>Research</v>
      </c>
      <c r="N8">
        <f>INDEX(TblCardDesign[#Data],MATCH($B8,TblCardDesign[ID],0),14)</f>
        <v>1</v>
      </c>
      <c r="O8" t="str">
        <f>INDEX(TblCardDesign[#Data],MATCH($B8,TblCardDesign[ID],0),15)</f>
        <v>Human</v>
      </c>
      <c r="P8" s="2" t="str">
        <f>INDEX(TblCardDesign[#Data],MATCH($B8,TblCardDesign[ID],0),17)</f>
        <v>Tap: Research + 1</v>
      </c>
      <c r="S8">
        <v>26</v>
      </c>
      <c r="T8" t="str">
        <f>INDEX(TblCardDesign[#Data],MATCH($S8,TblCardDesign[ID],0),3)</f>
        <v>Meteor Incoming!</v>
      </c>
      <c r="U8">
        <f>INDEX(TblCardDesign[#Data],MATCH($S8,TblCardDesign[ID],0),4)</f>
        <v>0</v>
      </c>
      <c r="V8">
        <f>INDEX(TblCardDesign[#Data],MATCH($S8,TblCardDesign[ID],0),5)</f>
        <v>1</v>
      </c>
      <c r="W8">
        <f>INDEX(TblCardDesign[#Data],MATCH($S8,TblCardDesign[ID],0),6)</f>
        <v>0</v>
      </c>
      <c r="X8">
        <f>INDEX(TblCardDesign[#Data],MATCH($S8,TblCardDesign[ID],0),7)</f>
        <v>0</v>
      </c>
      <c r="Y8">
        <f>INDEX(TblCardDesign[#Data],MATCH($S8,TblCardDesign[ID],0),8)</f>
        <v>0</v>
      </c>
      <c r="Z8">
        <f>INDEX(TblCardDesign[#Data],MATCH($S8,TblCardDesign[ID],0),9)</f>
        <v>0</v>
      </c>
      <c r="AA8">
        <f>INDEX(TblCardDesign[#Data],MATCH($S8,TblCardDesign[ID],0),10)</f>
        <v>0</v>
      </c>
      <c r="AB8">
        <f>INDEX(TblCardDesign[#Data],MATCH($S8,TblCardDesign[ID],0),11)</f>
        <v>0</v>
      </c>
      <c r="AC8" t="str">
        <f>INDEX(TblCardDesign[#Data],MATCH($S8,TblCardDesign[ID],0),12)</f>
        <v>Event</v>
      </c>
      <c r="AD8">
        <f>INDEX(TblCardDesign[#Data],MATCH($S8,TblCardDesign[ID],0),13)</f>
        <v>0</v>
      </c>
      <c r="AE8">
        <f>INDEX(TblCardDesign[#Data],MATCH($S8,TblCardDesign[ID],0),14)</f>
        <v>0</v>
      </c>
      <c r="AF8">
        <f>INDEX(TblCardDesign[#Data],MATCH($S8,TblCardDesign[ID],0),15)</f>
        <v>0</v>
      </c>
      <c r="AG8" s="2" t="str">
        <f>INDEX(TblCardDesign[#Data],MATCH($S8,TblCardDesign[ID],0),17)</f>
        <v>Target Enemy Ship: Deal 100 damage</v>
      </c>
    </row>
    <row r="9" spans="2:33" ht="30">
      <c r="B9">
        <v>1</v>
      </c>
      <c r="C9" t="str">
        <f>INDEX(TblCardDesign[#Data],MATCH($B9,TblCardDesign[ID],0),3)</f>
        <v>Associate Scientist</v>
      </c>
      <c r="D9">
        <f>INDEX(TblCardDesign[#Data],MATCH($B9,TblCardDesign[ID],0),4)</f>
        <v>1</v>
      </c>
      <c r="E9">
        <f>INDEX(TblCardDesign[#Data],MATCH($B9,TblCardDesign[ID],0),5)</f>
        <v>0</v>
      </c>
      <c r="F9">
        <f>INDEX(TblCardDesign[#Data],MATCH($B9,TblCardDesign[ID],0),6)</f>
        <v>0</v>
      </c>
      <c r="G9">
        <f>INDEX(TblCardDesign[#Data],MATCH($B9,TblCardDesign[ID],0),7)</f>
        <v>0</v>
      </c>
      <c r="H9">
        <f>INDEX(TblCardDesign[#Data],MATCH($B9,TblCardDesign[ID],0),8)</f>
        <v>0</v>
      </c>
      <c r="I9">
        <f>INDEX(TblCardDesign[#Data],MATCH($B9,TblCardDesign[ID],0),9)</f>
        <v>0</v>
      </c>
      <c r="J9">
        <f>INDEX(TblCardDesign[#Data],MATCH($B9,TblCardDesign[ID],0),10)</f>
        <v>0</v>
      </c>
      <c r="K9">
        <f>INDEX(TblCardDesign[#Data],MATCH($B9,TblCardDesign[ID],0),11)</f>
        <v>0</v>
      </c>
      <c r="L9" t="str">
        <f>INDEX(TblCardDesign[#Data],MATCH($B9,TblCardDesign[ID],0),12)</f>
        <v>Crew</v>
      </c>
      <c r="M9" t="str">
        <f>INDEX(TblCardDesign[#Data],MATCH($B9,TblCardDesign[ID],0),13)</f>
        <v>Research</v>
      </c>
      <c r="N9">
        <f>INDEX(TblCardDesign[#Data],MATCH($B9,TblCardDesign[ID],0),14)</f>
        <v>1</v>
      </c>
      <c r="O9" t="str">
        <f>INDEX(TblCardDesign[#Data],MATCH($B9,TblCardDesign[ID],0),15)</f>
        <v>Human</v>
      </c>
      <c r="P9" s="2" t="str">
        <f>INDEX(TblCardDesign[#Data],MATCH($B9,TblCardDesign[ID],0),17)</f>
        <v>Tap: Research + 1</v>
      </c>
      <c r="S9">
        <v>26</v>
      </c>
      <c r="T9" t="str">
        <f>INDEX(TblCardDesign[#Data],MATCH($S9,TblCardDesign[ID],0),3)</f>
        <v>Meteor Incoming!</v>
      </c>
      <c r="U9">
        <f>INDEX(TblCardDesign[#Data],MATCH($S9,TblCardDesign[ID],0),4)</f>
        <v>0</v>
      </c>
      <c r="V9">
        <f>INDEX(TblCardDesign[#Data],MATCH($S9,TblCardDesign[ID],0),5)</f>
        <v>1</v>
      </c>
      <c r="W9">
        <f>INDEX(TblCardDesign[#Data],MATCH($S9,TblCardDesign[ID],0),6)</f>
        <v>0</v>
      </c>
      <c r="X9">
        <f>INDEX(TblCardDesign[#Data],MATCH($S9,TblCardDesign[ID],0),7)</f>
        <v>0</v>
      </c>
      <c r="Y9">
        <f>INDEX(TblCardDesign[#Data],MATCH($S9,TblCardDesign[ID],0),8)</f>
        <v>0</v>
      </c>
      <c r="Z9">
        <f>INDEX(TblCardDesign[#Data],MATCH($S9,TblCardDesign[ID],0),9)</f>
        <v>0</v>
      </c>
      <c r="AA9">
        <f>INDEX(TblCardDesign[#Data],MATCH($S9,TblCardDesign[ID],0),10)</f>
        <v>0</v>
      </c>
      <c r="AB9">
        <f>INDEX(TblCardDesign[#Data],MATCH($S9,TblCardDesign[ID],0),11)</f>
        <v>0</v>
      </c>
      <c r="AC9" t="str">
        <f>INDEX(TblCardDesign[#Data],MATCH($S9,TblCardDesign[ID],0),12)</f>
        <v>Event</v>
      </c>
      <c r="AD9">
        <f>INDEX(TblCardDesign[#Data],MATCH($S9,TblCardDesign[ID],0),13)</f>
        <v>0</v>
      </c>
      <c r="AE9">
        <f>INDEX(TblCardDesign[#Data],MATCH($S9,TblCardDesign[ID],0),14)</f>
        <v>0</v>
      </c>
      <c r="AF9">
        <f>INDEX(TblCardDesign[#Data],MATCH($S9,TblCardDesign[ID],0),15)</f>
        <v>0</v>
      </c>
      <c r="AG9" s="2" t="str">
        <f>INDEX(TblCardDesign[#Data],MATCH($S9,TblCardDesign[ID],0),17)</f>
        <v>Target Enemy Ship: Deal 100 damage</v>
      </c>
    </row>
    <row r="10" spans="2:33" ht="60">
      <c r="B10">
        <v>12</v>
      </c>
      <c r="C10" t="str">
        <f>INDEX(TblCardDesign[#Data],MATCH($B10,TblCardDesign[ID],0),3)</f>
        <v>Experimental Doctor</v>
      </c>
      <c r="D10">
        <f>INDEX(TblCardDesign[#Data],MATCH($B10,TblCardDesign[ID],0),4)</f>
        <v>1</v>
      </c>
      <c r="E10">
        <f>INDEX(TblCardDesign[#Data],MATCH($B10,TblCardDesign[ID],0),5)</f>
        <v>0</v>
      </c>
      <c r="F10">
        <f>INDEX(TblCardDesign[#Data],MATCH($B10,TblCardDesign[ID],0),6)</f>
        <v>0</v>
      </c>
      <c r="G10">
        <f>INDEX(TblCardDesign[#Data],MATCH($B10,TblCardDesign[ID],0),7)</f>
        <v>0</v>
      </c>
      <c r="H10">
        <f>INDEX(TblCardDesign[#Data],MATCH($B10,TblCardDesign[ID],0),8)</f>
        <v>0</v>
      </c>
      <c r="I10">
        <f>INDEX(TblCardDesign[#Data],MATCH($B10,TblCardDesign[ID],0),9)</f>
        <v>0</v>
      </c>
      <c r="J10">
        <f>INDEX(TblCardDesign[#Data],MATCH($B10,TblCardDesign[ID],0),10)</f>
        <v>0</v>
      </c>
      <c r="K10">
        <f>INDEX(TblCardDesign[#Data],MATCH($B10,TblCardDesign[ID],0),11)</f>
        <v>0</v>
      </c>
      <c r="L10" t="str">
        <f>INDEX(TblCardDesign[#Data],MATCH($B10,TblCardDesign[ID],0),12)</f>
        <v>Crew</v>
      </c>
      <c r="M10" t="str">
        <f>INDEX(TblCardDesign[#Data],MATCH($B10,TblCardDesign[ID],0),13)</f>
        <v>Medic</v>
      </c>
      <c r="N10">
        <f>INDEX(TblCardDesign[#Data],MATCH($B10,TblCardDesign[ID],0),14)</f>
        <v>1</v>
      </c>
      <c r="O10" t="str">
        <f>INDEX(TblCardDesign[#Data],MATCH($B10,TblCardDesign[ID],0),15)</f>
        <v>Human</v>
      </c>
      <c r="P10" s="2" t="str">
        <f>INDEX(TblCardDesign[#Data],MATCH($B10,TblCardDesign[ID],0),17)</f>
        <v>Tap: Medical + 1 or Discard 1 card from your hand and gain Medical + 2</v>
      </c>
      <c r="S10">
        <v>21</v>
      </c>
      <c r="T10" t="str">
        <f>INDEX(TblCardDesign[#Data],MATCH($S10,TblCardDesign[ID],0),3)</f>
        <v>The Great Nebula</v>
      </c>
      <c r="U10">
        <f>INDEX(TblCardDesign[#Data],MATCH($S10,TblCardDesign[ID],0),4)</f>
        <v>0</v>
      </c>
      <c r="V10">
        <f>INDEX(TblCardDesign[#Data],MATCH($S10,TblCardDesign[ID],0),5)</f>
        <v>1</v>
      </c>
      <c r="W10">
        <f>INDEX(TblCardDesign[#Data],MATCH($S10,TblCardDesign[ID],0),6)</f>
        <v>0</v>
      </c>
      <c r="X10">
        <f>INDEX(TblCardDesign[#Data],MATCH($S10,TblCardDesign[ID],0),7)</f>
        <v>0</v>
      </c>
      <c r="Y10">
        <f>INDEX(TblCardDesign[#Data],MATCH($S10,TblCardDesign[ID],0),8)</f>
        <v>0</v>
      </c>
      <c r="Z10">
        <f>INDEX(TblCardDesign[#Data],MATCH($S10,TblCardDesign[ID],0),9)</f>
        <v>0</v>
      </c>
      <c r="AA10">
        <f>INDEX(TblCardDesign[#Data],MATCH($S10,TblCardDesign[ID],0),10)</f>
        <v>2</v>
      </c>
      <c r="AB10">
        <f>INDEX(TblCardDesign[#Data],MATCH($S10,TblCardDesign[ID],0),11)</f>
        <v>0</v>
      </c>
      <c r="AC10" t="str">
        <f>INDEX(TblCardDesign[#Data],MATCH($S10,TblCardDesign[ID],0),12)</f>
        <v>Event</v>
      </c>
      <c r="AD10">
        <f>INDEX(TblCardDesign[#Data],MATCH($S10,TblCardDesign[ID],0),13)</f>
        <v>0</v>
      </c>
      <c r="AE10">
        <f>INDEX(TblCardDesign[#Data],MATCH($S10,TblCardDesign[ID],0),14)</f>
        <v>0</v>
      </c>
      <c r="AF10">
        <f>INDEX(TblCardDesign[#Data],MATCH($S10,TblCardDesign[ID],0),15)</f>
        <v>0</v>
      </c>
      <c r="AG10" s="2" t="str">
        <f>INDEX(TblCardDesign[#Data],MATCH($S10,TblCardDesign[ID],0),17)</f>
        <v>Look at the top 3 cards of your library, put 2 Event cards into your hand and the rest into the junkyard</v>
      </c>
    </row>
    <row r="11" spans="2:33" ht="60">
      <c r="B11">
        <v>12</v>
      </c>
      <c r="C11" t="str">
        <f>INDEX(TblCardDesign[#Data],MATCH($B11,TblCardDesign[ID],0),3)</f>
        <v>Experimental Doctor</v>
      </c>
      <c r="D11">
        <f>INDEX(TblCardDesign[#Data],MATCH($B11,TblCardDesign[ID],0),4)</f>
        <v>1</v>
      </c>
      <c r="E11">
        <f>INDEX(TblCardDesign[#Data],MATCH($B11,TblCardDesign[ID],0),5)</f>
        <v>0</v>
      </c>
      <c r="F11">
        <f>INDEX(TblCardDesign[#Data],MATCH($B11,TblCardDesign[ID],0),6)</f>
        <v>0</v>
      </c>
      <c r="G11">
        <f>INDEX(TblCardDesign[#Data],MATCH($B11,TblCardDesign[ID],0),7)</f>
        <v>0</v>
      </c>
      <c r="H11">
        <f>INDEX(TblCardDesign[#Data],MATCH($B11,TblCardDesign[ID],0),8)</f>
        <v>0</v>
      </c>
      <c r="I11">
        <f>INDEX(TblCardDesign[#Data],MATCH($B11,TblCardDesign[ID],0),9)</f>
        <v>0</v>
      </c>
      <c r="J11">
        <f>INDEX(TblCardDesign[#Data],MATCH($B11,TblCardDesign[ID],0),10)</f>
        <v>0</v>
      </c>
      <c r="K11">
        <f>INDEX(TblCardDesign[#Data],MATCH($B11,TblCardDesign[ID],0),11)</f>
        <v>0</v>
      </c>
      <c r="L11" t="str">
        <f>INDEX(TblCardDesign[#Data],MATCH($B11,TblCardDesign[ID],0),12)</f>
        <v>Crew</v>
      </c>
      <c r="M11" t="str">
        <f>INDEX(TblCardDesign[#Data],MATCH($B11,TblCardDesign[ID],0),13)</f>
        <v>Medic</v>
      </c>
      <c r="N11">
        <f>INDEX(TblCardDesign[#Data],MATCH($B11,TblCardDesign[ID],0),14)</f>
        <v>1</v>
      </c>
      <c r="O11" t="str">
        <f>INDEX(TblCardDesign[#Data],MATCH($B11,TblCardDesign[ID],0),15)</f>
        <v>Human</v>
      </c>
      <c r="P11" s="2" t="str">
        <f>INDEX(TblCardDesign[#Data],MATCH($B11,TblCardDesign[ID],0),17)</f>
        <v>Tap: Medical + 1 or Discard 1 card from your hand and gain Medical + 2</v>
      </c>
      <c r="S11">
        <v>21</v>
      </c>
      <c r="T11" t="str">
        <f>INDEX(TblCardDesign[#Data],MATCH($S11,TblCardDesign[ID],0),3)</f>
        <v>The Great Nebula</v>
      </c>
      <c r="U11">
        <f>INDEX(TblCardDesign[#Data],MATCH($S11,TblCardDesign[ID],0),4)</f>
        <v>0</v>
      </c>
      <c r="V11">
        <f>INDEX(TblCardDesign[#Data],MATCH($S11,TblCardDesign[ID],0),5)</f>
        <v>1</v>
      </c>
      <c r="W11">
        <f>INDEX(TblCardDesign[#Data],MATCH($S11,TblCardDesign[ID],0),6)</f>
        <v>0</v>
      </c>
      <c r="X11">
        <f>INDEX(TblCardDesign[#Data],MATCH($S11,TblCardDesign[ID],0),7)</f>
        <v>0</v>
      </c>
      <c r="Y11">
        <f>INDEX(TblCardDesign[#Data],MATCH($S11,TblCardDesign[ID],0),8)</f>
        <v>0</v>
      </c>
      <c r="Z11">
        <f>INDEX(TblCardDesign[#Data],MATCH($S11,TblCardDesign[ID],0),9)</f>
        <v>0</v>
      </c>
      <c r="AA11">
        <f>INDEX(TblCardDesign[#Data],MATCH($S11,TblCardDesign[ID],0),10)</f>
        <v>2</v>
      </c>
      <c r="AB11">
        <f>INDEX(TblCardDesign[#Data],MATCH($S11,TblCardDesign[ID],0),11)</f>
        <v>0</v>
      </c>
      <c r="AC11" t="str">
        <f>INDEX(TblCardDesign[#Data],MATCH($S11,TblCardDesign[ID],0),12)</f>
        <v>Event</v>
      </c>
      <c r="AD11">
        <f>INDEX(TblCardDesign[#Data],MATCH($S11,TblCardDesign[ID],0),13)</f>
        <v>0</v>
      </c>
      <c r="AE11">
        <f>INDEX(TblCardDesign[#Data],MATCH($S11,TblCardDesign[ID],0),14)</f>
        <v>0</v>
      </c>
      <c r="AF11">
        <f>INDEX(TblCardDesign[#Data],MATCH($S11,TblCardDesign[ID],0),15)</f>
        <v>0</v>
      </c>
      <c r="AG11" s="2" t="str">
        <f>INDEX(TblCardDesign[#Data],MATCH($S11,TblCardDesign[ID],0),17)</f>
        <v>Look at the top 3 cards of your library, put 2 Event cards into your hand and the rest into the junkyard</v>
      </c>
    </row>
    <row r="12" spans="2:33" ht="60">
      <c r="B12">
        <v>12</v>
      </c>
      <c r="C12" t="str">
        <f>INDEX(TblCardDesign[#Data],MATCH($B12,TblCardDesign[ID],0),3)</f>
        <v>Experimental Doctor</v>
      </c>
      <c r="D12">
        <f>INDEX(TblCardDesign[#Data],MATCH($B12,TblCardDesign[ID],0),4)</f>
        <v>1</v>
      </c>
      <c r="E12">
        <f>INDEX(TblCardDesign[#Data],MATCH($B12,TblCardDesign[ID],0),5)</f>
        <v>0</v>
      </c>
      <c r="F12">
        <f>INDEX(TblCardDesign[#Data],MATCH($B12,TblCardDesign[ID],0),6)</f>
        <v>0</v>
      </c>
      <c r="G12">
        <f>INDEX(TblCardDesign[#Data],MATCH($B12,TblCardDesign[ID],0),7)</f>
        <v>0</v>
      </c>
      <c r="H12">
        <f>INDEX(TblCardDesign[#Data],MATCH($B12,TblCardDesign[ID],0),8)</f>
        <v>0</v>
      </c>
      <c r="I12">
        <f>INDEX(TblCardDesign[#Data],MATCH($B12,TblCardDesign[ID],0),9)</f>
        <v>0</v>
      </c>
      <c r="J12">
        <f>INDEX(TblCardDesign[#Data],MATCH($B12,TblCardDesign[ID],0),10)</f>
        <v>0</v>
      </c>
      <c r="K12">
        <f>INDEX(TblCardDesign[#Data],MATCH($B12,TblCardDesign[ID],0),11)</f>
        <v>0</v>
      </c>
      <c r="L12" t="str">
        <f>INDEX(TblCardDesign[#Data],MATCH($B12,TblCardDesign[ID],0),12)</f>
        <v>Crew</v>
      </c>
      <c r="M12" t="str">
        <f>INDEX(TblCardDesign[#Data],MATCH($B12,TblCardDesign[ID],0),13)</f>
        <v>Medic</v>
      </c>
      <c r="N12">
        <f>INDEX(TblCardDesign[#Data],MATCH($B12,TblCardDesign[ID],0),14)</f>
        <v>1</v>
      </c>
      <c r="O12" t="str">
        <f>INDEX(TblCardDesign[#Data],MATCH($B12,TblCardDesign[ID],0),15)</f>
        <v>Human</v>
      </c>
      <c r="P12" s="2" t="str">
        <f>INDEX(TblCardDesign[#Data],MATCH($B12,TblCardDesign[ID],0),17)</f>
        <v>Tap: Medical + 1 or Discard 1 card from your hand and gain Medical + 2</v>
      </c>
      <c r="S12">
        <v>21</v>
      </c>
      <c r="T12" t="str">
        <f>INDEX(TblCardDesign[#Data],MATCH($S12,TblCardDesign[ID],0),3)</f>
        <v>The Great Nebula</v>
      </c>
      <c r="U12">
        <f>INDEX(TblCardDesign[#Data],MATCH($S12,TblCardDesign[ID],0),4)</f>
        <v>0</v>
      </c>
      <c r="V12">
        <f>INDEX(TblCardDesign[#Data],MATCH($S12,TblCardDesign[ID],0),5)</f>
        <v>1</v>
      </c>
      <c r="W12">
        <f>INDEX(TblCardDesign[#Data],MATCH($S12,TblCardDesign[ID],0),6)</f>
        <v>0</v>
      </c>
      <c r="X12">
        <f>INDEX(TblCardDesign[#Data],MATCH($S12,TblCardDesign[ID],0),7)</f>
        <v>0</v>
      </c>
      <c r="Y12">
        <f>INDEX(TblCardDesign[#Data],MATCH($S12,TblCardDesign[ID],0),8)</f>
        <v>0</v>
      </c>
      <c r="Z12">
        <f>INDEX(TblCardDesign[#Data],MATCH($S12,TblCardDesign[ID],0),9)</f>
        <v>0</v>
      </c>
      <c r="AA12">
        <f>INDEX(TblCardDesign[#Data],MATCH($S12,TblCardDesign[ID],0),10)</f>
        <v>2</v>
      </c>
      <c r="AB12">
        <f>INDEX(TblCardDesign[#Data],MATCH($S12,TblCardDesign[ID],0),11)</f>
        <v>0</v>
      </c>
      <c r="AC12" t="str">
        <f>INDEX(TblCardDesign[#Data],MATCH($S12,TblCardDesign[ID],0),12)</f>
        <v>Event</v>
      </c>
      <c r="AD12">
        <f>INDEX(TblCardDesign[#Data],MATCH($S12,TblCardDesign[ID],0),13)</f>
        <v>0</v>
      </c>
      <c r="AE12">
        <f>INDEX(TblCardDesign[#Data],MATCH($S12,TblCardDesign[ID],0),14)</f>
        <v>0</v>
      </c>
      <c r="AF12">
        <f>INDEX(TblCardDesign[#Data],MATCH($S12,TblCardDesign[ID],0),15)</f>
        <v>0</v>
      </c>
      <c r="AG12" s="2" t="str">
        <f>INDEX(TblCardDesign[#Data],MATCH($S12,TblCardDesign[ID],0),17)</f>
        <v>Look at the top 3 cards of your library, put 2 Event cards into your hand and the rest into the junkyard</v>
      </c>
    </row>
    <row r="13" spans="2:33" ht="60">
      <c r="B13">
        <v>12</v>
      </c>
      <c r="C13" t="str">
        <f>INDEX(TblCardDesign[#Data],MATCH($B13,TblCardDesign[ID],0),3)</f>
        <v>Experimental Doctor</v>
      </c>
      <c r="D13">
        <f>INDEX(TblCardDesign[#Data],MATCH($B13,TblCardDesign[ID],0),4)</f>
        <v>1</v>
      </c>
      <c r="E13">
        <f>INDEX(TblCardDesign[#Data],MATCH($B13,TblCardDesign[ID],0),5)</f>
        <v>0</v>
      </c>
      <c r="F13">
        <f>INDEX(TblCardDesign[#Data],MATCH($B13,TblCardDesign[ID],0),6)</f>
        <v>0</v>
      </c>
      <c r="G13">
        <f>INDEX(TblCardDesign[#Data],MATCH($B13,TblCardDesign[ID],0),7)</f>
        <v>0</v>
      </c>
      <c r="H13">
        <f>INDEX(TblCardDesign[#Data],MATCH($B13,TblCardDesign[ID],0),8)</f>
        <v>0</v>
      </c>
      <c r="I13">
        <f>INDEX(TblCardDesign[#Data],MATCH($B13,TblCardDesign[ID],0),9)</f>
        <v>0</v>
      </c>
      <c r="J13">
        <f>INDEX(TblCardDesign[#Data],MATCH($B13,TblCardDesign[ID],0),10)</f>
        <v>0</v>
      </c>
      <c r="K13">
        <f>INDEX(TblCardDesign[#Data],MATCH($B13,TblCardDesign[ID],0),11)</f>
        <v>0</v>
      </c>
      <c r="L13" t="str">
        <f>INDEX(TblCardDesign[#Data],MATCH($B13,TblCardDesign[ID],0),12)</f>
        <v>Crew</v>
      </c>
      <c r="M13" t="str">
        <f>INDEX(TblCardDesign[#Data],MATCH($B13,TblCardDesign[ID],0),13)</f>
        <v>Medic</v>
      </c>
      <c r="N13">
        <f>INDEX(TblCardDesign[#Data],MATCH($B13,TblCardDesign[ID],0),14)</f>
        <v>1</v>
      </c>
      <c r="O13" t="str">
        <f>INDEX(TblCardDesign[#Data],MATCH($B13,TblCardDesign[ID],0),15)</f>
        <v>Human</v>
      </c>
      <c r="P13" s="2" t="str">
        <f>INDEX(TblCardDesign[#Data],MATCH($B13,TblCardDesign[ID],0),17)</f>
        <v>Tap: Medical + 1 or Discard 1 card from your hand and gain Medical + 2</v>
      </c>
      <c r="S13">
        <v>37</v>
      </c>
      <c r="T13" t="str">
        <f>INDEX(TblCardDesign[#Data],MATCH($S13,TblCardDesign[ID],0),3)</f>
        <v>Wormhole</v>
      </c>
      <c r="U13">
        <f>INDEX(TblCardDesign[#Data],MATCH($S13,TblCardDesign[ID],0),4)</f>
        <v>0</v>
      </c>
      <c r="V13">
        <f>INDEX(TblCardDesign[#Data],MATCH($S13,TblCardDesign[ID],0),5)</f>
        <v>2</v>
      </c>
      <c r="W13">
        <f>INDEX(TblCardDesign[#Data],MATCH($S13,TblCardDesign[ID],0),6)</f>
        <v>0</v>
      </c>
      <c r="X13">
        <f>INDEX(TblCardDesign[#Data],MATCH($S13,TblCardDesign[ID],0),7)</f>
        <v>0</v>
      </c>
      <c r="Y13">
        <f>INDEX(TblCardDesign[#Data],MATCH($S13,TblCardDesign[ID],0),8)</f>
        <v>0</v>
      </c>
      <c r="Z13">
        <f>INDEX(TblCardDesign[#Data],MATCH($S13,TblCardDesign[ID],0),9)</f>
        <v>0</v>
      </c>
      <c r="AA13">
        <f>INDEX(TblCardDesign[#Data],MATCH($S13,TblCardDesign[ID],0),10)</f>
        <v>3</v>
      </c>
      <c r="AB13">
        <f>INDEX(TblCardDesign[#Data],MATCH($S13,TblCardDesign[ID],0),11)</f>
        <v>0</v>
      </c>
      <c r="AC13" t="str">
        <f>INDEX(TblCardDesign[#Data],MATCH($S13,TblCardDesign[ID],0),12)</f>
        <v>Event</v>
      </c>
      <c r="AD13">
        <f>INDEX(TblCardDesign[#Data],MATCH($S13,TblCardDesign[ID],0),13)</f>
        <v>0</v>
      </c>
      <c r="AE13">
        <f>INDEX(TblCardDesign[#Data],MATCH($S13,TblCardDesign[ID],0),14)</f>
        <v>0</v>
      </c>
      <c r="AF13">
        <f>INDEX(TblCardDesign[#Data],MATCH($S13,TblCardDesign[ID],0),15)</f>
        <v>0</v>
      </c>
      <c r="AG13" s="2" t="str">
        <f>INDEX(TblCardDesign[#Data],MATCH($S13,TblCardDesign[ID],0),17)</f>
        <v>Gain an extra turn after this one and then remove this card from the game.</v>
      </c>
    </row>
    <row r="14" spans="2:33" ht="45">
      <c r="B14">
        <v>2</v>
      </c>
      <c r="C14" t="str">
        <f>INDEX(TblCardDesign[#Data],MATCH($B14,TblCardDesign[ID],0),3)</f>
        <v>Research Scientist</v>
      </c>
      <c r="D14">
        <f>INDEX(TblCardDesign[#Data],MATCH($B14,TblCardDesign[ID],0),4)</f>
        <v>1</v>
      </c>
      <c r="E14">
        <f>INDEX(TblCardDesign[#Data],MATCH($B14,TblCardDesign[ID],0),5)</f>
        <v>0</v>
      </c>
      <c r="F14">
        <f>INDEX(TblCardDesign[#Data],MATCH($B14,TblCardDesign[ID],0),6)</f>
        <v>0</v>
      </c>
      <c r="G14">
        <f>INDEX(TblCardDesign[#Data],MATCH($B14,TblCardDesign[ID],0),7)</f>
        <v>0</v>
      </c>
      <c r="H14">
        <f>INDEX(TblCardDesign[#Data],MATCH($B14,TblCardDesign[ID],0),8)</f>
        <v>0</v>
      </c>
      <c r="I14">
        <f>INDEX(TblCardDesign[#Data],MATCH($B14,TblCardDesign[ID],0),9)</f>
        <v>0</v>
      </c>
      <c r="J14">
        <f>INDEX(TblCardDesign[#Data],MATCH($B14,TblCardDesign[ID],0),10)</f>
        <v>0</v>
      </c>
      <c r="K14">
        <f>INDEX(TblCardDesign[#Data],MATCH($B14,TblCardDesign[ID],0),11)</f>
        <v>0</v>
      </c>
      <c r="L14" t="str">
        <f>INDEX(TblCardDesign[#Data],MATCH($B14,TblCardDesign[ID],0),12)</f>
        <v>Crew</v>
      </c>
      <c r="M14" t="str">
        <f>INDEX(TblCardDesign[#Data],MATCH($B14,TblCardDesign[ID],0),13)</f>
        <v>Research</v>
      </c>
      <c r="N14">
        <f>INDEX(TblCardDesign[#Data],MATCH($B14,TblCardDesign[ID],0),14)</f>
        <v>2</v>
      </c>
      <c r="O14" t="str">
        <f>INDEX(TblCardDesign[#Data],MATCH($B14,TblCardDesign[ID],0),15)</f>
        <v>Human</v>
      </c>
      <c r="P14" s="2" t="str">
        <f>INDEX(TblCardDesign[#Data],MATCH($B14,TblCardDesign[ID],0),17)</f>
        <v>Sacrifice 1 Research Tier 1
Tap: Research + 2</v>
      </c>
      <c r="S14">
        <v>37</v>
      </c>
      <c r="T14" t="str">
        <f>INDEX(TblCardDesign[#Data],MATCH($S14,TblCardDesign[ID],0),3)</f>
        <v>Wormhole</v>
      </c>
      <c r="U14">
        <f>INDEX(TblCardDesign[#Data],MATCH($S14,TblCardDesign[ID],0),4)</f>
        <v>0</v>
      </c>
      <c r="V14">
        <f>INDEX(TblCardDesign[#Data],MATCH($S14,TblCardDesign[ID],0),5)</f>
        <v>2</v>
      </c>
      <c r="W14">
        <f>INDEX(TblCardDesign[#Data],MATCH($S14,TblCardDesign[ID],0),6)</f>
        <v>0</v>
      </c>
      <c r="X14">
        <f>INDEX(TblCardDesign[#Data],MATCH($S14,TblCardDesign[ID],0),7)</f>
        <v>0</v>
      </c>
      <c r="Y14">
        <f>INDEX(TblCardDesign[#Data],MATCH($S14,TblCardDesign[ID],0),8)</f>
        <v>0</v>
      </c>
      <c r="Z14">
        <f>INDEX(TblCardDesign[#Data],MATCH($S14,TblCardDesign[ID],0),9)</f>
        <v>0</v>
      </c>
      <c r="AA14">
        <f>INDEX(TblCardDesign[#Data],MATCH($S14,TblCardDesign[ID],0),10)</f>
        <v>3</v>
      </c>
      <c r="AB14">
        <f>INDEX(TblCardDesign[#Data],MATCH($S14,TblCardDesign[ID],0),11)</f>
        <v>0</v>
      </c>
      <c r="AC14" t="str">
        <f>INDEX(TblCardDesign[#Data],MATCH($S14,TblCardDesign[ID],0),12)</f>
        <v>Event</v>
      </c>
      <c r="AD14">
        <f>INDEX(TblCardDesign[#Data],MATCH($S14,TblCardDesign[ID],0),13)</f>
        <v>0</v>
      </c>
      <c r="AE14">
        <f>INDEX(TblCardDesign[#Data],MATCH($S14,TblCardDesign[ID],0),14)</f>
        <v>0</v>
      </c>
      <c r="AF14">
        <f>INDEX(TblCardDesign[#Data],MATCH($S14,TblCardDesign[ID],0),15)</f>
        <v>0</v>
      </c>
      <c r="AG14" s="2" t="str">
        <f>INDEX(TblCardDesign[#Data],MATCH($S14,TblCardDesign[ID],0),17)</f>
        <v>Gain an extra turn after this one and then remove this card from the game.</v>
      </c>
    </row>
    <row r="15" spans="2:33" ht="45">
      <c r="B15">
        <v>2</v>
      </c>
      <c r="C15" t="str">
        <f>INDEX(TblCardDesign[#Data],MATCH($B15,TblCardDesign[ID],0),3)</f>
        <v>Research Scientist</v>
      </c>
      <c r="D15">
        <f>INDEX(TblCardDesign[#Data],MATCH($B15,TblCardDesign[ID],0),4)</f>
        <v>1</v>
      </c>
      <c r="E15">
        <f>INDEX(TblCardDesign[#Data],MATCH($B15,TblCardDesign[ID],0),5)</f>
        <v>0</v>
      </c>
      <c r="F15">
        <f>INDEX(TblCardDesign[#Data],MATCH($B15,TblCardDesign[ID],0),6)</f>
        <v>0</v>
      </c>
      <c r="G15">
        <f>INDEX(TblCardDesign[#Data],MATCH($B15,TblCardDesign[ID],0),7)</f>
        <v>0</v>
      </c>
      <c r="H15">
        <f>INDEX(TblCardDesign[#Data],MATCH($B15,TblCardDesign[ID],0),8)</f>
        <v>0</v>
      </c>
      <c r="I15">
        <f>INDEX(TblCardDesign[#Data],MATCH($B15,TblCardDesign[ID],0),9)</f>
        <v>0</v>
      </c>
      <c r="J15">
        <f>INDEX(TblCardDesign[#Data],MATCH($B15,TblCardDesign[ID],0),10)</f>
        <v>0</v>
      </c>
      <c r="K15">
        <f>INDEX(TblCardDesign[#Data],MATCH($B15,TblCardDesign[ID],0),11)</f>
        <v>0</v>
      </c>
      <c r="L15" t="str">
        <f>INDEX(TblCardDesign[#Data],MATCH($B15,TblCardDesign[ID],0),12)</f>
        <v>Crew</v>
      </c>
      <c r="M15" t="str">
        <f>INDEX(TblCardDesign[#Data],MATCH($B15,TblCardDesign[ID],0),13)</f>
        <v>Research</v>
      </c>
      <c r="N15">
        <f>INDEX(TblCardDesign[#Data],MATCH($B15,TblCardDesign[ID],0),14)</f>
        <v>2</v>
      </c>
      <c r="O15" t="str">
        <f>INDEX(TblCardDesign[#Data],MATCH($B15,TblCardDesign[ID],0),15)</f>
        <v>Human</v>
      </c>
      <c r="P15" s="2" t="str">
        <f>INDEX(TblCardDesign[#Data],MATCH($B15,TblCardDesign[ID],0),17)</f>
        <v>Sacrifice 1 Research Tier 1
Tap: Research + 2</v>
      </c>
      <c r="S15">
        <v>41</v>
      </c>
      <c r="T15" t="str">
        <f>INDEX(TblCardDesign[#Data],MATCH($S15,TblCardDesign[ID],0),3)</f>
        <v>Project Disruption</v>
      </c>
      <c r="U15">
        <f>INDEX(TblCardDesign[#Data],MATCH($S15,TblCardDesign[ID],0),4)</f>
        <v>0</v>
      </c>
      <c r="V15">
        <f>INDEX(TblCardDesign[#Data],MATCH($S15,TblCardDesign[ID],0),5)</f>
        <v>1</v>
      </c>
      <c r="W15">
        <f>INDEX(TblCardDesign[#Data],MATCH($S15,TblCardDesign[ID],0),6)</f>
        <v>0</v>
      </c>
      <c r="X15">
        <f>INDEX(TblCardDesign[#Data],MATCH($S15,TblCardDesign[ID],0),7)</f>
        <v>0</v>
      </c>
      <c r="Y15">
        <f>INDEX(TblCardDesign[#Data],MATCH($S15,TblCardDesign[ID],0),8)</f>
        <v>0</v>
      </c>
      <c r="Z15">
        <f>INDEX(TblCardDesign[#Data],MATCH($S15,TblCardDesign[ID],0),9)</f>
        <v>0</v>
      </c>
      <c r="AA15">
        <f>INDEX(TblCardDesign[#Data],MATCH($S15,TblCardDesign[ID],0),10)</f>
        <v>1</v>
      </c>
      <c r="AB15">
        <f>INDEX(TblCardDesign[#Data],MATCH($S15,TblCardDesign[ID],0),11)</f>
        <v>0</v>
      </c>
      <c r="AC15" t="str">
        <f>INDEX(TblCardDesign[#Data],MATCH($S15,TblCardDesign[ID],0),12)</f>
        <v>Tactic</v>
      </c>
      <c r="AD15">
        <f>INDEX(TblCardDesign[#Data],MATCH($S15,TblCardDesign[ID],0),13)</f>
        <v>0</v>
      </c>
      <c r="AE15">
        <f>INDEX(TblCardDesign[#Data],MATCH($S15,TblCardDesign[ID],0),14)</f>
        <v>0</v>
      </c>
      <c r="AF15">
        <f>INDEX(TblCardDesign[#Data],MATCH($S15,TblCardDesign[ID],0),15)</f>
        <v>0</v>
      </c>
      <c r="AG15" s="2" t="str">
        <f>INDEX(TblCardDesign[#Data],MATCH($S15,TblCardDesign[ID],0),17)</f>
        <v>Cancel activated Research Project Card</v>
      </c>
    </row>
    <row r="16" spans="2:33" ht="45">
      <c r="B16">
        <v>2</v>
      </c>
      <c r="C16" t="str">
        <f>INDEX(TblCardDesign[#Data],MATCH($B16,TblCardDesign[ID],0),3)</f>
        <v>Research Scientist</v>
      </c>
      <c r="D16">
        <f>INDEX(TblCardDesign[#Data],MATCH($B16,TblCardDesign[ID],0),4)</f>
        <v>1</v>
      </c>
      <c r="E16">
        <f>INDEX(TblCardDesign[#Data],MATCH($B16,TblCardDesign[ID],0),5)</f>
        <v>0</v>
      </c>
      <c r="F16">
        <f>INDEX(TblCardDesign[#Data],MATCH($B16,TblCardDesign[ID],0),6)</f>
        <v>0</v>
      </c>
      <c r="G16">
        <f>INDEX(TblCardDesign[#Data],MATCH($B16,TblCardDesign[ID],0),7)</f>
        <v>0</v>
      </c>
      <c r="H16">
        <f>INDEX(TblCardDesign[#Data],MATCH($B16,TblCardDesign[ID],0),8)</f>
        <v>0</v>
      </c>
      <c r="I16">
        <f>INDEX(TblCardDesign[#Data],MATCH($B16,TblCardDesign[ID],0),9)</f>
        <v>0</v>
      </c>
      <c r="J16">
        <f>INDEX(TblCardDesign[#Data],MATCH($B16,TblCardDesign[ID],0),10)</f>
        <v>0</v>
      </c>
      <c r="K16">
        <f>INDEX(TblCardDesign[#Data],MATCH($B16,TblCardDesign[ID],0),11)</f>
        <v>0</v>
      </c>
      <c r="L16" t="str">
        <f>INDEX(TblCardDesign[#Data],MATCH($B16,TblCardDesign[ID],0),12)</f>
        <v>Crew</v>
      </c>
      <c r="M16" t="str">
        <f>INDEX(TblCardDesign[#Data],MATCH($B16,TblCardDesign[ID],0),13)</f>
        <v>Research</v>
      </c>
      <c r="N16">
        <f>INDEX(TblCardDesign[#Data],MATCH($B16,TblCardDesign[ID],0),14)</f>
        <v>2</v>
      </c>
      <c r="O16" t="str">
        <f>INDEX(TblCardDesign[#Data],MATCH($B16,TblCardDesign[ID],0),15)</f>
        <v>Human</v>
      </c>
      <c r="P16" s="2" t="str">
        <f>INDEX(TblCardDesign[#Data],MATCH($B16,TblCardDesign[ID],0),17)</f>
        <v>Sacrifice 1 Research Tier 1
Tap: Research + 2</v>
      </c>
      <c r="S16">
        <v>41</v>
      </c>
      <c r="T16" t="str">
        <f>INDEX(TblCardDesign[#Data],MATCH($S16,TblCardDesign[ID],0),3)</f>
        <v>Project Disruption</v>
      </c>
      <c r="U16">
        <f>INDEX(TblCardDesign[#Data],MATCH($S16,TblCardDesign[ID],0),4)</f>
        <v>0</v>
      </c>
      <c r="V16">
        <f>INDEX(TblCardDesign[#Data],MATCH($S16,TblCardDesign[ID],0),5)</f>
        <v>1</v>
      </c>
      <c r="W16">
        <f>INDEX(TblCardDesign[#Data],MATCH($S16,TblCardDesign[ID],0),6)</f>
        <v>0</v>
      </c>
      <c r="X16">
        <f>INDEX(TblCardDesign[#Data],MATCH($S16,TblCardDesign[ID],0),7)</f>
        <v>0</v>
      </c>
      <c r="Y16">
        <f>INDEX(TblCardDesign[#Data],MATCH($S16,TblCardDesign[ID],0),8)</f>
        <v>0</v>
      </c>
      <c r="Z16">
        <f>INDEX(TblCardDesign[#Data],MATCH($S16,TblCardDesign[ID],0),9)</f>
        <v>0</v>
      </c>
      <c r="AA16">
        <f>INDEX(TblCardDesign[#Data],MATCH($S16,TblCardDesign[ID],0),10)</f>
        <v>1</v>
      </c>
      <c r="AB16">
        <f>INDEX(TblCardDesign[#Data],MATCH($S16,TblCardDesign[ID],0),11)</f>
        <v>0</v>
      </c>
      <c r="AC16" t="str">
        <f>INDEX(TblCardDesign[#Data],MATCH($S16,TblCardDesign[ID],0),12)</f>
        <v>Tactic</v>
      </c>
      <c r="AD16">
        <f>INDEX(TblCardDesign[#Data],MATCH($S16,TblCardDesign[ID],0),13)</f>
        <v>0</v>
      </c>
      <c r="AE16">
        <f>INDEX(TblCardDesign[#Data],MATCH($S16,TblCardDesign[ID],0),14)</f>
        <v>0</v>
      </c>
      <c r="AF16">
        <f>INDEX(TblCardDesign[#Data],MATCH($S16,TblCardDesign[ID],0),15)</f>
        <v>0</v>
      </c>
      <c r="AG16" s="2" t="str">
        <f>INDEX(TblCardDesign[#Data],MATCH($S16,TblCardDesign[ID],0),17)</f>
        <v>Cancel activated Research Project Card</v>
      </c>
    </row>
    <row r="17" spans="2:33" ht="59.25" customHeight="1">
      <c r="B17">
        <v>2</v>
      </c>
      <c r="C17" t="str">
        <f>INDEX(TblCardDesign[#Data],MATCH($B17,TblCardDesign[ID],0),3)</f>
        <v>Research Scientist</v>
      </c>
      <c r="D17">
        <f>INDEX(TblCardDesign[#Data],MATCH($B17,TblCardDesign[ID],0),4)</f>
        <v>1</v>
      </c>
      <c r="E17">
        <f>INDEX(TblCardDesign[#Data],MATCH($B17,TblCardDesign[ID],0),5)</f>
        <v>0</v>
      </c>
      <c r="F17">
        <f>INDEX(TblCardDesign[#Data],MATCH($B17,TblCardDesign[ID],0),6)</f>
        <v>0</v>
      </c>
      <c r="G17">
        <f>INDEX(TblCardDesign[#Data],MATCH($B17,TblCardDesign[ID],0),7)</f>
        <v>0</v>
      </c>
      <c r="H17">
        <f>INDEX(TblCardDesign[#Data],MATCH($B17,TblCardDesign[ID],0),8)</f>
        <v>0</v>
      </c>
      <c r="I17">
        <f>INDEX(TblCardDesign[#Data],MATCH($B17,TblCardDesign[ID],0),9)</f>
        <v>0</v>
      </c>
      <c r="J17">
        <f>INDEX(TblCardDesign[#Data],MATCH($B17,TblCardDesign[ID],0),10)</f>
        <v>0</v>
      </c>
      <c r="K17">
        <f>INDEX(TblCardDesign[#Data],MATCH($B17,TblCardDesign[ID],0),11)</f>
        <v>0</v>
      </c>
      <c r="L17" t="str">
        <f>INDEX(TblCardDesign[#Data],MATCH($B17,TblCardDesign[ID],0),12)</f>
        <v>Crew</v>
      </c>
      <c r="M17" t="str">
        <f>INDEX(TblCardDesign[#Data],MATCH($B17,TblCardDesign[ID],0),13)</f>
        <v>Research</v>
      </c>
      <c r="N17">
        <f>INDEX(TblCardDesign[#Data],MATCH($B17,TblCardDesign[ID],0),14)</f>
        <v>2</v>
      </c>
      <c r="O17" t="str">
        <f>INDEX(TblCardDesign[#Data],MATCH($B17,TblCardDesign[ID],0),15)</f>
        <v>Human</v>
      </c>
      <c r="P17" s="2" t="str">
        <f>INDEX(TblCardDesign[#Data],MATCH($B17,TblCardDesign[ID],0),17)</f>
        <v>Sacrifice 1 Research Tier 1
Tap: Research + 2</v>
      </c>
      <c r="S17">
        <v>86</v>
      </c>
      <c r="T17" t="str">
        <f>INDEX(TblCardDesign[#Data],MATCH($S17,TblCardDesign[ID],0),3)</f>
        <v>Memory Wipe</v>
      </c>
      <c r="U17">
        <f>INDEX(TblCardDesign[#Data],MATCH($S17,TblCardDesign[ID],0),4)</f>
        <v>0</v>
      </c>
      <c r="V17">
        <f>INDEX(TblCardDesign[#Data],MATCH($S17,TblCardDesign[ID],0),5)</f>
        <v>1</v>
      </c>
      <c r="W17">
        <f>INDEX(TblCardDesign[#Data],MATCH($S17,TblCardDesign[ID],0),6)</f>
        <v>0</v>
      </c>
      <c r="X17">
        <f>INDEX(TblCardDesign[#Data],MATCH($S17,TblCardDesign[ID],0),7)</f>
        <v>0</v>
      </c>
      <c r="Y17">
        <f>INDEX(TblCardDesign[#Data],MATCH($S17,TblCardDesign[ID],0),8)</f>
        <v>0</v>
      </c>
      <c r="Z17">
        <f>INDEX(TblCardDesign[#Data],MATCH($S17,TblCardDesign[ID],0),9)</f>
        <v>0</v>
      </c>
      <c r="AA17">
        <f>INDEX(TblCardDesign[#Data],MATCH($S17,TblCardDesign[ID],0),10)</f>
        <v>1</v>
      </c>
      <c r="AB17">
        <f>INDEX(TblCardDesign[#Data],MATCH($S17,TblCardDesign[ID],0),11)</f>
        <v>0</v>
      </c>
      <c r="AC17" t="str">
        <f>INDEX(TblCardDesign[#Data],MATCH($S17,TblCardDesign[ID],0),12)</f>
        <v>Event</v>
      </c>
      <c r="AD17">
        <f>INDEX(TblCardDesign[#Data],MATCH($S17,TblCardDesign[ID],0),13)</f>
        <v>0</v>
      </c>
      <c r="AE17">
        <f>INDEX(TblCardDesign[#Data],MATCH($S17,TblCardDesign[ID],0),14)</f>
        <v>0</v>
      </c>
      <c r="AF17">
        <f>INDEX(TblCardDesign[#Data],MATCH($S17,TblCardDesign[ID],0),15)</f>
        <v>0</v>
      </c>
      <c r="AG17" s="2" t="str">
        <f>INDEX(TblCardDesign[#Data],MATCH($S17,TblCardDesign[ID],0),17)</f>
        <v>Target player discards 2 strategy deck cards</v>
      </c>
    </row>
    <row r="18" spans="2:33" ht="42.75" customHeight="1">
      <c r="B18">
        <v>9</v>
      </c>
      <c r="C18" t="str">
        <f>INDEX(TblCardDesign[#Data],MATCH($B18,TblCardDesign[ID],0),3)</f>
        <v>Ship Nurse</v>
      </c>
      <c r="D18">
        <f>INDEX(TblCardDesign[#Data],MATCH($B18,TblCardDesign[ID],0),4)</f>
        <v>1</v>
      </c>
      <c r="E18">
        <f>INDEX(TblCardDesign[#Data],MATCH($B18,TblCardDesign[ID],0),5)</f>
        <v>0</v>
      </c>
      <c r="F18">
        <f>INDEX(TblCardDesign[#Data],MATCH($B18,TblCardDesign[ID],0),6)</f>
        <v>0</v>
      </c>
      <c r="G18">
        <f>INDEX(TblCardDesign[#Data],MATCH($B18,TblCardDesign[ID],0),7)</f>
        <v>0</v>
      </c>
      <c r="H18">
        <f>INDEX(TblCardDesign[#Data],MATCH($B18,TblCardDesign[ID],0),8)</f>
        <v>0</v>
      </c>
      <c r="I18">
        <f>INDEX(TblCardDesign[#Data],MATCH($B18,TblCardDesign[ID],0),9)</f>
        <v>0</v>
      </c>
      <c r="J18">
        <f>INDEX(TblCardDesign[#Data],MATCH($B18,TblCardDesign[ID],0),10)</f>
        <v>0</v>
      </c>
      <c r="K18">
        <f>INDEX(TblCardDesign[#Data],MATCH($B18,TblCardDesign[ID],0),11)</f>
        <v>0</v>
      </c>
      <c r="L18" t="str">
        <f>INDEX(TblCardDesign[#Data],MATCH($B18,TblCardDesign[ID],0),12)</f>
        <v>Crew</v>
      </c>
      <c r="M18" t="str">
        <f>INDEX(TblCardDesign[#Data],MATCH($B18,TblCardDesign[ID],0),13)</f>
        <v>Medic</v>
      </c>
      <c r="N18">
        <f>INDEX(TblCardDesign[#Data],MATCH($B18,TblCardDesign[ID],0),14)</f>
        <v>1</v>
      </c>
      <c r="O18" t="str">
        <f>INDEX(TblCardDesign[#Data],MATCH($B18,TblCardDesign[ID],0),15)</f>
        <v>Human</v>
      </c>
      <c r="P18" s="2" t="str">
        <f>INDEX(TblCardDesign[#Data],MATCH($B18,TblCardDesign[ID],0),17)</f>
        <v>Tap: Medical + 1</v>
      </c>
      <c r="S18">
        <v>86</v>
      </c>
      <c r="T18" t="str">
        <f>INDEX(TblCardDesign[#Data],MATCH($S18,TblCardDesign[ID],0),3)</f>
        <v>Memory Wipe</v>
      </c>
      <c r="U18">
        <f>INDEX(TblCardDesign[#Data],MATCH($S18,TblCardDesign[ID],0),4)</f>
        <v>0</v>
      </c>
      <c r="V18">
        <f>INDEX(TblCardDesign[#Data],MATCH($S18,TblCardDesign[ID],0),5)</f>
        <v>1</v>
      </c>
      <c r="W18">
        <f>INDEX(TblCardDesign[#Data],MATCH($S18,TblCardDesign[ID],0),6)</f>
        <v>0</v>
      </c>
      <c r="X18">
        <f>INDEX(TblCardDesign[#Data],MATCH($S18,TblCardDesign[ID],0),7)</f>
        <v>0</v>
      </c>
      <c r="Y18">
        <f>INDEX(TblCardDesign[#Data],MATCH($S18,TblCardDesign[ID],0),8)</f>
        <v>0</v>
      </c>
      <c r="Z18">
        <f>INDEX(TblCardDesign[#Data],MATCH($S18,TblCardDesign[ID],0),9)</f>
        <v>0</v>
      </c>
      <c r="AA18">
        <f>INDEX(TblCardDesign[#Data],MATCH($S18,TblCardDesign[ID],0),10)</f>
        <v>1</v>
      </c>
      <c r="AB18">
        <f>INDEX(TblCardDesign[#Data],MATCH($S18,TblCardDesign[ID],0),11)</f>
        <v>0</v>
      </c>
      <c r="AC18" t="str">
        <f>INDEX(TblCardDesign[#Data],MATCH($S18,TblCardDesign[ID],0),12)</f>
        <v>Event</v>
      </c>
      <c r="AD18">
        <f>INDEX(TblCardDesign[#Data],MATCH($S18,TblCardDesign[ID],0),13)</f>
        <v>0</v>
      </c>
      <c r="AE18">
        <f>INDEX(TblCardDesign[#Data],MATCH($S18,TblCardDesign[ID],0),14)</f>
        <v>0</v>
      </c>
      <c r="AF18">
        <f>INDEX(TblCardDesign[#Data],MATCH($S18,TblCardDesign[ID],0),15)</f>
        <v>0</v>
      </c>
      <c r="AG18" s="2" t="str">
        <f>INDEX(TblCardDesign[#Data],MATCH($S18,TblCardDesign[ID],0),17)</f>
        <v>Target player discards 2 strategy deck cards</v>
      </c>
    </row>
    <row r="19" spans="2:33" ht="42.75" customHeight="1">
      <c r="B19">
        <v>9</v>
      </c>
      <c r="C19" t="str">
        <f>INDEX(TblCardDesign[#Data],MATCH($B19,TblCardDesign[ID],0),3)</f>
        <v>Ship Nurse</v>
      </c>
      <c r="D19">
        <f>INDEX(TblCardDesign[#Data],MATCH($B19,TblCardDesign[ID],0),4)</f>
        <v>1</v>
      </c>
      <c r="E19">
        <f>INDEX(TblCardDesign[#Data],MATCH($B19,TblCardDesign[ID],0),5)</f>
        <v>0</v>
      </c>
      <c r="F19">
        <f>INDEX(TblCardDesign[#Data],MATCH($B19,TblCardDesign[ID],0),6)</f>
        <v>0</v>
      </c>
      <c r="G19">
        <f>INDEX(TblCardDesign[#Data],MATCH($B19,TblCardDesign[ID],0),7)</f>
        <v>0</v>
      </c>
      <c r="H19">
        <f>INDEX(TblCardDesign[#Data],MATCH($B19,TblCardDesign[ID],0),8)</f>
        <v>0</v>
      </c>
      <c r="I19">
        <f>INDEX(TblCardDesign[#Data],MATCH($B19,TblCardDesign[ID],0),9)</f>
        <v>0</v>
      </c>
      <c r="J19">
        <f>INDEX(TblCardDesign[#Data],MATCH($B19,TblCardDesign[ID],0),10)</f>
        <v>0</v>
      </c>
      <c r="K19">
        <f>INDEX(TblCardDesign[#Data],MATCH($B19,TblCardDesign[ID],0),11)</f>
        <v>0</v>
      </c>
      <c r="L19" t="str">
        <f>INDEX(TblCardDesign[#Data],MATCH($B19,TblCardDesign[ID],0),12)</f>
        <v>Crew</v>
      </c>
      <c r="M19" t="str">
        <f>INDEX(TblCardDesign[#Data],MATCH($B19,TblCardDesign[ID],0),13)</f>
        <v>Medic</v>
      </c>
      <c r="N19">
        <f>INDEX(TblCardDesign[#Data],MATCH($B19,TblCardDesign[ID],0),14)</f>
        <v>1</v>
      </c>
      <c r="O19" t="str">
        <f>INDEX(TblCardDesign[#Data],MATCH($B19,TblCardDesign[ID],0),15)</f>
        <v>Human</v>
      </c>
      <c r="P19" s="2" t="str">
        <f>INDEX(TblCardDesign[#Data],MATCH($B19,TblCardDesign[ID],0),17)</f>
        <v>Tap: Medical + 1</v>
      </c>
      <c r="S19">
        <v>107</v>
      </c>
      <c r="T19" t="str">
        <f>INDEX(TblCardDesign[#Data],MATCH($S19,TblCardDesign[ID],0),3)</f>
        <v>Unidentified Lifeform</v>
      </c>
      <c r="U19">
        <f>INDEX(TblCardDesign[#Data],MATCH($S19,TblCardDesign[ID],0),4)</f>
        <v>0</v>
      </c>
      <c r="V19">
        <f>INDEX(TblCardDesign[#Data],MATCH($S19,TblCardDesign[ID],0),5)</f>
        <v>1</v>
      </c>
      <c r="W19">
        <f>INDEX(TblCardDesign[#Data],MATCH($S19,TblCardDesign[ID],0),6)</f>
        <v>0</v>
      </c>
      <c r="X19">
        <f>INDEX(TblCardDesign[#Data],MATCH($S19,TblCardDesign[ID],0),7)</f>
        <v>1</v>
      </c>
      <c r="Y19">
        <f>INDEX(TblCardDesign[#Data],MATCH($S19,TblCardDesign[ID],0),8)</f>
        <v>0</v>
      </c>
      <c r="Z19">
        <f>INDEX(TblCardDesign[#Data],MATCH($S19,TblCardDesign[ID],0),9)</f>
        <v>0</v>
      </c>
      <c r="AA19">
        <f>INDEX(TblCardDesign[#Data],MATCH($S19,TblCardDesign[ID],0),10)</f>
        <v>2</v>
      </c>
      <c r="AB19">
        <f>INDEX(TblCardDesign[#Data],MATCH($S19,TblCardDesign[ID],0),11)</f>
        <v>0</v>
      </c>
      <c r="AC19" t="str">
        <f>INDEX(TblCardDesign[#Data],MATCH($S19,TblCardDesign[ID],0),12)</f>
        <v>on Going Event</v>
      </c>
      <c r="AD19">
        <f>INDEX(TblCardDesign[#Data],MATCH($S19,TblCardDesign[ID],0),13)</f>
        <v>0</v>
      </c>
      <c r="AE19">
        <f>INDEX(TblCardDesign[#Data],MATCH($S19,TblCardDesign[ID],0),14)</f>
        <v>0</v>
      </c>
      <c r="AF19">
        <f>INDEX(TblCardDesign[#Data],MATCH($S19,TblCardDesign[ID],0),15)</f>
        <v>0</v>
      </c>
      <c r="AG19" s="2" t="str">
        <f>INDEX(TblCardDesign[#Data],MATCH($S19,TblCardDesign[ID],0),17)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0" spans="2:33" ht="105">
      <c r="B20">
        <v>9</v>
      </c>
      <c r="C20" t="str">
        <f>INDEX(TblCardDesign[#Data],MATCH($B20,TblCardDesign[ID],0),3)</f>
        <v>Ship Nurse</v>
      </c>
      <c r="D20">
        <f>INDEX(TblCardDesign[#Data],MATCH($B20,TblCardDesign[ID],0),4)</f>
        <v>1</v>
      </c>
      <c r="E20">
        <f>INDEX(TblCardDesign[#Data],MATCH($B20,TblCardDesign[ID],0),5)</f>
        <v>0</v>
      </c>
      <c r="F20">
        <f>INDEX(TblCardDesign[#Data],MATCH($B20,TblCardDesign[ID],0),6)</f>
        <v>0</v>
      </c>
      <c r="G20">
        <f>INDEX(TblCardDesign[#Data],MATCH($B20,TblCardDesign[ID],0),7)</f>
        <v>0</v>
      </c>
      <c r="H20">
        <f>INDEX(TblCardDesign[#Data],MATCH($B20,TblCardDesign[ID],0),8)</f>
        <v>0</v>
      </c>
      <c r="I20">
        <f>INDEX(TblCardDesign[#Data],MATCH($B20,TblCardDesign[ID],0),9)</f>
        <v>0</v>
      </c>
      <c r="J20">
        <f>INDEX(TblCardDesign[#Data],MATCH($B20,TblCardDesign[ID],0),10)</f>
        <v>0</v>
      </c>
      <c r="K20">
        <f>INDEX(TblCardDesign[#Data],MATCH($B20,TblCardDesign[ID],0),11)</f>
        <v>0</v>
      </c>
      <c r="L20" t="str">
        <f>INDEX(TblCardDesign[#Data],MATCH($B20,TblCardDesign[ID],0),12)</f>
        <v>Crew</v>
      </c>
      <c r="M20" t="str">
        <f>INDEX(TblCardDesign[#Data],MATCH($B20,TblCardDesign[ID],0),13)</f>
        <v>Medic</v>
      </c>
      <c r="N20">
        <f>INDEX(TblCardDesign[#Data],MATCH($B20,TblCardDesign[ID],0),14)</f>
        <v>1</v>
      </c>
      <c r="O20" t="str">
        <f>INDEX(TblCardDesign[#Data],MATCH($B20,TblCardDesign[ID],0),15)</f>
        <v>Human</v>
      </c>
      <c r="P20" s="2" t="str">
        <f>INDEX(TblCardDesign[#Data],MATCH($B20,TblCardDesign[ID],0),17)</f>
        <v>Tap: Medical + 1</v>
      </c>
      <c r="S20">
        <v>107</v>
      </c>
      <c r="T20" t="str">
        <f>INDEX(TblCardDesign[#Data],MATCH($S20,TblCardDesign[ID],0),3)</f>
        <v>Unidentified Lifeform</v>
      </c>
      <c r="U20">
        <f>INDEX(TblCardDesign[#Data],MATCH($S20,TblCardDesign[ID],0),4)</f>
        <v>0</v>
      </c>
      <c r="V20">
        <f>INDEX(TblCardDesign[#Data],MATCH($S20,TblCardDesign[ID],0),5)</f>
        <v>1</v>
      </c>
      <c r="W20">
        <f>INDEX(TblCardDesign[#Data],MATCH($S20,TblCardDesign[ID],0),6)</f>
        <v>0</v>
      </c>
      <c r="X20">
        <f>INDEX(TblCardDesign[#Data],MATCH($S20,TblCardDesign[ID],0),7)</f>
        <v>1</v>
      </c>
      <c r="Y20">
        <f>INDEX(TblCardDesign[#Data],MATCH($S20,TblCardDesign[ID],0),8)</f>
        <v>0</v>
      </c>
      <c r="Z20">
        <f>INDEX(TblCardDesign[#Data],MATCH($S20,TblCardDesign[ID],0),9)</f>
        <v>0</v>
      </c>
      <c r="AA20">
        <f>INDEX(TblCardDesign[#Data],MATCH($S20,TblCardDesign[ID],0),10)</f>
        <v>2</v>
      </c>
      <c r="AB20">
        <f>INDEX(TblCardDesign[#Data],MATCH($S20,TblCardDesign[ID],0),11)</f>
        <v>0</v>
      </c>
      <c r="AC20" t="str">
        <f>INDEX(TblCardDesign[#Data],MATCH($S20,TblCardDesign[ID],0),12)</f>
        <v>on Going Event</v>
      </c>
      <c r="AD20">
        <f>INDEX(TblCardDesign[#Data],MATCH($S20,TblCardDesign[ID],0),13)</f>
        <v>0</v>
      </c>
      <c r="AE20">
        <f>INDEX(TblCardDesign[#Data],MATCH($S20,TblCardDesign[ID],0),14)</f>
        <v>0</v>
      </c>
      <c r="AF20">
        <f>INDEX(TblCardDesign[#Data],MATCH($S20,TblCardDesign[ID],0),15)</f>
        <v>0</v>
      </c>
      <c r="AG20" s="2" t="str">
        <f>INDEX(TblCardDesign[#Data],MATCH($S20,TblCardDesign[ID],0),17)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1" spans="2:33" ht="105">
      <c r="B21">
        <v>9</v>
      </c>
      <c r="C21" t="str">
        <f>INDEX(TblCardDesign[#Data],MATCH($B21,TblCardDesign[ID],0),3)</f>
        <v>Ship Nurse</v>
      </c>
      <c r="D21">
        <f>INDEX(TblCardDesign[#Data],MATCH($B21,TblCardDesign[ID],0),4)</f>
        <v>1</v>
      </c>
      <c r="E21">
        <f>INDEX(TblCardDesign[#Data],MATCH($B21,TblCardDesign[ID],0),5)</f>
        <v>0</v>
      </c>
      <c r="F21">
        <f>INDEX(TblCardDesign[#Data],MATCH($B21,TblCardDesign[ID],0),6)</f>
        <v>0</v>
      </c>
      <c r="G21">
        <f>INDEX(TblCardDesign[#Data],MATCH($B21,TblCardDesign[ID],0),7)</f>
        <v>0</v>
      </c>
      <c r="H21">
        <f>INDEX(TblCardDesign[#Data],MATCH($B21,TblCardDesign[ID],0),8)</f>
        <v>0</v>
      </c>
      <c r="I21">
        <f>INDEX(TblCardDesign[#Data],MATCH($B21,TblCardDesign[ID],0),9)</f>
        <v>0</v>
      </c>
      <c r="J21">
        <f>INDEX(TblCardDesign[#Data],MATCH($B21,TblCardDesign[ID],0),10)</f>
        <v>0</v>
      </c>
      <c r="K21">
        <f>INDEX(TblCardDesign[#Data],MATCH($B21,TblCardDesign[ID],0),11)</f>
        <v>0</v>
      </c>
      <c r="L21" t="str">
        <f>INDEX(TblCardDesign[#Data],MATCH($B21,TblCardDesign[ID],0),12)</f>
        <v>Crew</v>
      </c>
      <c r="M21" t="str">
        <f>INDEX(TblCardDesign[#Data],MATCH($B21,TblCardDesign[ID],0),13)</f>
        <v>Medic</v>
      </c>
      <c r="N21">
        <f>INDEX(TblCardDesign[#Data],MATCH($B21,TblCardDesign[ID],0),14)</f>
        <v>1</v>
      </c>
      <c r="O21" t="str">
        <f>INDEX(TblCardDesign[#Data],MATCH($B21,TblCardDesign[ID],0),15)</f>
        <v>Human</v>
      </c>
      <c r="P21" s="2" t="str">
        <f>INDEX(TblCardDesign[#Data],MATCH($B21,TblCardDesign[ID],0),17)</f>
        <v>Tap: Medical + 1</v>
      </c>
      <c r="S21">
        <v>107</v>
      </c>
      <c r="T21" t="str">
        <f>INDEX(TblCardDesign[#Data],MATCH($S21,TblCardDesign[ID],0),3)</f>
        <v>Unidentified Lifeform</v>
      </c>
      <c r="U21">
        <f>INDEX(TblCardDesign[#Data],MATCH($S21,TblCardDesign[ID],0),4)</f>
        <v>0</v>
      </c>
      <c r="V21">
        <f>INDEX(TblCardDesign[#Data],MATCH($S21,TblCardDesign[ID],0),5)</f>
        <v>1</v>
      </c>
      <c r="W21">
        <f>INDEX(TblCardDesign[#Data],MATCH($S21,TblCardDesign[ID],0),6)</f>
        <v>0</v>
      </c>
      <c r="X21">
        <f>INDEX(TblCardDesign[#Data],MATCH($S21,TblCardDesign[ID],0),7)</f>
        <v>1</v>
      </c>
      <c r="Y21">
        <f>INDEX(TblCardDesign[#Data],MATCH($S21,TblCardDesign[ID],0),8)</f>
        <v>0</v>
      </c>
      <c r="Z21">
        <f>INDEX(TblCardDesign[#Data],MATCH($S21,TblCardDesign[ID],0),9)</f>
        <v>0</v>
      </c>
      <c r="AA21">
        <f>INDEX(TblCardDesign[#Data],MATCH($S21,TblCardDesign[ID],0),10)</f>
        <v>2</v>
      </c>
      <c r="AB21">
        <f>INDEX(TblCardDesign[#Data],MATCH($S21,TblCardDesign[ID],0),11)</f>
        <v>0</v>
      </c>
      <c r="AC21" t="str">
        <f>INDEX(TblCardDesign[#Data],MATCH($S21,TblCardDesign[ID],0),12)</f>
        <v>on Going Event</v>
      </c>
      <c r="AD21">
        <f>INDEX(TblCardDesign[#Data],MATCH($S21,TblCardDesign[ID],0),13)</f>
        <v>0</v>
      </c>
      <c r="AE21">
        <f>INDEX(TblCardDesign[#Data],MATCH($S21,TblCardDesign[ID],0),14)</f>
        <v>0</v>
      </c>
      <c r="AF21">
        <f>INDEX(TblCardDesign[#Data],MATCH($S21,TblCardDesign[ID],0),15)</f>
        <v>0</v>
      </c>
      <c r="AG21" s="2" t="str">
        <f>INDEX(TblCardDesign[#Data],MATCH($S21,TblCardDesign[ID],0),17)</f>
        <v>Attach to ship: At the start of ship owners turn add a unidentified lifeform token to a empty crew slot. The token cannot be used on gun slots and has: Tap: remove unidentified lifeform and assigned ship takes 100 damage.</v>
      </c>
    </row>
    <row r="22" spans="2:33" ht="60">
      <c r="B22">
        <v>10</v>
      </c>
      <c r="C22" t="str">
        <f>INDEX(TblCardDesign[#Data],MATCH($B22,TblCardDesign[ID],0),3)</f>
        <v>Medical Officer</v>
      </c>
      <c r="D22">
        <f>INDEX(TblCardDesign[#Data],MATCH($B22,TblCardDesign[ID],0),4)</f>
        <v>1</v>
      </c>
      <c r="E22">
        <f>INDEX(TblCardDesign[#Data],MATCH($B22,TblCardDesign[ID],0),5)</f>
        <v>0</v>
      </c>
      <c r="F22">
        <f>INDEX(TblCardDesign[#Data],MATCH($B22,TblCardDesign[ID],0),6)</f>
        <v>0</v>
      </c>
      <c r="G22">
        <f>INDEX(TblCardDesign[#Data],MATCH($B22,TblCardDesign[ID],0),7)</f>
        <v>0</v>
      </c>
      <c r="H22">
        <f>INDEX(TblCardDesign[#Data],MATCH($B22,TblCardDesign[ID],0),8)</f>
        <v>0</v>
      </c>
      <c r="I22">
        <f>INDEX(TblCardDesign[#Data],MATCH($B22,TblCardDesign[ID],0),9)</f>
        <v>0</v>
      </c>
      <c r="J22">
        <f>INDEX(TblCardDesign[#Data],MATCH($B22,TblCardDesign[ID],0),10)</f>
        <v>0</v>
      </c>
      <c r="K22">
        <f>INDEX(TblCardDesign[#Data],MATCH($B22,TblCardDesign[ID],0),11)</f>
        <v>0</v>
      </c>
      <c r="L22" t="str">
        <f>INDEX(TblCardDesign[#Data],MATCH($B22,TblCardDesign[ID],0),12)</f>
        <v>Crew</v>
      </c>
      <c r="M22" t="str">
        <f>INDEX(TblCardDesign[#Data],MATCH($B22,TblCardDesign[ID],0),13)</f>
        <v>Medic</v>
      </c>
      <c r="N22">
        <f>INDEX(TblCardDesign[#Data],MATCH($B22,TblCardDesign[ID],0),14)</f>
        <v>2</v>
      </c>
      <c r="O22" t="str">
        <f>INDEX(TblCardDesign[#Data],MATCH($B22,TblCardDesign[ID],0),15)</f>
        <v>Human</v>
      </c>
      <c r="P22" s="2" t="str">
        <f>INDEX(TblCardDesign[#Data],MATCH($B22,TblCardDesign[ID],0),17)</f>
        <v>Sacrifice 1 Medic Tier 1
Tap: Medical + 2</v>
      </c>
      <c r="S22">
        <v>109</v>
      </c>
      <c r="T22" t="str">
        <f>INDEX(TblCardDesign[#Data],MATCH($S22,TblCardDesign[ID],0),3)</f>
        <v>Promotion!</v>
      </c>
      <c r="U22">
        <f>INDEX(TblCardDesign[#Data],MATCH($S22,TblCardDesign[ID],0),4)</f>
        <v>0</v>
      </c>
      <c r="V22">
        <f>INDEX(TblCardDesign[#Data],MATCH($S22,TblCardDesign[ID],0),5)</f>
        <v>1</v>
      </c>
      <c r="W22">
        <f>INDEX(TblCardDesign[#Data],MATCH($S22,TblCardDesign[ID],0),6)</f>
        <v>0</v>
      </c>
      <c r="X22">
        <f>INDEX(TblCardDesign[#Data],MATCH($S22,TblCardDesign[ID],0),7)</f>
        <v>0</v>
      </c>
      <c r="Y22">
        <f>INDEX(TblCardDesign[#Data],MATCH($S22,TblCardDesign[ID],0),8)</f>
        <v>0</v>
      </c>
      <c r="Z22">
        <f>INDEX(TblCardDesign[#Data],MATCH($S22,TblCardDesign[ID],0),9)</f>
        <v>0</v>
      </c>
      <c r="AA22">
        <f>INDEX(TblCardDesign[#Data],MATCH($S22,TblCardDesign[ID],0),10)</f>
        <v>0</v>
      </c>
      <c r="AB22">
        <f>INDEX(TblCardDesign[#Data],MATCH($S22,TblCardDesign[ID],0),11)</f>
        <v>0</v>
      </c>
      <c r="AC22" t="str">
        <f>INDEX(TblCardDesign[#Data],MATCH($S22,TblCardDesign[ID],0),12)</f>
        <v>Event</v>
      </c>
      <c r="AD22">
        <f>INDEX(TblCardDesign[#Data],MATCH($S22,TblCardDesign[ID],0),13)</f>
        <v>0</v>
      </c>
      <c r="AE22">
        <f>INDEX(TblCardDesign[#Data],MATCH($S22,TblCardDesign[ID],0),14)</f>
        <v>0</v>
      </c>
      <c r="AF22">
        <f>INDEX(TblCardDesign[#Data],MATCH($S22,TblCardDesign[ID],0),15)</f>
        <v>0</v>
      </c>
      <c r="AG22" s="2" t="str">
        <f>INDEX(TblCardDesign[#Data],MATCH($S22,TblCardDesign[ID],0),17)</f>
        <v>Search your crew deck for 1 crew card with a rank higher than 1 and place into your hand. Then shuffle your strategy deck.</v>
      </c>
    </row>
    <row r="23" spans="2:33" ht="60">
      <c r="B23">
        <v>10</v>
      </c>
      <c r="C23" t="str">
        <f>INDEX(TblCardDesign[#Data],MATCH($B23,TblCardDesign[ID],0),3)</f>
        <v>Medical Officer</v>
      </c>
      <c r="D23">
        <f>INDEX(TblCardDesign[#Data],MATCH($B23,TblCardDesign[ID],0),4)</f>
        <v>1</v>
      </c>
      <c r="E23">
        <f>INDEX(TblCardDesign[#Data],MATCH($B23,TblCardDesign[ID],0),5)</f>
        <v>0</v>
      </c>
      <c r="F23">
        <f>INDEX(TblCardDesign[#Data],MATCH($B23,TblCardDesign[ID],0),6)</f>
        <v>0</v>
      </c>
      <c r="G23">
        <f>INDEX(TblCardDesign[#Data],MATCH($B23,TblCardDesign[ID],0),7)</f>
        <v>0</v>
      </c>
      <c r="H23">
        <f>INDEX(TblCardDesign[#Data],MATCH($B23,TblCardDesign[ID],0),8)</f>
        <v>0</v>
      </c>
      <c r="I23">
        <f>INDEX(TblCardDesign[#Data],MATCH($B23,TblCardDesign[ID],0),9)</f>
        <v>0</v>
      </c>
      <c r="J23">
        <f>INDEX(TblCardDesign[#Data],MATCH($B23,TblCardDesign[ID],0),10)</f>
        <v>0</v>
      </c>
      <c r="K23">
        <f>INDEX(TblCardDesign[#Data],MATCH($B23,TblCardDesign[ID],0),11)</f>
        <v>0</v>
      </c>
      <c r="L23" t="str">
        <f>INDEX(TblCardDesign[#Data],MATCH($B23,TblCardDesign[ID],0),12)</f>
        <v>Crew</v>
      </c>
      <c r="M23" t="str">
        <f>INDEX(TblCardDesign[#Data],MATCH($B23,TblCardDesign[ID],0),13)</f>
        <v>Medic</v>
      </c>
      <c r="N23">
        <f>INDEX(TblCardDesign[#Data],MATCH($B23,TblCardDesign[ID],0),14)</f>
        <v>2</v>
      </c>
      <c r="O23" t="str">
        <f>INDEX(TblCardDesign[#Data],MATCH($B23,TblCardDesign[ID],0),15)</f>
        <v>Human</v>
      </c>
      <c r="P23" s="2" t="str">
        <f>INDEX(TblCardDesign[#Data],MATCH($B23,TblCardDesign[ID],0),17)</f>
        <v>Sacrifice 1 Medic Tier 1
Tap: Medical + 2</v>
      </c>
      <c r="S23">
        <v>109</v>
      </c>
      <c r="T23" t="str">
        <f>INDEX(TblCardDesign[#Data],MATCH($S23,TblCardDesign[ID],0),3)</f>
        <v>Promotion!</v>
      </c>
      <c r="U23">
        <f>INDEX(TblCardDesign[#Data],MATCH($S23,TblCardDesign[ID],0),4)</f>
        <v>0</v>
      </c>
      <c r="V23">
        <f>INDEX(TblCardDesign[#Data],MATCH($S23,TblCardDesign[ID],0),5)</f>
        <v>1</v>
      </c>
      <c r="W23">
        <f>INDEX(TblCardDesign[#Data],MATCH($S23,TblCardDesign[ID],0),6)</f>
        <v>0</v>
      </c>
      <c r="X23">
        <f>INDEX(TblCardDesign[#Data],MATCH($S23,TblCardDesign[ID],0),7)</f>
        <v>0</v>
      </c>
      <c r="Y23">
        <f>INDEX(TblCardDesign[#Data],MATCH($S23,TblCardDesign[ID],0),8)</f>
        <v>0</v>
      </c>
      <c r="Z23">
        <f>INDEX(TblCardDesign[#Data],MATCH($S23,TblCardDesign[ID],0),9)</f>
        <v>0</v>
      </c>
      <c r="AA23">
        <f>INDEX(TblCardDesign[#Data],MATCH($S23,TblCardDesign[ID],0),10)</f>
        <v>0</v>
      </c>
      <c r="AB23">
        <f>INDEX(TblCardDesign[#Data],MATCH($S23,TblCardDesign[ID],0),11)</f>
        <v>0</v>
      </c>
      <c r="AC23" t="str">
        <f>INDEX(TblCardDesign[#Data],MATCH($S23,TblCardDesign[ID],0),12)</f>
        <v>Event</v>
      </c>
      <c r="AD23">
        <f>INDEX(TblCardDesign[#Data],MATCH($S23,TblCardDesign[ID],0),13)</f>
        <v>0</v>
      </c>
      <c r="AE23">
        <f>INDEX(TblCardDesign[#Data],MATCH($S23,TblCardDesign[ID],0),14)</f>
        <v>0</v>
      </c>
      <c r="AF23">
        <f>INDEX(TblCardDesign[#Data],MATCH($S23,TblCardDesign[ID],0),15)</f>
        <v>0</v>
      </c>
      <c r="AG23" s="2" t="str">
        <f>INDEX(TblCardDesign[#Data],MATCH($S23,TblCardDesign[ID],0),17)</f>
        <v>Search your crew deck for 1 crew card with a rank higher than 1 and place into your hand. Then shuffle your strategy deck.</v>
      </c>
    </row>
    <row r="24" spans="2:33" ht="30">
      <c r="B24">
        <v>10</v>
      </c>
      <c r="C24" t="str">
        <f>INDEX(TblCardDesign[#Data],MATCH($B24,TblCardDesign[ID],0),3)</f>
        <v>Medical Officer</v>
      </c>
      <c r="D24">
        <f>INDEX(TblCardDesign[#Data],MATCH($B24,TblCardDesign[ID],0),4)</f>
        <v>1</v>
      </c>
      <c r="E24">
        <f>INDEX(TblCardDesign[#Data],MATCH($B24,TblCardDesign[ID],0),5)</f>
        <v>0</v>
      </c>
      <c r="F24">
        <f>INDEX(TblCardDesign[#Data],MATCH($B24,TblCardDesign[ID],0),6)</f>
        <v>0</v>
      </c>
      <c r="G24">
        <f>INDEX(TblCardDesign[#Data],MATCH($B24,TblCardDesign[ID],0),7)</f>
        <v>0</v>
      </c>
      <c r="H24">
        <f>INDEX(TblCardDesign[#Data],MATCH($B24,TblCardDesign[ID],0),8)</f>
        <v>0</v>
      </c>
      <c r="I24">
        <f>INDEX(TblCardDesign[#Data],MATCH($B24,TblCardDesign[ID],0),9)</f>
        <v>0</v>
      </c>
      <c r="J24">
        <f>INDEX(TblCardDesign[#Data],MATCH($B24,TblCardDesign[ID],0),10)</f>
        <v>0</v>
      </c>
      <c r="K24">
        <f>INDEX(TblCardDesign[#Data],MATCH($B24,TblCardDesign[ID],0),11)</f>
        <v>0</v>
      </c>
      <c r="L24" t="str">
        <f>INDEX(TblCardDesign[#Data],MATCH($B24,TblCardDesign[ID],0),12)</f>
        <v>Crew</v>
      </c>
      <c r="M24" t="str">
        <f>INDEX(TblCardDesign[#Data],MATCH($B24,TblCardDesign[ID],0),13)</f>
        <v>Medic</v>
      </c>
      <c r="N24">
        <f>INDEX(TblCardDesign[#Data],MATCH($B24,TblCardDesign[ID],0),14)</f>
        <v>2</v>
      </c>
      <c r="O24" t="str">
        <f>INDEX(TblCardDesign[#Data],MATCH($B24,TblCardDesign[ID],0),15)</f>
        <v>Human</v>
      </c>
      <c r="P24" s="2" t="str">
        <f>INDEX(TblCardDesign[#Data],MATCH($B24,TblCardDesign[ID],0),17)</f>
        <v>Sacrifice 1 Medic Tier 1
Tap: Medical + 2</v>
      </c>
      <c r="S24">
        <v>29</v>
      </c>
      <c r="T24" t="str">
        <f>INDEX(TblCardDesign[#Data],MATCH($S24,TblCardDesign[ID],0),3)</f>
        <v>Ship Infection</v>
      </c>
      <c r="U24">
        <f>INDEX(TblCardDesign[#Data],MATCH($S24,TblCardDesign[ID],0),4)</f>
        <v>0</v>
      </c>
      <c r="V24">
        <f>INDEX(TblCardDesign[#Data],MATCH($S24,TblCardDesign[ID],0),5)</f>
        <v>0</v>
      </c>
      <c r="W24">
        <f>INDEX(TblCardDesign[#Data],MATCH($S24,TblCardDesign[ID],0),6)</f>
        <v>0</v>
      </c>
      <c r="X24">
        <f>INDEX(TblCardDesign[#Data],MATCH($S24,TblCardDesign[ID],0),7)</f>
        <v>1</v>
      </c>
      <c r="Y24">
        <f>INDEX(TblCardDesign[#Data],MATCH($S24,TblCardDesign[ID],0),8)</f>
        <v>0</v>
      </c>
      <c r="Z24">
        <f>INDEX(TblCardDesign[#Data],MATCH($S24,TblCardDesign[ID],0),9)</f>
        <v>0</v>
      </c>
      <c r="AA24">
        <f>INDEX(TblCardDesign[#Data],MATCH($S24,TblCardDesign[ID],0),10)</f>
        <v>1</v>
      </c>
      <c r="AB24">
        <f>INDEX(TblCardDesign[#Data],MATCH($S24,TblCardDesign[ID],0),11)</f>
        <v>0</v>
      </c>
      <c r="AC24" t="str">
        <f>INDEX(TblCardDesign[#Data],MATCH($S24,TblCardDesign[ID],0),12)</f>
        <v>Tactic</v>
      </c>
      <c r="AD24">
        <f>INDEX(TblCardDesign[#Data],MATCH($S24,TblCardDesign[ID],0),13)</f>
        <v>0</v>
      </c>
      <c r="AE24">
        <f>INDEX(TblCardDesign[#Data],MATCH($S24,TblCardDesign[ID],0),14)</f>
        <v>0</v>
      </c>
      <c r="AF24">
        <f>INDEX(TblCardDesign[#Data],MATCH($S24,TblCardDesign[ID],0),15)</f>
        <v>0</v>
      </c>
      <c r="AG24" s="2" t="str">
        <f>INDEX(TblCardDesign[#Data],MATCH($S24,TblCardDesign[ID],0),17)</f>
        <v>Target Ship: Sacrifice 1 crew member</v>
      </c>
    </row>
    <row r="25" spans="2:33" ht="30">
      <c r="B25">
        <v>10</v>
      </c>
      <c r="C25" t="str">
        <f>INDEX(TblCardDesign[#Data],MATCH($B25,TblCardDesign[ID],0),3)</f>
        <v>Medical Officer</v>
      </c>
      <c r="D25">
        <f>INDEX(TblCardDesign[#Data],MATCH($B25,TblCardDesign[ID],0),4)</f>
        <v>1</v>
      </c>
      <c r="E25">
        <f>INDEX(TblCardDesign[#Data],MATCH($B25,TblCardDesign[ID],0),5)</f>
        <v>0</v>
      </c>
      <c r="F25">
        <f>INDEX(TblCardDesign[#Data],MATCH($B25,TblCardDesign[ID],0),6)</f>
        <v>0</v>
      </c>
      <c r="G25">
        <f>INDEX(TblCardDesign[#Data],MATCH($B25,TblCardDesign[ID],0),7)</f>
        <v>0</v>
      </c>
      <c r="H25">
        <f>INDEX(TblCardDesign[#Data],MATCH($B25,TblCardDesign[ID],0),8)</f>
        <v>0</v>
      </c>
      <c r="I25">
        <f>INDEX(TblCardDesign[#Data],MATCH($B25,TblCardDesign[ID],0),9)</f>
        <v>0</v>
      </c>
      <c r="J25">
        <f>INDEX(TblCardDesign[#Data],MATCH($B25,TblCardDesign[ID],0),10)</f>
        <v>0</v>
      </c>
      <c r="K25">
        <f>INDEX(TblCardDesign[#Data],MATCH($B25,TblCardDesign[ID],0),11)</f>
        <v>0</v>
      </c>
      <c r="L25" t="str">
        <f>INDEX(TblCardDesign[#Data],MATCH($B25,TblCardDesign[ID],0),12)</f>
        <v>Crew</v>
      </c>
      <c r="M25" t="str">
        <f>INDEX(TblCardDesign[#Data],MATCH($B25,TblCardDesign[ID],0),13)</f>
        <v>Medic</v>
      </c>
      <c r="N25">
        <f>INDEX(TblCardDesign[#Data],MATCH($B25,TblCardDesign[ID],0),14)</f>
        <v>2</v>
      </c>
      <c r="O25" t="str">
        <f>INDEX(TblCardDesign[#Data],MATCH($B25,TblCardDesign[ID],0),15)</f>
        <v>Human</v>
      </c>
      <c r="P25" s="2" t="str">
        <f>INDEX(TblCardDesign[#Data],MATCH($B25,TblCardDesign[ID],0),17)</f>
        <v>Sacrifice 1 Medic Tier 1
Tap: Medical + 2</v>
      </c>
      <c r="S25">
        <v>29</v>
      </c>
      <c r="T25" t="str">
        <f>INDEX(TblCardDesign[#Data],MATCH($S25,TblCardDesign[ID],0),3)</f>
        <v>Ship Infection</v>
      </c>
      <c r="U25">
        <f>INDEX(TblCardDesign[#Data],MATCH($S25,TblCardDesign[ID],0),4)</f>
        <v>0</v>
      </c>
      <c r="V25">
        <f>INDEX(TblCardDesign[#Data],MATCH($S25,TblCardDesign[ID],0),5)</f>
        <v>0</v>
      </c>
      <c r="W25">
        <f>INDEX(TblCardDesign[#Data],MATCH($S25,TblCardDesign[ID],0),6)</f>
        <v>0</v>
      </c>
      <c r="X25">
        <f>INDEX(TblCardDesign[#Data],MATCH($S25,TblCardDesign[ID],0),7)</f>
        <v>1</v>
      </c>
      <c r="Y25">
        <f>INDEX(TblCardDesign[#Data],MATCH($S25,TblCardDesign[ID],0),8)</f>
        <v>0</v>
      </c>
      <c r="Z25">
        <f>INDEX(TblCardDesign[#Data],MATCH($S25,TblCardDesign[ID],0),9)</f>
        <v>0</v>
      </c>
      <c r="AA25">
        <f>INDEX(TblCardDesign[#Data],MATCH($S25,TblCardDesign[ID],0),10)</f>
        <v>1</v>
      </c>
      <c r="AB25">
        <f>INDEX(TblCardDesign[#Data],MATCH($S25,TblCardDesign[ID],0),11)</f>
        <v>0</v>
      </c>
      <c r="AC25" t="str">
        <f>INDEX(TblCardDesign[#Data],MATCH($S25,TblCardDesign[ID],0),12)</f>
        <v>Tactic</v>
      </c>
      <c r="AD25">
        <f>INDEX(TblCardDesign[#Data],MATCH($S25,TblCardDesign[ID],0),13)</f>
        <v>0</v>
      </c>
      <c r="AE25">
        <f>INDEX(TblCardDesign[#Data],MATCH($S25,TblCardDesign[ID],0),14)</f>
        <v>0</v>
      </c>
      <c r="AF25">
        <f>INDEX(TblCardDesign[#Data],MATCH($S25,TblCardDesign[ID],0),15)</f>
        <v>0</v>
      </c>
      <c r="AG25" s="2" t="str">
        <f>INDEX(TblCardDesign[#Data],MATCH($S25,TblCardDesign[ID],0),17)</f>
        <v>Target Ship: Sacrifice 1 crew member</v>
      </c>
    </row>
    <row r="26" spans="2:33" ht="45">
      <c r="B26">
        <v>4</v>
      </c>
      <c r="C26" t="str">
        <f>INDEX(TblCardDesign[#Data],MATCH($B26,TblCardDesign[ID],0),3)</f>
        <v>Mad Scientist</v>
      </c>
      <c r="D26">
        <f>INDEX(TblCardDesign[#Data],MATCH($B26,TblCardDesign[ID],0),4)</f>
        <v>1</v>
      </c>
      <c r="E26">
        <f>INDEX(TblCardDesign[#Data],MATCH($B26,TblCardDesign[ID],0),5)</f>
        <v>0</v>
      </c>
      <c r="F26">
        <f>INDEX(TblCardDesign[#Data],MATCH($B26,TblCardDesign[ID],0),6)</f>
        <v>0</v>
      </c>
      <c r="G26">
        <f>INDEX(TblCardDesign[#Data],MATCH($B26,TblCardDesign[ID],0),7)</f>
        <v>0</v>
      </c>
      <c r="H26">
        <f>INDEX(TblCardDesign[#Data],MATCH($B26,TblCardDesign[ID],0),8)</f>
        <v>0</v>
      </c>
      <c r="I26">
        <f>INDEX(TblCardDesign[#Data],MATCH($B26,TblCardDesign[ID],0),9)</f>
        <v>0</v>
      </c>
      <c r="J26">
        <f>INDEX(TblCardDesign[#Data],MATCH($B26,TblCardDesign[ID],0),10)</f>
        <v>0</v>
      </c>
      <c r="K26">
        <f>INDEX(TblCardDesign[#Data],MATCH($B26,TblCardDesign[ID],0),11)</f>
        <v>0</v>
      </c>
      <c r="L26" t="str">
        <f>INDEX(TblCardDesign[#Data],MATCH($B26,TblCardDesign[ID],0),12)</f>
        <v>Crew</v>
      </c>
      <c r="M26" t="str">
        <f>INDEX(TblCardDesign[#Data],MATCH($B26,TblCardDesign[ID],0),13)</f>
        <v>Research</v>
      </c>
      <c r="N26">
        <f>INDEX(TblCardDesign[#Data],MATCH($B26,TblCardDesign[ID],0),14)</f>
        <v>1</v>
      </c>
      <c r="O26" t="str">
        <f>INDEX(TblCardDesign[#Data],MATCH($B26,TblCardDesign[ID],0),15)</f>
        <v>Human</v>
      </c>
      <c r="P26" s="2" t="str">
        <f>INDEX(TblCardDesign[#Data],MATCH($B26,TblCardDesign[ID],0),17)</f>
        <v>Tap: Research + 3 and discard top card of deck</v>
      </c>
      <c r="S26">
        <v>44</v>
      </c>
      <c r="T26" t="str">
        <f>INDEX(TblCardDesign[#Data],MATCH($S26,TblCardDesign[ID],0),3)</f>
        <v>Alien Disease</v>
      </c>
      <c r="U26">
        <f>INDEX(TblCardDesign[#Data],MATCH($S26,TblCardDesign[ID],0),4)</f>
        <v>0</v>
      </c>
      <c r="V26">
        <f>INDEX(TblCardDesign[#Data],MATCH($S26,TblCardDesign[ID],0),5)</f>
        <v>0</v>
      </c>
      <c r="W26">
        <f>INDEX(TblCardDesign[#Data],MATCH($S26,TblCardDesign[ID],0),6)</f>
        <v>0</v>
      </c>
      <c r="X26">
        <f>INDEX(TblCardDesign[#Data],MATCH($S26,TblCardDesign[ID],0),7)</f>
        <v>2</v>
      </c>
      <c r="Y26">
        <f>INDEX(TblCardDesign[#Data],MATCH($S26,TblCardDesign[ID],0),8)</f>
        <v>0</v>
      </c>
      <c r="Z26">
        <f>INDEX(TblCardDesign[#Data],MATCH($S26,TblCardDesign[ID],0),9)</f>
        <v>0</v>
      </c>
      <c r="AA26">
        <f>INDEX(TblCardDesign[#Data],MATCH($S26,TblCardDesign[ID],0),10)</f>
        <v>2</v>
      </c>
      <c r="AB26">
        <f>INDEX(TblCardDesign[#Data],MATCH($S26,TblCardDesign[ID],0),11)</f>
        <v>0</v>
      </c>
      <c r="AC26" t="str">
        <f>INDEX(TblCardDesign[#Data],MATCH($S26,TblCardDesign[ID],0),12)</f>
        <v>On Going Event</v>
      </c>
      <c r="AD26">
        <f>INDEX(TblCardDesign[#Data],MATCH($S26,TblCardDesign[ID],0),13)</f>
        <v>0</v>
      </c>
      <c r="AE26">
        <f>INDEX(TblCardDesign[#Data],MATCH($S26,TblCardDesign[ID],0),14)</f>
        <v>0</v>
      </c>
      <c r="AF26">
        <f>INDEX(TblCardDesign[#Data],MATCH($S26,TblCardDesign[ID],0),15)</f>
        <v>0</v>
      </c>
      <c r="AG26" s="2" t="str">
        <f>INDEX(TblCardDesign[#Data],MATCH($S26,TblCardDesign[ID],0),17)</f>
        <v>Target player: Sacrifices 1 crew during that players start phase</v>
      </c>
    </row>
    <row r="27" spans="2:33" ht="45">
      <c r="B27">
        <v>4</v>
      </c>
      <c r="C27" t="str">
        <f>INDEX(TblCardDesign[#Data],MATCH($B27,TblCardDesign[ID],0),3)</f>
        <v>Mad Scientist</v>
      </c>
      <c r="D27">
        <f>INDEX(TblCardDesign[#Data],MATCH($B27,TblCardDesign[ID],0),4)</f>
        <v>1</v>
      </c>
      <c r="E27">
        <f>INDEX(TblCardDesign[#Data],MATCH($B27,TblCardDesign[ID],0),5)</f>
        <v>0</v>
      </c>
      <c r="F27">
        <f>INDEX(TblCardDesign[#Data],MATCH($B27,TblCardDesign[ID],0),6)</f>
        <v>0</v>
      </c>
      <c r="G27">
        <f>INDEX(TblCardDesign[#Data],MATCH($B27,TblCardDesign[ID],0),7)</f>
        <v>0</v>
      </c>
      <c r="H27">
        <f>INDEX(TblCardDesign[#Data],MATCH($B27,TblCardDesign[ID],0),8)</f>
        <v>0</v>
      </c>
      <c r="I27">
        <f>INDEX(TblCardDesign[#Data],MATCH($B27,TblCardDesign[ID],0),9)</f>
        <v>0</v>
      </c>
      <c r="J27">
        <f>INDEX(TblCardDesign[#Data],MATCH($B27,TblCardDesign[ID],0),10)</f>
        <v>0</v>
      </c>
      <c r="K27">
        <f>INDEX(TblCardDesign[#Data],MATCH($B27,TblCardDesign[ID],0),11)</f>
        <v>0</v>
      </c>
      <c r="L27" t="str">
        <f>INDEX(TblCardDesign[#Data],MATCH($B27,TblCardDesign[ID],0),12)</f>
        <v>Crew</v>
      </c>
      <c r="M27" t="str">
        <f>INDEX(TblCardDesign[#Data],MATCH($B27,TblCardDesign[ID],0),13)</f>
        <v>Research</v>
      </c>
      <c r="N27">
        <f>INDEX(TblCardDesign[#Data],MATCH($B27,TblCardDesign[ID],0),14)</f>
        <v>1</v>
      </c>
      <c r="O27" t="str">
        <f>INDEX(TblCardDesign[#Data],MATCH($B27,TblCardDesign[ID],0),15)</f>
        <v>Human</v>
      </c>
      <c r="P27" s="2" t="str">
        <f>INDEX(TblCardDesign[#Data],MATCH($B27,TblCardDesign[ID],0),17)</f>
        <v>Tap: Research + 3 and discard top card of deck</v>
      </c>
      <c r="S27">
        <v>44</v>
      </c>
      <c r="T27" t="str">
        <f>INDEX(TblCardDesign[#Data],MATCH($S27,TblCardDesign[ID],0),3)</f>
        <v>Alien Disease</v>
      </c>
      <c r="U27">
        <f>INDEX(TblCardDesign[#Data],MATCH($S27,TblCardDesign[ID],0),4)</f>
        <v>0</v>
      </c>
      <c r="V27">
        <f>INDEX(TblCardDesign[#Data],MATCH($S27,TblCardDesign[ID],0),5)</f>
        <v>0</v>
      </c>
      <c r="W27">
        <f>INDEX(TblCardDesign[#Data],MATCH($S27,TblCardDesign[ID],0),6)</f>
        <v>0</v>
      </c>
      <c r="X27">
        <f>INDEX(TblCardDesign[#Data],MATCH($S27,TblCardDesign[ID],0),7)</f>
        <v>2</v>
      </c>
      <c r="Y27">
        <f>INDEX(TblCardDesign[#Data],MATCH($S27,TblCardDesign[ID],0),8)</f>
        <v>0</v>
      </c>
      <c r="Z27">
        <f>INDEX(TblCardDesign[#Data],MATCH($S27,TblCardDesign[ID],0),9)</f>
        <v>0</v>
      </c>
      <c r="AA27">
        <f>INDEX(TblCardDesign[#Data],MATCH($S27,TblCardDesign[ID],0),10)</f>
        <v>2</v>
      </c>
      <c r="AB27">
        <f>INDEX(TblCardDesign[#Data],MATCH($S27,TblCardDesign[ID],0),11)</f>
        <v>0</v>
      </c>
      <c r="AC27" t="str">
        <f>INDEX(TblCardDesign[#Data],MATCH($S27,TblCardDesign[ID],0),12)</f>
        <v>On Going Event</v>
      </c>
      <c r="AD27">
        <f>INDEX(TblCardDesign[#Data],MATCH($S27,TblCardDesign[ID],0),13)</f>
        <v>0</v>
      </c>
      <c r="AE27">
        <f>INDEX(TblCardDesign[#Data],MATCH($S27,TblCardDesign[ID],0),14)</f>
        <v>0</v>
      </c>
      <c r="AF27">
        <f>INDEX(TblCardDesign[#Data],MATCH($S27,TblCardDesign[ID],0),15)</f>
        <v>0</v>
      </c>
      <c r="AG27" s="2" t="str">
        <f>INDEX(TblCardDesign[#Data],MATCH($S27,TblCardDesign[ID],0),17)</f>
        <v>Target player: Sacrifices 1 crew during that players start phase</v>
      </c>
    </row>
    <row r="28" spans="2:33" ht="45">
      <c r="B28">
        <v>4</v>
      </c>
      <c r="C28" t="str">
        <f>INDEX(TblCardDesign[#Data],MATCH($B28,TblCardDesign[ID],0),3)</f>
        <v>Mad Scientist</v>
      </c>
      <c r="D28">
        <f>INDEX(TblCardDesign[#Data],MATCH($B28,TblCardDesign[ID],0),4)</f>
        <v>1</v>
      </c>
      <c r="E28">
        <f>INDEX(TblCardDesign[#Data],MATCH($B28,TblCardDesign[ID],0),5)</f>
        <v>0</v>
      </c>
      <c r="F28">
        <f>INDEX(TblCardDesign[#Data],MATCH($B28,TblCardDesign[ID],0),6)</f>
        <v>0</v>
      </c>
      <c r="G28">
        <f>INDEX(TblCardDesign[#Data],MATCH($B28,TblCardDesign[ID],0),7)</f>
        <v>0</v>
      </c>
      <c r="H28">
        <f>INDEX(TblCardDesign[#Data],MATCH($B28,TblCardDesign[ID],0),8)</f>
        <v>0</v>
      </c>
      <c r="I28">
        <f>INDEX(TblCardDesign[#Data],MATCH($B28,TblCardDesign[ID],0),9)</f>
        <v>0</v>
      </c>
      <c r="J28">
        <f>INDEX(TblCardDesign[#Data],MATCH($B28,TblCardDesign[ID],0),10)</f>
        <v>0</v>
      </c>
      <c r="K28">
        <f>INDEX(TblCardDesign[#Data],MATCH($B28,TblCardDesign[ID],0),11)</f>
        <v>0</v>
      </c>
      <c r="L28" t="str">
        <f>INDEX(TblCardDesign[#Data],MATCH($B28,TblCardDesign[ID],0),12)</f>
        <v>Crew</v>
      </c>
      <c r="M28" t="str">
        <f>INDEX(TblCardDesign[#Data],MATCH($B28,TblCardDesign[ID],0),13)</f>
        <v>Research</v>
      </c>
      <c r="N28">
        <f>INDEX(TblCardDesign[#Data],MATCH($B28,TblCardDesign[ID],0),14)</f>
        <v>1</v>
      </c>
      <c r="O28" t="str">
        <f>INDEX(TblCardDesign[#Data],MATCH($B28,TblCardDesign[ID],0),15)</f>
        <v>Human</v>
      </c>
      <c r="P28" s="2" t="str">
        <f>INDEX(TblCardDesign[#Data],MATCH($B28,TblCardDesign[ID],0),17)</f>
        <v>Tap: Research + 3 and discard top card of deck</v>
      </c>
      <c r="S28">
        <v>45</v>
      </c>
      <c r="T28" t="str">
        <f>INDEX(TblCardDesign[#Data],MATCH($S28,TblCardDesign[ID],0),3)</f>
        <v>Antidote</v>
      </c>
      <c r="U28">
        <f>INDEX(TblCardDesign[#Data],MATCH($S28,TblCardDesign[ID],0),4)</f>
        <v>0</v>
      </c>
      <c r="V28">
        <f>INDEX(TblCardDesign[#Data],MATCH($S28,TblCardDesign[ID],0),5)</f>
        <v>0</v>
      </c>
      <c r="W28">
        <f>INDEX(TblCardDesign[#Data],MATCH($S28,TblCardDesign[ID],0),6)</f>
        <v>0</v>
      </c>
      <c r="X28">
        <f>INDEX(TblCardDesign[#Data],MATCH($S28,TblCardDesign[ID],0),7)</f>
        <v>1</v>
      </c>
      <c r="Y28">
        <f>INDEX(TblCardDesign[#Data],MATCH($S28,TblCardDesign[ID],0),8)</f>
        <v>0</v>
      </c>
      <c r="Z28">
        <f>INDEX(TblCardDesign[#Data],MATCH($S28,TblCardDesign[ID],0),9)</f>
        <v>0</v>
      </c>
      <c r="AA28">
        <f>INDEX(TblCardDesign[#Data],MATCH($S28,TblCardDesign[ID],0),10)</f>
        <v>1</v>
      </c>
      <c r="AB28">
        <f>INDEX(TblCardDesign[#Data],MATCH($S28,TblCardDesign[ID],0),11)</f>
        <v>0</v>
      </c>
      <c r="AC28" t="str">
        <f>INDEX(TblCardDesign[#Data],MATCH($S28,TblCardDesign[ID],0),12)</f>
        <v>Event</v>
      </c>
      <c r="AD28">
        <f>INDEX(TblCardDesign[#Data],MATCH($S28,TblCardDesign[ID],0),13)</f>
        <v>0</v>
      </c>
      <c r="AE28">
        <f>INDEX(TblCardDesign[#Data],MATCH($S28,TblCardDesign[ID],0),14)</f>
        <v>0</v>
      </c>
      <c r="AF28">
        <f>INDEX(TblCardDesign[#Data],MATCH($S28,TblCardDesign[ID],0),15)</f>
        <v>0</v>
      </c>
      <c r="AG28" s="2" t="str">
        <f>INDEX(TblCardDesign[#Data],MATCH($S28,TblCardDesign[ID],0),17)</f>
        <v>Remove target On Going event card attached to you</v>
      </c>
    </row>
    <row r="29" spans="2:33" ht="45">
      <c r="B29">
        <v>4</v>
      </c>
      <c r="C29" t="str">
        <f>INDEX(TblCardDesign[#Data],MATCH($B29,TblCardDesign[ID],0),3)</f>
        <v>Mad Scientist</v>
      </c>
      <c r="D29">
        <f>INDEX(TblCardDesign[#Data],MATCH($B29,TblCardDesign[ID],0),4)</f>
        <v>1</v>
      </c>
      <c r="E29">
        <f>INDEX(TblCardDesign[#Data],MATCH($B29,TblCardDesign[ID],0),5)</f>
        <v>0</v>
      </c>
      <c r="F29">
        <f>INDEX(TblCardDesign[#Data],MATCH($B29,TblCardDesign[ID],0),6)</f>
        <v>0</v>
      </c>
      <c r="G29">
        <f>INDEX(TblCardDesign[#Data],MATCH($B29,TblCardDesign[ID],0),7)</f>
        <v>0</v>
      </c>
      <c r="H29">
        <f>INDEX(TblCardDesign[#Data],MATCH($B29,TblCardDesign[ID],0),8)</f>
        <v>0</v>
      </c>
      <c r="I29">
        <f>INDEX(TblCardDesign[#Data],MATCH($B29,TblCardDesign[ID],0),9)</f>
        <v>0</v>
      </c>
      <c r="J29">
        <f>INDEX(TblCardDesign[#Data],MATCH($B29,TblCardDesign[ID],0),10)</f>
        <v>0</v>
      </c>
      <c r="K29">
        <f>INDEX(TblCardDesign[#Data],MATCH($B29,TblCardDesign[ID],0),11)</f>
        <v>0</v>
      </c>
      <c r="L29" t="str">
        <f>INDEX(TblCardDesign[#Data],MATCH($B29,TblCardDesign[ID],0),12)</f>
        <v>Crew</v>
      </c>
      <c r="M29" t="str">
        <f>INDEX(TblCardDesign[#Data],MATCH($B29,TblCardDesign[ID],0),13)</f>
        <v>Research</v>
      </c>
      <c r="N29">
        <f>INDEX(TblCardDesign[#Data],MATCH($B29,TblCardDesign[ID],0),14)</f>
        <v>1</v>
      </c>
      <c r="O29" t="str">
        <f>INDEX(TblCardDesign[#Data],MATCH($B29,TblCardDesign[ID],0),15)</f>
        <v>Human</v>
      </c>
      <c r="P29" s="2" t="str">
        <f>INDEX(TblCardDesign[#Data],MATCH($B29,TblCardDesign[ID],0),17)</f>
        <v>Tap: Research + 3 and discard top card of deck</v>
      </c>
      <c r="S29">
        <v>45</v>
      </c>
      <c r="T29" t="str">
        <f>INDEX(TblCardDesign[#Data],MATCH($S29,TblCardDesign[ID],0),3)</f>
        <v>Antidote</v>
      </c>
      <c r="U29">
        <f>INDEX(TblCardDesign[#Data],MATCH($S29,TblCardDesign[ID],0),4)</f>
        <v>0</v>
      </c>
      <c r="V29">
        <f>INDEX(TblCardDesign[#Data],MATCH($S29,TblCardDesign[ID],0),5)</f>
        <v>0</v>
      </c>
      <c r="W29">
        <f>INDEX(TblCardDesign[#Data],MATCH($S29,TblCardDesign[ID],0),6)</f>
        <v>0</v>
      </c>
      <c r="X29">
        <f>INDEX(TblCardDesign[#Data],MATCH($S29,TblCardDesign[ID],0),7)</f>
        <v>1</v>
      </c>
      <c r="Y29">
        <f>INDEX(TblCardDesign[#Data],MATCH($S29,TblCardDesign[ID],0),8)</f>
        <v>0</v>
      </c>
      <c r="Z29">
        <f>INDEX(TblCardDesign[#Data],MATCH($S29,TblCardDesign[ID],0),9)</f>
        <v>0</v>
      </c>
      <c r="AA29">
        <f>INDEX(TblCardDesign[#Data],MATCH($S29,TblCardDesign[ID],0),10)</f>
        <v>1</v>
      </c>
      <c r="AB29">
        <f>INDEX(TblCardDesign[#Data],MATCH($S29,TblCardDesign[ID],0),11)</f>
        <v>0</v>
      </c>
      <c r="AC29" t="str">
        <f>INDEX(TblCardDesign[#Data],MATCH($S29,TblCardDesign[ID],0),12)</f>
        <v>Event</v>
      </c>
      <c r="AD29">
        <f>INDEX(TblCardDesign[#Data],MATCH($S29,TblCardDesign[ID],0),13)</f>
        <v>0</v>
      </c>
      <c r="AE29">
        <f>INDEX(TblCardDesign[#Data],MATCH($S29,TblCardDesign[ID],0),14)</f>
        <v>0</v>
      </c>
      <c r="AF29">
        <f>INDEX(TblCardDesign[#Data],MATCH($S29,TblCardDesign[ID],0),15)</f>
        <v>0</v>
      </c>
      <c r="AG29" s="2" t="str">
        <f>INDEX(TblCardDesign[#Data],MATCH($S29,TblCardDesign[ID],0),17)</f>
        <v>Remove target On Going event card attached to you</v>
      </c>
    </row>
    <row r="30" spans="2:33" ht="90">
      <c r="B30">
        <v>39</v>
      </c>
      <c r="C30" t="str">
        <f>INDEX(TblCardDesign[#Data],MATCH($B30,TblCardDesign[ID],0),3)</f>
        <v>Cpt. Walter</v>
      </c>
      <c r="D30">
        <f>INDEX(TblCardDesign[#Data],MATCH($B30,TblCardDesign[ID],0),4)</f>
        <v>1</v>
      </c>
      <c r="E30">
        <f>INDEX(TblCardDesign[#Data],MATCH($B30,TblCardDesign[ID],0),5)</f>
        <v>2</v>
      </c>
      <c r="F30">
        <f>INDEX(TblCardDesign[#Data],MATCH($B30,TblCardDesign[ID],0),6)</f>
        <v>0</v>
      </c>
      <c r="G30">
        <f>INDEX(TblCardDesign[#Data],MATCH($B30,TblCardDesign[ID],0),7)</f>
        <v>0</v>
      </c>
      <c r="H30">
        <f>INDEX(TblCardDesign[#Data],MATCH($B30,TblCardDesign[ID],0),8)</f>
        <v>0</v>
      </c>
      <c r="I30">
        <f>INDEX(TblCardDesign[#Data],MATCH($B30,TblCardDesign[ID],0),9)</f>
        <v>0</v>
      </c>
      <c r="J30">
        <f>INDEX(TblCardDesign[#Data],MATCH($B30,TblCardDesign[ID],0),10)</f>
        <v>2</v>
      </c>
      <c r="K30">
        <f>INDEX(TblCardDesign[#Data],MATCH($B30,TblCardDesign[ID],0),11)</f>
        <v>0</v>
      </c>
      <c r="L30" t="str">
        <f>INDEX(TblCardDesign[#Data],MATCH($B30,TblCardDesign[ID],0),12)</f>
        <v>Captain</v>
      </c>
      <c r="M30" t="str">
        <f>INDEX(TblCardDesign[#Data],MATCH($B30,TblCardDesign[ID],0),13)</f>
        <v>Research</v>
      </c>
      <c r="N30">
        <f>INDEX(TblCardDesign[#Data],MATCH($B30,TblCardDesign[ID],0),14)</f>
        <v>0</v>
      </c>
      <c r="O30" t="str">
        <f>INDEX(TblCardDesign[#Data],MATCH($B30,TblCardDesign[ID],0),15)</f>
        <v>Human</v>
      </c>
      <c r="P30" s="2" t="str">
        <f>INDEX(TblCardDesign[#Data],MATCH($B30,TblCardDesign[ID],0),17)</f>
        <v>All crew get +1 research on your turn when tapped
Tap: Draw 2 cards from strategy deck, then discard 1</v>
      </c>
      <c r="S30">
        <v>52</v>
      </c>
      <c r="T30" t="str">
        <f>INDEX(TblCardDesign[#Data],MATCH($S30,TblCardDesign[ID],0),3)</f>
        <v>Back in Action</v>
      </c>
      <c r="U30">
        <f>INDEX(TblCardDesign[#Data],MATCH($S30,TblCardDesign[ID],0),4)</f>
        <v>0</v>
      </c>
      <c r="V30">
        <f>INDEX(TblCardDesign[#Data],MATCH($S30,TblCardDesign[ID],0),5)</f>
        <v>0</v>
      </c>
      <c r="W30">
        <f>INDEX(TblCardDesign[#Data],MATCH($S30,TblCardDesign[ID],0),6)</f>
        <v>0</v>
      </c>
      <c r="X30">
        <f>INDEX(TblCardDesign[#Data],MATCH($S30,TblCardDesign[ID],0),7)</f>
        <v>1</v>
      </c>
      <c r="Y30">
        <f>INDEX(TblCardDesign[#Data],MATCH($S30,TblCardDesign[ID],0),8)</f>
        <v>0</v>
      </c>
      <c r="Z30">
        <f>INDEX(TblCardDesign[#Data],MATCH($S30,TblCardDesign[ID],0),9)</f>
        <v>0</v>
      </c>
      <c r="AA30">
        <f>INDEX(TblCardDesign[#Data],MATCH($S30,TblCardDesign[ID],0),10)</f>
        <v>2</v>
      </c>
      <c r="AB30">
        <f>INDEX(TblCardDesign[#Data],MATCH($S30,TblCardDesign[ID],0),11)</f>
        <v>0</v>
      </c>
      <c r="AC30" t="str">
        <f>INDEX(TblCardDesign[#Data],MATCH($S30,TblCardDesign[ID],0),12)</f>
        <v>Tactic</v>
      </c>
      <c r="AD30">
        <f>INDEX(TblCardDesign[#Data],MATCH($S30,TblCardDesign[ID],0),13)</f>
        <v>0</v>
      </c>
      <c r="AE30">
        <f>INDEX(TblCardDesign[#Data],MATCH($S30,TblCardDesign[ID],0),14)</f>
        <v>0</v>
      </c>
      <c r="AF30">
        <f>INDEX(TblCardDesign[#Data],MATCH($S30,TblCardDesign[ID],0),15)</f>
        <v>0</v>
      </c>
      <c r="AG30" s="2" t="str">
        <f>INDEX(TblCardDesign[#Data],MATCH($S30,TblCardDesign[ID],0),17)</f>
        <v>Return a crew card from stasis and place in a crew slot</v>
      </c>
    </row>
    <row r="31" spans="2:33" ht="90">
      <c r="B31">
        <v>80</v>
      </c>
      <c r="C31" t="str">
        <f>INDEX(TblCardDesign[#Data],MATCH($B31,TblCardDesign[ID],0),3)</f>
        <v>Cpt. Ray</v>
      </c>
      <c r="D31">
        <f>INDEX(TblCardDesign[#Data],MATCH($B31,TblCardDesign[ID],0),4)</f>
        <v>1</v>
      </c>
      <c r="E31">
        <f>INDEX(TblCardDesign[#Data],MATCH($B31,TblCardDesign[ID],0),5)</f>
        <v>0</v>
      </c>
      <c r="F31">
        <f>INDEX(TblCardDesign[#Data],MATCH($B31,TblCardDesign[ID],0),6)</f>
        <v>0</v>
      </c>
      <c r="G31">
        <f>INDEX(TblCardDesign[#Data],MATCH($B31,TblCardDesign[ID],0),7)</f>
        <v>1</v>
      </c>
      <c r="H31">
        <f>INDEX(TblCardDesign[#Data],MATCH($B31,TblCardDesign[ID],0),8)</f>
        <v>0</v>
      </c>
      <c r="I31">
        <f>INDEX(TblCardDesign[#Data],MATCH($B31,TblCardDesign[ID],0),9)</f>
        <v>0</v>
      </c>
      <c r="J31">
        <f>INDEX(TblCardDesign[#Data],MATCH($B31,TblCardDesign[ID],0),10)</f>
        <v>3</v>
      </c>
      <c r="K31">
        <f>INDEX(TblCardDesign[#Data],MATCH($B31,TblCardDesign[ID],0),11)</f>
        <v>0</v>
      </c>
      <c r="L31" t="str">
        <f>INDEX(TblCardDesign[#Data],MATCH($B31,TblCardDesign[ID],0),12)</f>
        <v>Captain</v>
      </c>
      <c r="M31" t="str">
        <f>INDEX(TblCardDesign[#Data],MATCH($B31,TblCardDesign[ID],0),13)</f>
        <v>Medic</v>
      </c>
      <c r="N31">
        <f>INDEX(TblCardDesign[#Data],MATCH($B31,TblCardDesign[ID],0),14)</f>
        <v>0</v>
      </c>
      <c r="O31" t="str">
        <f>INDEX(TblCardDesign[#Data],MATCH($B31,TblCardDesign[ID],0),15)</f>
        <v>Human</v>
      </c>
      <c r="P31" s="2" t="str">
        <f>INDEX(TblCardDesign[#Data],MATCH($B31,TblCardDesign[ID],0),17)</f>
        <v>Tap: Untap 2 crew members on assigned ship
Tap: Return 1 crew member from your stasis pile to your hand</v>
      </c>
      <c r="S31">
        <v>124</v>
      </c>
      <c r="T31" t="str">
        <f>INDEX(TblCardDesign[#Data],MATCH($S31,TblCardDesign[ID],0),3)</f>
        <v>Persistent Searching</v>
      </c>
      <c r="U31">
        <f>INDEX(TblCardDesign[#Data],MATCH($S31,TblCardDesign[ID],0),4)</f>
        <v>0</v>
      </c>
      <c r="V31">
        <f>INDEX(TblCardDesign[#Data],MATCH($S31,TblCardDesign[ID],0),5)</f>
        <v>1</v>
      </c>
      <c r="W31">
        <f>INDEX(TblCardDesign[#Data],MATCH($S31,TblCardDesign[ID],0),6)</f>
        <v>0</v>
      </c>
      <c r="X31">
        <f>INDEX(TblCardDesign[#Data],MATCH($S31,TblCardDesign[ID],0),7)</f>
        <v>0</v>
      </c>
      <c r="Y31">
        <f>INDEX(TblCardDesign[#Data],MATCH($S31,TblCardDesign[ID],0),8)</f>
        <v>0</v>
      </c>
      <c r="Z31">
        <f>INDEX(TblCardDesign[#Data],MATCH($S31,TblCardDesign[ID],0),9)</f>
        <v>0</v>
      </c>
      <c r="AA31">
        <f>INDEX(TblCardDesign[#Data],MATCH($S31,TblCardDesign[ID],0),10)</f>
        <v>1</v>
      </c>
      <c r="AB31">
        <f>INDEX(TblCardDesign[#Data],MATCH($S31,TblCardDesign[ID],0),11)</f>
        <v>0</v>
      </c>
      <c r="AC31" t="str">
        <f>INDEX(TblCardDesign[#Data],MATCH($S31,TblCardDesign[ID],0),12)</f>
        <v>Event</v>
      </c>
      <c r="AD31">
        <f>INDEX(TblCardDesign[#Data],MATCH($S31,TblCardDesign[ID],0),13)</f>
        <v>0</v>
      </c>
      <c r="AE31">
        <f>INDEX(TblCardDesign[#Data],MATCH($S31,TblCardDesign[ID],0),14)</f>
        <v>0</v>
      </c>
      <c r="AF31">
        <f>INDEX(TblCardDesign[#Data],MATCH($S31,TblCardDesign[ID],0),15)</f>
        <v>0</v>
      </c>
      <c r="AG31" s="2" t="str">
        <f>INDEX(TblCardDesign[#Data],MATCH($S31,TblCardDesign[ID],0),17)</f>
        <v>Return target on going event card from your junkyard to your hand</v>
      </c>
    </row>
    <row r="32" spans="2:33" ht="30">
      <c r="B32">
        <v>90</v>
      </c>
      <c r="C32" t="str">
        <f>INDEX(TblCardDesign[#Data],MATCH($B32,TblCardDesign[ID],0),3)</f>
        <v>Lt. Dang</v>
      </c>
      <c r="D32">
        <f>INDEX(TblCardDesign[#Data],MATCH($B32,TblCardDesign[ID],0),4)</f>
        <v>1</v>
      </c>
      <c r="E32">
        <f>INDEX(TblCardDesign[#Data],MATCH($B32,TblCardDesign[ID],0),5)</f>
        <v>2</v>
      </c>
      <c r="F32">
        <f>INDEX(TblCardDesign[#Data],MATCH($B32,TblCardDesign[ID],0),6)</f>
        <v>0</v>
      </c>
      <c r="G32">
        <f>INDEX(TblCardDesign[#Data],MATCH($B32,TblCardDesign[ID],0),7)</f>
        <v>0</v>
      </c>
      <c r="H32">
        <f>INDEX(TblCardDesign[#Data],MATCH($B32,TblCardDesign[ID],0),8)</f>
        <v>0</v>
      </c>
      <c r="I32">
        <f>INDEX(TblCardDesign[#Data],MATCH($B32,TblCardDesign[ID],0),9)</f>
        <v>0</v>
      </c>
      <c r="J32">
        <f>INDEX(TblCardDesign[#Data],MATCH($B32,TblCardDesign[ID],0),10)</f>
        <v>0</v>
      </c>
      <c r="K32">
        <f>INDEX(TblCardDesign[#Data],MATCH($B32,TblCardDesign[ID],0),11)</f>
        <v>0</v>
      </c>
      <c r="L32" t="str">
        <f>INDEX(TblCardDesign[#Data],MATCH($B32,TblCardDesign[ID],0),12)</f>
        <v>Lieutenant</v>
      </c>
      <c r="M32" t="str">
        <f>INDEX(TblCardDesign[#Data],MATCH($B32,TblCardDesign[ID],0),13)</f>
        <v>Research</v>
      </c>
      <c r="N32">
        <f>INDEX(TblCardDesign[#Data],MATCH($B32,TblCardDesign[ID],0),14)</f>
        <v>0</v>
      </c>
      <c r="O32" t="str">
        <f>INDEX(TblCardDesign[#Data],MATCH($B32,TblCardDesign[ID],0),15)</f>
        <v>Human</v>
      </c>
      <c r="P32" s="2" t="str">
        <f>INDEX(TblCardDesign[#Data],MATCH($B32,TblCardDesign[ID],0),17)</f>
        <v>Draw 1 extra card at the start of your turn</v>
      </c>
      <c r="S32">
        <v>124</v>
      </c>
      <c r="T32" t="str">
        <f>INDEX(TblCardDesign[#Data],MATCH($S32,TblCardDesign[ID],0),3)</f>
        <v>Persistent Searching</v>
      </c>
      <c r="U32">
        <f>INDEX(TblCardDesign[#Data],MATCH($S32,TblCardDesign[ID],0),4)</f>
        <v>0</v>
      </c>
      <c r="V32">
        <f>INDEX(TblCardDesign[#Data],MATCH($S32,TblCardDesign[ID],0),5)</f>
        <v>1</v>
      </c>
      <c r="W32">
        <f>INDEX(TblCardDesign[#Data],MATCH($S32,TblCardDesign[ID],0),6)</f>
        <v>0</v>
      </c>
      <c r="X32">
        <f>INDEX(TblCardDesign[#Data],MATCH($S32,TblCardDesign[ID],0),7)</f>
        <v>0</v>
      </c>
      <c r="Y32">
        <f>INDEX(TblCardDesign[#Data],MATCH($S32,TblCardDesign[ID],0),8)</f>
        <v>0</v>
      </c>
      <c r="Z32">
        <f>INDEX(TblCardDesign[#Data],MATCH($S32,TblCardDesign[ID],0),9)</f>
        <v>0</v>
      </c>
      <c r="AA32">
        <f>INDEX(TblCardDesign[#Data],MATCH($S32,TblCardDesign[ID],0),10)</f>
        <v>1</v>
      </c>
      <c r="AB32">
        <f>INDEX(TblCardDesign[#Data],MATCH($S32,TblCardDesign[ID],0),11)</f>
        <v>0</v>
      </c>
      <c r="AC32" t="str">
        <f>INDEX(TblCardDesign[#Data],MATCH($S32,TblCardDesign[ID],0),12)</f>
        <v>Event</v>
      </c>
      <c r="AD32">
        <f>INDEX(TblCardDesign[#Data],MATCH($S32,TblCardDesign[ID],0),13)</f>
        <v>0</v>
      </c>
      <c r="AE32">
        <f>INDEX(TblCardDesign[#Data],MATCH($S32,TblCardDesign[ID],0),14)</f>
        <v>0</v>
      </c>
      <c r="AF32">
        <f>INDEX(TblCardDesign[#Data],MATCH($S32,TblCardDesign[ID],0),15)</f>
        <v>0</v>
      </c>
      <c r="AG32" s="2" t="str">
        <f>INDEX(TblCardDesign[#Data],MATCH($S32,TblCardDesign[ID],0),17)</f>
        <v>Return target on going event card from your junkyard to your hand</v>
      </c>
    </row>
    <row r="33" spans="2:33" ht="30">
      <c r="B33">
        <v>90</v>
      </c>
      <c r="C33" t="str">
        <f>INDEX(TblCardDesign[#Data],MATCH($B33,TblCardDesign[ID],0),3)</f>
        <v>Lt. Dang</v>
      </c>
      <c r="D33">
        <f>INDEX(TblCardDesign[#Data],MATCH($B33,TblCardDesign[ID],0),4)</f>
        <v>1</v>
      </c>
      <c r="E33">
        <f>INDEX(TblCardDesign[#Data],MATCH($B33,TblCardDesign[ID],0),5)</f>
        <v>2</v>
      </c>
      <c r="F33">
        <f>INDEX(TblCardDesign[#Data],MATCH($B33,TblCardDesign[ID],0),6)</f>
        <v>0</v>
      </c>
      <c r="G33">
        <f>INDEX(TblCardDesign[#Data],MATCH($B33,TblCardDesign[ID],0),7)</f>
        <v>0</v>
      </c>
      <c r="H33">
        <f>INDEX(TblCardDesign[#Data],MATCH($B33,TblCardDesign[ID],0),8)</f>
        <v>0</v>
      </c>
      <c r="I33">
        <f>INDEX(TblCardDesign[#Data],MATCH($B33,TblCardDesign[ID],0),9)</f>
        <v>0</v>
      </c>
      <c r="J33">
        <f>INDEX(TblCardDesign[#Data],MATCH($B33,TblCardDesign[ID],0),10)</f>
        <v>0</v>
      </c>
      <c r="K33">
        <f>INDEX(TblCardDesign[#Data],MATCH($B33,TblCardDesign[ID],0),11)</f>
        <v>0</v>
      </c>
      <c r="L33" t="str">
        <f>INDEX(TblCardDesign[#Data],MATCH($B33,TblCardDesign[ID],0),12)</f>
        <v>Lieutenant</v>
      </c>
      <c r="M33" t="str">
        <f>INDEX(TblCardDesign[#Data],MATCH($B33,TblCardDesign[ID],0),13)</f>
        <v>Research</v>
      </c>
      <c r="N33">
        <f>INDEX(TblCardDesign[#Data],MATCH($B33,TblCardDesign[ID],0),14)</f>
        <v>0</v>
      </c>
      <c r="O33" t="str">
        <f>INDEX(TblCardDesign[#Data],MATCH($B33,TblCardDesign[ID],0),15)</f>
        <v>Human</v>
      </c>
      <c r="P33" s="2" t="str">
        <f>INDEX(TblCardDesign[#Data],MATCH($B33,TblCardDesign[ID],0),17)</f>
        <v>Draw 1 extra card at the start of your turn</v>
      </c>
      <c r="S33">
        <v>124</v>
      </c>
      <c r="T33" t="str">
        <f>INDEX(TblCardDesign[#Data],MATCH($S33,TblCardDesign[ID],0),3)</f>
        <v>Persistent Searching</v>
      </c>
      <c r="U33">
        <f>INDEX(TblCardDesign[#Data],MATCH($S33,TblCardDesign[ID],0),4)</f>
        <v>0</v>
      </c>
      <c r="V33">
        <f>INDEX(TblCardDesign[#Data],MATCH($S33,TblCardDesign[ID],0),5)</f>
        <v>1</v>
      </c>
      <c r="W33">
        <f>INDEX(TblCardDesign[#Data],MATCH($S33,TblCardDesign[ID],0),6)</f>
        <v>0</v>
      </c>
      <c r="X33">
        <f>INDEX(TblCardDesign[#Data],MATCH($S33,TblCardDesign[ID],0),7)</f>
        <v>0</v>
      </c>
      <c r="Y33">
        <f>INDEX(TblCardDesign[#Data],MATCH($S33,TblCardDesign[ID],0),8)</f>
        <v>0</v>
      </c>
      <c r="Z33">
        <f>INDEX(TblCardDesign[#Data],MATCH($S33,TblCardDesign[ID],0),9)</f>
        <v>0</v>
      </c>
      <c r="AA33">
        <f>INDEX(TblCardDesign[#Data],MATCH($S33,TblCardDesign[ID],0),10)</f>
        <v>1</v>
      </c>
      <c r="AB33">
        <f>INDEX(TblCardDesign[#Data],MATCH($S33,TblCardDesign[ID],0),11)</f>
        <v>0</v>
      </c>
      <c r="AC33" t="str">
        <f>INDEX(TblCardDesign[#Data],MATCH($S33,TblCardDesign[ID],0),12)</f>
        <v>Event</v>
      </c>
      <c r="AD33">
        <f>INDEX(TblCardDesign[#Data],MATCH($S33,TblCardDesign[ID],0),13)</f>
        <v>0</v>
      </c>
      <c r="AE33">
        <f>INDEX(TblCardDesign[#Data],MATCH($S33,TblCardDesign[ID],0),14)</f>
        <v>0</v>
      </c>
      <c r="AF33">
        <f>INDEX(TblCardDesign[#Data],MATCH($S33,TblCardDesign[ID],0),15)</f>
        <v>0</v>
      </c>
      <c r="AG33" s="2" t="str">
        <f>INDEX(TblCardDesign[#Data],MATCH($S33,TblCardDesign[ID],0),17)</f>
        <v>Return target on going event card from your junkyard to your hand</v>
      </c>
    </row>
    <row r="34" spans="2:33" ht="30">
      <c r="B34">
        <v>90</v>
      </c>
      <c r="C34" t="str">
        <f>INDEX(TblCardDesign[#Data],MATCH($B34,TblCardDesign[ID],0),3)</f>
        <v>Lt. Dang</v>
      </c>
      <c r="D34">
        <f>INDEX(TblCardDesign[#Data],MATCH($B34,TblCardDesign[ID],0),4)</f>
        <v>1</v>
      </c>
      <c r="E34">
        <f>INDEX(TblCardDesign[#Data],MATCH($B34,TblCardDesign[ID],0),5)</f>
        <v>2</v>
      </c>
      <c r="F34">
        <f>INDEX(TblCardDesign[#Data],MATCH($B34,TblCardDesign[ID],0),6)</f>
        <v>0</v>
      </c>
      <c r="G34">
        <f>INDEX(TblCardDesign[#Data],MATCH($B34,TblCardDesign[ID],0),7)</f>
        <v>0</v>
      </c>
      <c r="H34">
        <f>INDEX(TblCardDesign[#Data],MATCH($B34,TblCardDesign[ID],0),8)</f>
        <v>0</v>
      </c>
      <c r="I34">
        <f>INDEX(TblCardDesign[#Data],MATCH($B34,TblCardDesign[ID],0),9)</f>
        <v>0</v>
      </c>
      <c r="J34">
        <f>INDEX(TblCardDesign[#Data],MATCH($B34,TblCardDesign[ID],0),10)</f>
        <v>0</v>
      </c>
      <c r="K34">
        <f>INDEX(TblCardDesign[#Data],MATCH($B34,TblCardDesign[ID],0),11)</f>
        <v>0</v>
      </c>
      <c r="L34" t="str">
        <f>INDEX(TblCardDesign[#Data],MATCH($B34,TblCardDesign[ID],0),12)</f>
        <v>Lieutenant</v>
      </c>
      <c r="M34" t="str">
        <f>INDEX(TblCardDesign[#Data],MATCH($B34,TblCardDesign[ID],0),13)</f>
        <v>Research</v>
      </c>
      <c r="N34">
        <f>INDEX(TblCardDesign[#Data],MATCH($B34,TblCardDesign[ID],0),14)</f>
        <v>0</v>
      </c>
      <c r="O34" t="str">
        <f>INDEX(TblCardDesign[#Data],MATCH($B34,TblCardDesign[ID],0),15)</f>
        <v>Human</v>
      </c>
      <c r="P34" s="2" t="str">
        <f>INDEX(TblCardDesign[#Data],MATCH($B34,TblCardDesign[ID],0),17)</f>
        <v>Draw 1 extra card at the start of your turn</v>
      </c>
      <c r="S34">
        <v>124</v>
      </c>
      <c r="T34" t="str">
        <f>INDEX(TblCardDesign[#Data],MATCH($S34,TblCardDesign[ID],0),3)</f>
        <v>Persistent Searching</v>
      </c>
      <c r="U34">
        <f>INDEX(TblCardDesign[#Data],MATCH($S34,TblCardDesign[ID],0),4)</f>
        <v>0</v>
      </c>
      <c r="V34">
        <f>INDEX(TblCardDesign[#Data],MATCH($S34,TblCardDesign[ID],0),5)</f>
        <v>1</v>
      </c>
      <c r="W34">
        <f>INDEX(TblCardDesign[#Data],MATCH($S34,TblCardDesign[ID],0),6)</f>
        <v>0</v>
      </c>
      <c r="X34">
        <f>INDEX(TblCardDesign[#Data],MATCH($S34,TblCardDesign[ID],0),7)</f>
        <v>0</v>
      </c>
      <c r="Y34">
        <f>INDEX(TblCardDesign[#Data],MATCH($S34,TblCardDesign[ID],0),8)</f>
        <v>0</v>
      </c>
      <c r="Z34">
        <f>INDEX(TblCardDesign[#Data],MATCH($S34,TblCardDesign[ID],0),9)</f>
        <v>0</v>
      </c>
      <c r="AA34">
        <f>INDEX(TblCardDesign[#Data],MATCH($S34,TblCardDesign[ID],0),10)</f>
        <v>1</v>
      </c>
      <c r="AB34">
        <f>INDEX(TblCardDesign[#Data],MATCH($S34,TblCardDesign[ID],0),11)</f>
        <v>0</v>
      </c>
      <c r="AC34" t="str">
        <f>INDEX(TblCardDesign[#Data],MATCH($S34,TblCardDesign[ID],0),12)</f>
        <v>Event</v>
      </c>
      <c r="AD34">
        <f>INDEX(TblCardDesign[#Data],MATCH($S34,TblCardDesign[ID],0),13)</f>
        <v>0</v>
      </c>
      <c r="AE34">
        <f>INDEX(TblCardDesign[#Data],MATCH($S34,TblCardDesign[ID],0),14)</f>
        <v>0</v>
      </c>
      <c r="AF34">
        <f>INDEX(TblCardDesign[#Data],MATCH($S34,TblCardDesign[ID],0),15)</f>
        <v>0</v>
      </c>
      <c r="AG34" s="2" t="str">
        <f>INDEX(TblCardDesign[#Data],MATCH($S34,TblCardDesign[ID],0),17)</f>
        <v>Return target on going event card from your junkyard to your hand</v>
      </c>
    </row>
    <row r="35" spans="2:33" ht="90">
      <c r="B35">
        <v>123</v>
      </c>
      <c r="C35" t="str">
        <f>INDEX(TblCardDesign[#Data],MATCH($B35,TblCardDesign[ID],0),3)</f>
        <v>Adm. Bonnie</v>
      </c>
      <c r="D35">
        <f>INDEX(TblCardDesign[#Data],MATCH($B35,TblCardDesign[ID],0),4)</f>
        <v>0</v>
      </c>
      <c r="E35">
        <f>INDEX(TblCardDesign[#Data],MATCH($B35,TblCardDesign[ID],0),5)</f>
        <v>1</v>
      </c>
      <c r="F35">
        <f>INDEX(TblCardDesign[#Data],MATCH($B35,TblCardDesign[ID],0),6)</f>
        <v>0</v>
      </c>
      <c r="G35">
        <f>INDEX(TblCardDesign[#Data],MATCH($B35,TblCardDesign[ID],0),7)</f>
        <v>0</v>
      </c>
      <c r="H35">
        <f>INDEX(TblCardDesign[#Data],MATCH($B35,TblCardDesign[ID],0),8)</f>
        <v>0</v>
      </c>
      <c r="I35">
        <f>INDEX(TblCardDesign[#Data],MATCH($B35,TblCardDesign[ID],0),9)</f>
        <v>0</v>
      </c>
      <c r="J35">
        <f>INDEX(TblCardDesign[#Data],MATCH($B35,TblCardDesign[ID],0),10)</f>
        <v>3</v>
      </c>
      <c r="K35">
        <f>INDEX(TblCardDesign[#Data],MATCH($B35,TblCardDesign[ID],0),11)</f>
        <v>0</v>
      </c>
      <c r="L35" t="str">
        <f>INDEX(TblCardDesign[#Data],MATCH($B35,TblCardDesign[ID],0),12)</f>
        <v>Admiral</v>
      </c>
      <c r="M35" t="str">
        <f>INDEX(TblCardDesign[#Data],MATCH($B35,TblCardDesign[ID],0),13)</f>
        <v>Research</v>
      </c>
      <c r="N35">
        <f>INDEX(TblCardDesign[#Data],MATCH($B35,TblCardDesign[ID],0),14)</f>
        <v>0</v>
      </c>
      <c r="O35" t="str">
        <f>INDEX(TblCardDesign[#Data],MATCH($B35,TblCardDesign[ID],0),15)</f>
        <v>Human</v>
      </c>
      <c r="P35" s="2" t="str">
        <f>INDEX(TblCardDesign[#Data],MATCH($B35,TblCardDesign[ID],0),17)</f>
        <v>At the start of your turn, return a target event card from your junkyard to your hand.</v>
      </c>
      <c r="S35">
        <v>125</v>
      </c>
      <c r="T35" t="str">
        <f>INDEX(TblCardDesign[#Data],MATCH($S35,TblCardDesign[ID],0),3)</f>
        <v>Dealing with Junk</v>
      </c>
      <c r="U35">
        <f>INDEX(TblCardDesign[#Data],MATCH($S35,TblCardDesign[ID],0),4)</f>
        <v>0</v>
      </c>
      <c r="V35">
        <f>INDEX(TblCardDesign[#Data],MATCH($S35,TblCardDesign[ID],0),5)</f>
        <v>2</v>
      </c>
      <c r="W35">
        <f>INDEX(TblCardDesign[#Data],MATCH($S35,TblCardDesign[ID],0),6)</f>
        <v>0</v>
      </c>
      <c r="X35">
        <f>INDEX(TblCardDesign[#Data],MATCH($S35,TblCardDesign[ID],0),7)</f>
        <v>0</v>
      </c>
      <c r="Y35">
        <f>INDEX(TblCardDesign[#Data],MATCH($S35,TblCardDesign[ID],0),8)</f>
        <v>0</v>
      </c>
      <c r="Z35">
        <f>INDEX(TblCardDesign[#Data],MATCH($S35,TblCardDesign[ID],0),9)</f>
        <v>0</v>
      </c>
      <c r="AA35">
        <f>INDEX(TblCardDesign[#Data],MATCH($S35,TblCardDesign[ID],0),10)</f>
        <v>3</v>
      </c>
      <c r="AB35">
        <f>INDEX(TblCardDesign[#Data],MATCH($S35,TblCardDesign[ID],0),11)</f>
        <v>0</v>
      </c>
      <c r="AC35" t="str">
        <f>INDEX(TblCardDesign[#Data],MATCH($S35,TblCardDesign[ID],0),12)</f>
        <v>Event</v>
      </c>
      <c r="AD35">
        <f>INDEX(TblCardDesign[#Data],MATCH($S35,TblCardDesign[ID],0),13)</f>
        <v>0</v>
      </c>
      <c r="AE35">
        <f>INDEX(TblCardDesign[#Data],MATCH($S35,TblCardDesign[ID],0),14)</f>
        <v>0</v>
      </c>
      <c r="AF35">
        <f>INDEX(TblCardDesign[#Data],MATCH($S35,TblCardDesign[ID],0),15)</f>
        <v>0</v>
      </c>
      <c r="AG35" s="2" t="str">
        <f>INDEX(TblCardDesign[#Data],MATCH($S35,TblCardDesign[ID],0),17)</f>
        <v>Return 3 cards from your junkyard to your hand</v>
      </c>
    </row>
    <row r="36" spans="2:33" ht="30">
      <c r="S36">
        <v>125</v>
      </c>
      <c r="T36" t="str">
        <f>INDEX(TblCardDesign[#Data],MATCH($S36,TblCardDesign[ID],0),3)</f>
        <v>Dealing with Junk</v>
      </c>
      <c r="U36">
        <f>INDEX(TblCardDesign[#Data],MATCH($S36,TblCardDesign[ID],0),4)</f>
        <v>0</v>
      </c>
      <c r="V36">
        <f>INDEX(TblCardDesign[#Data],MATCH($S36,TblCardDesign[ID],0),5)</f>
        <v>2</v>
      </c>
      <c r="W36">
        <f>INDEX(TblCardDesign[#Data],MATCH($S36,TblCardDesign[ID],0),6)</f>
        <v>0</v>
      </c>
      <c r="X36">
        <f>INDEX(TblCardDesign[#Data],MATCH($S36,TblCardDesign[ID],0),7)</f>
        <v>0</v>
      </c>
      <c r="Y36">
        <f>INDEX(TblCardDesign[#Data],MATCH($S36,TblCardDesign[ID],0),8)</f>
        <v>0</v>
      </c>
      <c r="Z36">
        <f>INDEX(TblCardDesign[#Data],MATCH($S36,TblCardDesign[ID],0),9)</f>
        <v>0</v>
      </c>
      <c r="AA36">
        <f>INDEX(TblCardDesign[#Data],MATCH($S36,TblCardDesign[ID],0),10)</f>
        <v>3</v>
      </c>
      <c r="AB36">
        <f>INDEX(TblCardDesign[#Data],MATCH($S36,TblCardDesign[ID],0),11)</f>
        <v>0</v>
      </c>
      <c r="AC36" t="str">
        <f>INDEX(TblCardDesign[#Data],MATCH($S36,TblCardDesign[ID],0),12)</f>
        <v>Event</v>
      </c>
      <c r="AD36">
        <f>INDEX(TblCardDesign[#Data],MATCH($S36,TblCardDesign[ID],0),13)</f>
        <v>0</v>
      </c>
      <c r="AE36">
        <f>INDEX(TblCardDesign[#Data],MATCH($S36,TblCardDesign[ID],0),14)</f>
        <v>0</v>
      </c>
      <c r="AF36">
        <f>INDEX(TblCardDesign[#Data],MATCH($S36,TblCardDesign[ID],0),15)</f>
        <v>0</v>
      </c>
      <c r="AG36" s="2" t="str">
        <f>INDEX(TblCardDesign[#Data],MATCH($S36,TblCardDesign[ID],0),17)</f>
        <v>Return 3 cards from your junkyard to your hand</v>
      </c>
    </row>
    <row r="37" spans="2:33" ht="30">
      <c r="S37">
        <v>125</v>
      </c>
      <c r="T37" t="str">
        <f>INDEX(TblCardDesign[#Data],MATCH($S37,TblCardDesign[ID],0),3)</f>
        <v>Dealing with Junk</v>
      </c>
      <c r="U37">
        <f>INDEX(TblCardDesign[#Data],MATCH($S37,TblCardDesign[ID],0),4)</f>
        <v>0</v>
      </c>
      <c r="V37">
        <f>INDEX(TblCardDesign[#Data],MATCH($S37,TblCardDesign[ID],0),5)</f>
        <v>2</v>
      </c>
      <c r="W37">
        <f>INDEX(TblCardDesign[#Data],MATCH($S37,TblCardDesign[ID],0),6)</f>
        <v>0</v>
      </c>
      <c r="X37">
        <f>INDEX(TblCardDesign[#Data],MATCH($S37,TblCardDesign[ID],0),7)</f>
        <v>0</v>
      </c>
      <c r="Y37">
        <f>INDEX(TblCardDesign[#Data],MATCH($S37,TblCardDesign[ID],0),8)</f>
        <v>0</v>
      </c>
      <c r="Z37">
        <f>INDEX(TblCardDesign[#Data],MATCH($S37,TblCardDesign[ID],0),9)</f>
        <v>0</v>
      </c>
      <c r="AA37">
        <f>INDEX(TblCardDesign[#Data],MATCH($S37,TblCardDesign[ID],0),10)</f>
        <v>3</v>
      </c>
      <c r="AB37">
        <f>INDEX(TblCardDesign[#Data],MATCH($S37,TblCardDesign[ID],0),11)</f>
        <v>0</v>
      </c>
      <c r="AC37" t="str">
        <f>INDEX(TblCardDesign[#Data],MATCH($S37,TblCardDesign[ID],0),12)</f>
        <v>Event</v>
      </c>
      <c r="AD37">
        <f>INDEX(TblCardDesign[#Data],MATCH($S37,TblCardDesign[ID],0),13)</f>
        <v>0</v>
      </c>
      <c r="AE37">
        <f>INDEX(TblCardDesign[#Data],MATCH($S37,TblCardDesign[ID],0),14)</f>
        <v>0</v>
      </c>
      <c r="AF37">
        <f>INDEX(TblCardDesign[#Data],MATCH($S37,TblCardDesign[ID],0),15)</f>
        <v>0</v>
      </c>
      <c r="AG37" s="2" t="str">
        <f>INDEX(TblCardDesign[#Data],MATCH($S37,TblCardDesign[ID],0),17)</f>
        <v>Return 3 cards from your junkyard to your hand</v>
      </c>
    </row>
    <row r="38" spans="2:33" ht="30">
      <c r="S38">
        <v>125</v>
      </c>
      <c r="T38" t="str">
        <f>INDEX(TblCardDesign[#Data],MATCH($S38,TblCardDesign[ID],0),3)</f>
        <v>Dealing with Junk</v>
      </c>
      <c r="U38">
        <f>INDEX(TblCardDesign[#Data],MATCH($S38,TblCardDesign[ID],0),4)</f>
        <v>0</v>
      </c>
      <c r="V38">
        <f>INDEX(TblCardDesign[#Data],MATCH($S38,TblCardDesign[ID],0),5)</f>
        <v>2</v>
      </c>
      <c r="W38">
        <f>INDEX(TblCardDesign[#Data],MATCH($S38,TblCardDesign[ID],0),6)</f>
        <v>0</v>
      </c>
      <c r="X38">
        <f>INDEX(TblCardDesign[#Data],MATCH($S38,TblCardDesign[ID],0),7)</f>
        <v>0</v>
      </c>
      <c r="Y38">
        <f>INDEX(TblCardDesign[#Data],MATCH($S38,TblCardDesign[ID],0),8)</f>
        <v>0</v>
      </c>
      <c r="Z38">
        <f>INDEX(TblCardDesign[#Data],MATCH($S38,TblCardDesign[ID],0),9)</f>
        <v>0</v>
      </c>
      <c r="AA38">
        <f>INDEX(TblCardDesign[#Data],MATCH($S38,TblCardDesign[ID],0),10)</f>
        <v>3</v>
      </c>
      <c r="AB38">
        <f>INDEX(TblCardDesign[#Data],MATCH($S38,TblCardDesign[ID],0),11)</f>
        <v>0</v>
      </c>
      <c r="AC38" t="str">
        <f>INDEX(TblCardDesign[#Data],MATCH($S38,TblCardDesign[ID],0),12)</f>
        <v>Event</v>
      </c>
      <c r="AD38">
        <f>INDEX(TblCardDesign[#Data],MATCH($S38,TblCardDesign[ID],0),13)</f>
        <v>0</v>
      </c>
      <c r="AE38">
        <f>INDEX(TblCardDesign[#Data],MATCH($S38,TblCardDesign[ID],0),14)</f>
        <v>0</v>
      </c>
      <c r="AF38">
        <f>INDEX(TblCardDesign[#Data],MATCH($S38,TblCardDesign[ID],0),15)</f>
        <v>0</v>
      </c>
      <c r="AG38" s="2" t="str">
        <f>INDEX(TblCardDesign[#Data],MATCH($S38,TblCardDesign[ID],0),17)</f>
        <v>Return 3 cards from your junkyard to your hand</v>
      </c>
    </row>
    <row r="39" spans="2:33" ht="30">
      <c r="S39">
        <v>126</v>
      </c>
      <c r="T39" t="str">
        <f>INDEX(TblCardDesign[#Data],MATCH($S39,TblCardDesign[ID],0),3)</f>
        <v>A&amp;B Class Solar Flare</v>
      </c>
      <c r="U39">
        <f>INDEX(TblCardDesign[#Data],MATCH($S39,TblCardDesign[ID],0),4)</f>
        <v>0</v>
      </c>
      <c r="V39">
        <f>INDEX(TblCardDesign[#Data],MATCH($S39,TblCardDesign[ID],0),5)</f>
        <v>1</v>
      </c>
      <c r="W39">
        <f>INDEX(TblCardDesign[#Data],MATCH($S39,TblCardDesign[ID],0),6)</f>
        <v>0</v>
      </c>
      <c r="X39">
        <f>INDEX(TblCardDesign[#Data],MATCH($S39,TblCardDesign[ID],0),7)</f>
        <v>0</v>
      </c>
      <c r="Y39">
        <f>INDEX(TblCardDesign[#Data],MATCH($S39,TblCardDesign[ID],0),8)</f>
        <v>0</v>
      </c>
      <c r="Z39">
        <f>INDEX(TblCardDesign[#Data],MATCH($S39,TblCardDesign[ID],0),9)</f>
        <v>0</v>
      </c>
      <c r="AA39">
        <f>INDEX(TblCardDesign[#Data],MATCH($S39,TblCardDesign[ID],0),10)</f>
        <v>1</v>
      </c>
      <c r="AB39" t="b">
        <f>INDEX(TblCardDesign[#Data],MATCH($S39,TblCardDesign[ID],0),11)</f>
        <v>1</v>
      </c>
      <c r="AC39" t="str">
        <f>INDEX(TblCardDesign[#Data],MATCH($S39,TblCardDesign[ID],0),12)</f>
        <v>Event</v>
      </c>
      <c r="AD39">
        <f>INDEX(TblCardDesign[#Data],MATCH($S39,TblCardDesign[ID],0),13)</f>
        <v>0</v>
      </c>
      <c r="AE39">
        <f>INDEX(TblCardDesign[#Data],MATCH($S39,TblCardDesign[ID],0),14)</f>
        <v>0</v>
      </c>
      <c r="AF39">
        <f>INDEX(TblCardDesign[#Data],MATCH($S39,TblCardDesign[ID],0),15)</f>
        <v>0</v>
      </c>
      <c r="AG39" s="2" t="str">
        <f>INDEX(TblCardDesign[#Data],MATCH($S39,TblCardDesign[ID],0),17)</f>
        <v>Target 2 ships each take 100 damage</v>
      </c>
    </row>
    <row r="40" spans="2:33" ht="30">
      <c r="S40">
        <v>126</v>
      </c>
      <c r="T40" t="str">
        <f>INDEX(TblCardDesign[#Data],MATCH($S40,TblCardDesign[ID],0),3)</f>
        <v>A&amp;B Class Solar Flare</v>
      </c>
      <c r="U40">
        <f>INDEX(TblCardDesign[#Data],MATCH($S40,TblCardDesign[ID],0),4)</f>
        <v>0</v>
      </c>
      <c r="V40">
        <f>INDEX(TblCardDesign[#Data],MATCH($S40,TblCardDesign[ID],0),5)</f>
        <v>1</v>
      </c>
      <c r="W40">
        <f>INDEX(TblCardDesign[#Data],MATCH($S40,TblCardDesign[ID],0),6)</f>
        <v>0</v>
      </c>
      <c r="X40">
        <f>INDEX(TblCardDesign[#Data],MATCH($S40,TblCardDesign[ID],0),7)</f>
        <v>0</v>
      </c>
      <c r="Y40">
        <f>INDEX(TblCardDesign[#Data],MATCH($S40,TblCardDesign[ID],0),8)</f>
        <v>0</v>
      </c>
      <c r="Z40">
        <f>INDEX(TblCardDesign[#Data],MATCH($S40,TblCardDesign[ID],0),9)</f>
        <v>0</v>
      </c>
      <c r="AA40">
        <f>INDEX(TblCardDesign[#Data],MATCH($S40,TblCardDesign[ID],0),10)</f>
        <v>1</v>
      </c>
      <c r="AB40" t="b">
        <f>INDEX(TblCardDesign[#Data],MATCH($S40,TblCardDesign[ID],0),11)</f>
        <v>1</v>
      </c>
      <c r="AC40" t="str">
        <f>INDEX(TblCardDesign[#Data],MATCH($S40,TblCardDesign[ID],0),12)</f>
        <v>Event</v>
      </c>
      <c r="AD40">
        <f>INDEX(TblCardDesign[#Data],MATCH($S40,TblCardDesign[ID],0),13)</f>
        <v>0</v>
      </c>
      <c r="AE40">
        <f>INDEX(TblCardDesign[#Data],MATCH($S40,TblCardDesign[ID],0),14)</f>
        <v>0</v>
      </c>
      <c r="AF40">
        <f>INDEX(TblCardDesign[#Data],MATCH($S40,TblCardDesign[ID],0),15)</f>
        <v>0</v>
      </c>
      <c r="AG40" s="2" t="str">
        <f>INDEX(TblCardDesign[#Data],MATCH($S40,TblCardDesign[ID],0),17)</f>
        <v>Target 2 ships each take 100 damage</v>
      </c>
    </row>
    <row r="41" spans="2:33" ht="30">
      <c r="S41">
        <v>126</v>
      </c>
      <c r="T41" t="str">
        <f>INDEX(TblCardDesign[#Data],MATCH($S41,TblCardDesign[ID],0),3)</f>
        <v>A&amp;B Class Solar Flare</v>
      </c>
      <c r="U41">
        <f>INDEX(TblCardDesign[#Data],MATCH($S41,TblCardDesign[ID],0),4)</f>
        <v>0</v>
      </c>
      <c r="V41">
        <f>INDEX(TblCardDesign[#Data],MATCH($S41,TblCardDesign[ID],0),5)</f>
        <v>1</v>
      </c>
      <c r="W41">
        <f>INDEX(TblCardDesign[#Data],MATCH($S41,TblCardDesign[ID],0),6)</f>
        <v>0</v>
      </c>
      <c r="X41">
        <f>INDEX(TblCardDesign[#Data],MATCH($S41,TblCardDesign[ID],0),7)</f>
        <v>0</v>
      </c>
      <c r="Y41">
        <f>INDEX(TblCardDesign[#Data],MATCH($S41,TblCardDesign[ID],0),8)</f>
        <v>0</v>
      </c>
      <c r="Z41">
        <f>INDEX(TblCardDesign[#Data],MATCH($S41,TblCardDesign[ID],0),9)</f>
        <v>0</v>
      </c>
      <c r="AA41">
        <f>INDEX(TblCardDesign[#Data],MATCH($S41,TblCardDesign[ID],0),10)</f>
        <v>1</v>
      </c>
      <c r="AB41" t="b">
        <f>INDEX(TblCardDesign[#Data],MATCH($S41,TblCardDesign[ID],0),11)</f>
        <v>1</v>
      </c>
      <c r="AC41" t="str">
        <f>INDEX(TblCardDesign[#Data],MATCH($S41,TblCardDesign[ID],0),12)</f>
        <v>Event</v>
      </c>
      <c r="AD41">
        <f>INDEX(TblCardDesign[#Data],MATCH($S41,TblCardDesign[ID],0),13)</f>
        <v>0</v>
      </c>
      <c r="AE41">
        <f>INDEX(TblCardDesign[#Data],MATCH($S41,TblCardDesign[ID],0),14)</f>
        <v>0</v>
      </c>
      <c r="AF41">
        <f>INDEX(TblCardDesign[#Data],MATCH($S41,TblCardDesign[ID],0),15)</f>
        <v>0</v>
      </c>
      <c r="AG41" s="2" t="str">
        <f>INDEX(TblCardDesign[#Data],MATCH($S41,TblCardDesign[ID],0),17)</f>
        <v>Target 2 ships each take 100 damage</v>
      </c>
    </row>
    <row r="42" spans="2:33" ht="30">
      <c r="S42">
        <v>127</v>
      </c>
      <c r="T42" t="str">
        <f>INDEX(TblCardDesign[#Data],MATCH($S42,TblCardDesign[ID],0),3)</f>
        <v>C-Class Solar Flare</v>
      </c>
      <c r="U42">
        <f>INDEX(TblCardDesign[#Data],MATCH($S42,TblCardDesign[ID],0),4)</f>
        <v>0</v>
      </c>
      <c r="V42">
        <f>INDEX(TblCardDesign[#Data],MATCH($S42,TblCardDesign[ID],0),5)</f>
        <v>2</v>
      </c>
      <c r="W42">
        <f>INDEX(TblCardDesign[#Data],MATCH($S42,TblCardDesign[ID],0),6)</f>
        <v>0</v>
      </c>
      <c r="X42">
        <f>INDEX(TblCardDesign[#Data],MATCH($S42,TblCardDesign[ID],0),7)</f>
        <v>0</v>
      </c>
      <c r="Y42">
        <f>INDEX(TblCardDesign[#Data],MATCH($S42,TblCardDesign[ID],0),8)</f>
        <v>0</v>
      </c>
      <c r="Z42">
        <f>INDEX(TblCardDesign[#Data],MATCH($S42,TblCardDesign[ID],0),9)</f>
        <v>0</v>
      </c>
      <c r="AA42" t="str">
        <f>INDEX(TblCardDesign[#Data],MATCH($S42,TblCardDesign[ID],0),10)</f>
        <v>X</v>
      </c>
      <c r="AB42" t="b">
        <f>INDEX(TblCardDesign[#Data],MATCH($S42,TblCardDesign[ID],0),11)</f>
        <v>1</v>
      </c>
      <c r="AC42" t="str">
        <f>INDEX(TblCardDesign[#Data],MATCH($S42,TblCardDesign[ID],0),12)</f>
        <v>Event</v>
      </c>
      <c r="AD42">
        <f>INDEX(TblCardDesign[#Data],MATCH($S42,TblCardDesign[ID],0),13)</f>
        <v>0</v>
      </c>
      <c r="AE42">
        <f>INDEX(TblCardDesign[#Data],MATCH($S42,TblCardDesign[ID],0),14)</f>
        <v>0</v>
      </c>
      <c r="AF42">
        <f>INDEX(TblCardDesign[#Data],MATCH($S42,TblCardDesign[ID],0),15)</f>
        <v>0</v>
      </c>
      <c r="AG42" s="2" t="str">
        <f>INDEX(TblCardDesign[#Data],MATCH($S42,TblCardDesign[ID],0),17)</f>
        <v>X number of ships each take 100 damage</v>
      </c>
    </row>
    <row r="43" spans="2:33" ht="30">
      <c r="S43">
        <v>127</v>
      </c>
      <c r="T43" t="str">
        <f>INDEX(TblCardDesign[#Data],MATCH($S43,TblCardDesign[ID],0),3)</f>
        <v>C-Class Solar Flare</v>
      </c>
      <c r="U43">
        <f>INDEX(TblCardDesign[#Data],MATCH($S43,TblCardDesign[ID],0),4)</f>
        <v>0</v>
      </c>
      <c r="V43">
        <f>INDEX(TblCardDesign[#Data],MATCH($S43,TblCardDesign[ID],0),5)</f>
        <v>2</v>
      </c>
      <c r="W43">
        <f>INDEX(TblCardDesign[#Data],MATCH($S43,TblCardDesign[ID],0),6)</f>
        <v>0</v>
      </c>
      <c r="X43">
        <f>INDEX(TblCardDesign[#Data],MATCH($S43,TblCardDesign[ID],0),7)</f>
        <v>0</v>
      </c>
      <c r="Y43">
        <f>INDEX(TblCardDesign[#Data],MATCH($S43,TblCardDesign[ID],0),8)</f>
        <v>0</v>
      </c>
      <c r="Z43">
        <f>INDEX(TblCardDesign[#Data],MATCH($S43,TblCardDesign[ID],0),9)</f>
        <v>0</v>
      </c>
      <c r="AA43" t="str">
        <f>INDEX(TblCardDesign[#Data],MATCH($S43,TblCardDesign[ID],0),10)</f>
        <v>X</v>
      </c>
      <c r="AB43" t="b">
        <f>INDEX(TblCardDesign[#Data],MATCH($S43,TblCardDesign[ID],0),11)</f>
        <v>1</v>
      </c>
      <c r="AC43" t="str">
        <f>INDEX(TblCardDesign[#Data],MATCH($S43,TblCardDesign[ID],0),12)</f>
        <v>Event</v>
      </c>
      <c r="AD43">
        <f>INDEX(TblCardDesign[#Data],MATCH($S43,TblCardDesign[ID],0),13)</f>
        <v>0</v>
      </c>
      <c r="AE43">
        <f>INDEX(TblCardDesign[#Data],MATCH($S43,TblCardDesign[ID],0),14)</f>
        <v>0</v>
      </c>
      <c r="AF43">
        <f>INDEX(TblCardDesign[#Data],MATCH($S43,TblCardDesign[ID],0),15)</f>
        <v>0</v>
      </c>
      <c r="AG43" s="2" t="str">
        <f>INDEX(TblCardDesign[#Data],MATCH($S43,TblCardDesign[ID],0),17)</f>
        <v>X number of ships each take 100 damage</v>
      </c>
    </row>
    <row r="44" spans="2:33" ht="30">
      <c r="S44">
        <v>128</v>
      </c>
      <c r="T44" t="str">
        <f>INDEX(TblCardDesign[#Data],MATCH($S44,TblCardDesign[ID],0),3)</f>
        <v>M-Class Solar Flare</v>
      </c>
      <c r="U44">
        <f>INDEX(TblCardDesign[#Data],MATCH($S44,TblCardDesign[ID],0),4)</f>
        <v>0</v>
      </c>
      <c r="V44">
        <f>INDEX(TblCardDesign[#Data],MATCH($S44,TblCardDesign[ID],0),5)</f>
        <v>3</v>
      </c>
      <c r="W44">
        <f>INDEX(TblCardDesign[#Data],MATCH($S44,TblCardDesign[ID],0),6)</f>
        <v>0</v>
      </c>
      <c r="X44">
        <f>INDEX(TblCardDesign[#Data],MATCH($S44,TblCardDesign[ID],0),7)</f>
        <v>0</v>
      </c>
      <c r="Y44">
        <f>INDEX(TblCardDesign[#Data],MATCH($S44,TblCardDesign[ID],0),8)</f>
        <v>0</v>
      </c>
      <c r="Z44">
        <f>INDEX(TblCardDesign[#Data],MATCH($S44,TblCardDesign[ID],0),9)</f>
        <v>0</v>
      </c>
      <c r="AA44">
        <f>INDEX(TblCardDesign[#Data],MATCH($S44,TblCardDesign[ID],0),10)</f>
        <v>5</v>
      </c>
      <c r="AB44" t="b">
        <f>INDEX(TblCardDesign[#Data],MATCH($S44,TblCardDesign[ID],0),11)</f>
        <v>1</v>
      </c>
      <c r="AC44" t="str">
        <f>INDEX(TblCardDesign[#Data],MATCH($S44,TblCardDesign[ID],0),12)</f>
        <v>Event</v>
      </c>
      <c r="AD44">
        <f>INDEX(TblCardDesign[#Data],MATCH($S44,TblCardDesign[ID],0),13)</f>
        <v>0</v>
      </c>
      <c r="AE44">
        <f>INDEX(TblCardDesign[#Data],MATCH($S44,TblCardDesign[ID],0),14)</f>
        <v>0</v>
      </c>
      <c r="AF44">
        <f>INDEX(TblCardDesign[#Data],MATCH($S44,TblCardDesign[ID],0),15)</f>
        <v>0</v>
      </c>
      <c r="AG44" s="2" t="str">
        <f>INDEX(TblCardDesign[#Data],MATCH($S44,TblCardDesign[ID],0),17)</f>
        <v>X number of ships each take 200 damage where x are the amount of event cards in your junkyard</v>
      </c>
    </row>
    <row r="45" spans="2:33" ht="45">
      <c r="S45">
        <v>128</v>
      </c>
      <c r="T45" t="str">
        <f>INDEX(TblCardDesign[#Data],MATCH($S45,TblCardDesign[ID],0),3)</f>
        <v>M-Class Solar Flare</v>
      </c>
      <c r="U45">
        <f>INDEX(TblCardDesign[#Data],MATCH($S45,TblCardDesign[ID],0),4)</f>
        <v>0</v>
      </c>
      <c r="V45">
        <f>INDEX(TblCardDesign[#Data],MATCH($S45,TblCardDesign[ID],0),5)</f>
        <v>3</v>
      </c>
      <c r="W45">
        <f>INDEX(TblCardDesign[#Data],MATCH($S45,TblCardDesign[ID],0),6)</f>
        <v>0</v>
      </c>
      <c r="X45">
        <f>INDEX(TblCardDesign[#Data],MATCH($S45,TblCardDesign[ID],0),7)</f>
        <v>0</v>
      </c>
      <c r="Y45">
        <f>INDEX(TblCardDesign[#Data],MATCH($S45,TblCardDesign[ID],0),8)</f>
        <v>0</v>
      </c>
      <c r="Z45">
        <f>INDEX(TblCardDesign[#Data],MATCH($S45,TblCardDesign[ID],0),9)</f>
        <v>0</v>
      </c>
      <c r="AA45">
        <f>INDEX(TblCardDesign[#Data],MATCH($S45,TblCardDesign[ID],0),10)</f>
        <v>5</v>
      </c>
      <c r="AB45" t="b">
        <f>INDEX(TblCardDesign[#Data],MATCH($S45,TblCardDesign[ID],0),11)</f>
        <v>1</v>
      </c>
      <c r="AC45" t="str">
        <f>INDEX(TblCardDesign[#Data],MATCH($S45,TblCardDesign[ID],0),12)</f>
        <v>Event</v>
      </c>
      <c r="AD45">
        <f>INDEX(TblCardDesign[#Data],MATCH($S45,TblCardDesign[ID],0),13)</f>
        <v>0</v>
      </c>
      <c r="AE45">
        <f>INDEX(TblCardDesign[#Data],MATCH($S45,TblCardDesign[ID],0),14)</f>
        <v>0</v>
      </c>
      <c r="AF45">
        <f>INDEX(TblCardDesign[#Data],MATCH($S45,TblCardDesign[ID],0),15)</f>
        <v>0</v>
      </c>
      <c r="AG45" s="2" t="str">
        <f>INDEX(TblCardDesign[#Data],MATCH($S45,TblCardDesign[ID],0),17)</f>
        <v>X number of ships each take 200 damage where x are the amount of event cards in your junkyard</v>
      </c>
    </row>
  </sheetData>
  <autoFilter ref="B5:P5" xr:uid="{79696D0D-A0AB-48A4-908C-45210B221BF9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local-user</dc:creator>
  <cp:keywords/>
  <dc:description/>
  <cp:lastModifiedBy/>
  <cp:revision/>
  <dcterms:created xsi:type="dcterms:W3CDTF">2023-03-23T15:00:32Z</dcterms:created>
  <dcterms:modified xsi:type="dcterms:W3CDTF">2023-03-31T21:13:18Z</dcterms:modified>
  <cp:category/>
  <cp:contentStatus/>
</cp:coreProperties>
</file>