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nni\Documents\Actuary\Projects\"/>
    </mc:Choice>
  </mc:AlternateContent>
  <xr:revisionPtr revIDLastSave="0" documentId="8_{9EFE437B-9CD6-4B07-B01F-ADB2A72BEB05}" xr6:coauthVersionLast="47" xr6:coauthVersionMax="47" xr10:uidLastSave="{00000000-0000-0000-0000-000000000000}"/>
  <bookViews>
    <workbookView xWindow="-120" yWindow="-120" windowWidth="20730" windowHeight="11160" xr2:uid="{DEF2D046-47D8-47A7-A088-BE1834AA0769}"/>
  </bookViews>
  <sheets>
    <sheet name="Illustration Calculator" sheetId="1" r:id="rId1"/>
    <sheet name="Plan Calcula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2" i="1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23" i="2"/>
  <c r="G30" i="2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29" i="2"/>
  <c r="B11" i="1"/>
  <c r="B9" i="2"/>
  <c r="H4" i="2" s="1"/>
  <c r="B6" i="2"/>
  <c r="B3" i="2"/>
  <c r="L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B14" i="1"/>
  <c r="K3" i="2" l="1"/>
  <c r="K72" i="2"/>
  <c r="K68" i="2"/>
  <c r="K64" i="2"/>
  <c r="K60" i="2"/>
  <c r="K56" i="2"/>
  <c r="K52" i="2"/>
  <c r="K45" i="2"/>
  <c r="K37" i="2"/>
  <c r="K29" i="2"/>
  <c r="K21" i="2"/>
  <c r="K13" i="2"/>
  <c r="K5" i="2"/>
  <c r="J74" i="2"/>
  <c r="J66" i="2"/>
  <c r="J58" i="2"/>
  <c r="J50" i="2"/>
  <c r="J42" i="2"/>
  <c r="J34" i="2"/>
  <c r="L75" i="2"/>
  <c r="L67" i="2"/>
  <c r="L59" i="2"/>
  <c r="L51" i="2"/>
  <c r="L43" i="2"/>
  <c r="L35" i="2"/>
  <c r="L27" i="2"/>
  <c r="L19" i="2"/>
  <c r="L11" i="2"/>
  <c r="K74" i="2"/>
  <c r="K70" i="2"/>
  <c r="K66" i="2"/>
  <c r="K62" i="2"/>
  <c r="K58" i="2"/>
  <c r="K54" i="2"/>
  <c r="K49" i="2"/>
  <c r="K41" i="2"/>
  <c r="K33" i="2"/>
  <c r="K25" i="2"/>
  <c r="K17" i="2"/>
  <c r="K9" i="2"/>
  <c r="J70" i="2"/>
  <c r="J62" i="2"/>
  <c r="J54" i="2"/>
  <c r="J46" i="2"/>
  <c r="J38" i="2"/>
  <c r="J30" i="2"/>
  <c r="L71" i="2"/>
  <c r="L63" i="2"/>
  <c r="L55" i="2"/>
  <c r="L47" i="2"/>
  <c r="L39" i="2"/>
  <c r="L31" i="2"/>
  <c r="L23" i="2"/>
  <c r="L15" i="2"/>
  <c r="L4" i="2"/>
  <c r="F7" i="1" s="1"/>
  <c r="L6" i="2"/>
  <c r="L8" i="2"/>
  <c r="L10" i="2"/>
  <c r="L12" i="2"/>
  <c r="L14" i="2"/>
  <c r="L16" i="2"/>
  <c r="L18" i="2"/>
  <c r="L20" i="2"/>
  <c r="L22" i="2"/>
  <c r="L24" i="2"/>
  <c r="L26" i="2"/>
  <c r="L28" i="2"/>
  <c r="L30" i="2"/>
  <c r="L32" i="2"/>
  <c r="L34" i="2"/>
  <c r="L36" i="2"/>
  <c r="L38" i="2"/>
  <c r="L40" i="2"/>
  <c r="L42" i="2"/>
  <c r="L44" i="2"/>
  <c r="L46" i="2"/>
  <c r="L48" i="2"/>
  <c r="L50" i="2"/>
  <c r="L52" i="2"/>
  <c r="L54" i="2"/>
  <c r="L56" i="2"/>
  <c r="L58" i="2"/>
  <c r="L60" i="2"/>
  <c r="L62" i="2"/>
  <c r="L64" i="2"/>
  <c r="L66" i="2"/>
  <c r="L68" i="2"/>
  <c r="L70" i="2"/>
  <c r="L72" i="2"/>
  <c r="L74" i="2"/>
  <c r="L3" i="2"/>
  <c r="J29" i="2"/>
  <c r="J31" i="2"/>
  <c r="J33" i="2"/>
  <c r="J35" i="2"/>
  <c r="J37" i="2"/>
  <c r="J39" i="2"/>
  <c r="J41" i="2"/>
  <c r="J43" i="2"/>
  <c r="J45" i="2"/>
  <c r="J47" i="2"/>
  <c r="J49" i="2"/>
  <c r="J51" i="2"/>
  <c r="J53" i="2"/>
  <c r="J55" i="2"/>
  <c r="J57" i="2"/>
  <c r="J59" i="2"/>
  <c r="J61" i="2"/>
  <c r="J63" i="2"/>
  <c r="J65" i="2"/>
  <c r="J67" i="2"/>
  <c r="J69" i="2"/>
  <c r="J71" i="2"/>
  <c r="J73" i="2"/>
  <c r="J75" i="2"/>
  <c r="K4" i="2"/>
  <c r="K6" i="2"/>
  <c r="K8" i="2"/>
  <c r="K10" i="2"/>
  <c r="K12" i="2"/>
  <c r="K14" i="2"/>
  <c r="K16" i="2"/>
  <c r="K18" i="2"/>
  <c r="K20" i="2"/>
  <c r="K22" i="2"/>
  <c r="K24" i="2"/>
  <c r="K26" i="2"/>
  <c r="K28" i="2"/>
  <c r="K30" i="2"/>
  <c r="K32" i="2"/>
  <c r="K34" i="2"/>
  <c r="K36" i="2"/>
  <c r="K38" i="2"/>
  <c r="K40" i="2"/>
  <c r="K42" i="2"/>
  <c r="K44" i="2"/>
  <c r="K46" i="2"/>
  <c r="K48" i="2"/>
  <c r="K50" i="2"/>
  <c r="K75" i="2"/>
  <c r="K73" i="2"/>
  <c r="K71" i="2"/>
  <c r="K69" i="2"/>
  <c r="K67" i="2"/>
  <c r="K65" i="2"/>
  <c r="K63" i="2"/>
  <c r="K61" i="2"/>
  <c r="K59" i="2"/>
  <c r="K57" i="2"/>
  <c r="K55" i="2"/>
  <c r="K53" i="2"/>
  <c r="K51" i="2"/>
  <c r="K47" i="2"/>
  <c r="K43" i="2"/>
  <c r="K39" i="2"/>
  <c r="K35" i="2"/>
  <c r="K31" i="2"/>
  <c r="K27" i="2"/>
  <c r="K23" i="2"/>
  <c r="K19" i="2"/>
  <c r="K15" i="2"/>
  <c r="K11" i="2"/>
  <c r="K7" i="2"/>
  <c r="J72" i="2"/>
  <c r="J68" i="2"/>
  <c r="J64" i="2"/>
  <c r="J60" i="2"/>
  <c r="J56" i="2"/>
  <c r="J52" i="2"/>
  <c r="J48" i="2"/>
  <c r="J44" i="2"/>
  <c r="J40" i="2"/>
  <c r="J36" i="2"/>
  <c r="J32" i="2"/>
  <c r="J28" i="2"/>
  <c r="L73" i="2"/>
  <c r="L69" i="2"/>
  <c r="L65" i="2"/>
  <c r="L61" i="2"/>
  <c r="L57" i="2"/>
  <c r="L53" i="2"/>
  <c r="L49" i="2"/>
  <c r="L45" i="2"/>
  <c r="L41" i="2"/>
  <c r="L37" i="2"/>
  <c r="L33" i="2"/>
  <c r="L29" i="2"/>
  <c r="L25" i="2"/>
  <c r="L21" i="2"/>
  <c r="L17" i="2"/>
  <c r="L13" i="2"/>
  <c r="L9" i="2"/>
  <c r="L5" i="2"/>
  <c r="H73" i="2"/>
  <c r="F76" i="1" s="1"/>
  <c r="H71" i="2"/>
  <c r="F74" i="1" s="1"/>
  <c r="H69" i="2"/>
  <c r="H67" i="2"/>
  <c r="F70" i="1" s="1"/>
  <c r="H65" i="2"/>
  <c r="F68" i="1" s="1"/>
  <c r="H63" i="2"/>
  <c r="F66" i="1" s="1"/>
  <c r="H61" i="2"/>
  <c r="H59" i="2"/>
  <c r="F62" i="1" s="1"/>
  <c r="H57" i="2"/>
  <c r="F60" i="1" s="1"/>
  <c r="H55" i="2"/>
  <c r="F58" i="1" s="1"/>
  <c r="H53" i="2"/>
  <c r="H51" i="2"/>
  <c r="F54" i="1" s="1"/>
  <c r="H49" i="2"/>
  <c r="F52" i="1" s="1"/>
  <c r="H47" i="2"/>
  <c r="F50" i="1" s="1"/>
  <c r="H45" i="2"/>
  <c r="H43" i="2"/>
  <c r="F46" i="1" s="1"/>
  <c r="H41" i="2"/>
  <c r="F44" i="1" s="1"/>
  <c r="H39" i="2"/>
  <c r="F42" i="1" s="1"/>
  <c r="H37" i="2"/>
  <c r="H35" i="2"/>
  <c r="F38" i="1" s="1"/>
  <c r="H33" i="2"/>
  <c r="F36" i="1" s="1"/>
  <c r="H31" i="2"/>
  <c r="F34" i="1" s="1"/>
  <c r="H29" i="2"/>
  <c r="H27" i="2"/>
  <c r="F30" i="1" s="1"/>
  <c r="H25" i="2"/>
  <c r="F28" i="1" s="1"/>
  <c r="H23" i="2"/>
  <c r="F26" i="1" s="1"/>
  <c r="H21" i="2"/>
  <c r="H19" i="2"/>
  <c r="F22" i="1" s="1"/>
  <c r="H17" i="2"/>
  <c r="F20" i="1" s="1"/>
  <c r="H15" i="2"/>
  <c r="F18" i="1" s="1"/>
  <c r="H13" i="2"/>
  <c r="H11" i="2"/>
  <c r="F14" i="1" s="1"/>
  <c r="H9" i="2"/>
  <c r="F12" i="1" s="1"/>
  <c r="H7" i="2"/>
  <c r="F10" i="1" s="1"/>
  <c r="H5" i="2"/>
  <c r="H3" i="2"/>
  <c r="H72" i="2"/>
  <c r="H70" i="2"/>
  <c r="F73" i="1" s="1"/>
  <c r="H68" i="2"/>
  <c r="H66" i="2"/>
  <c r="F69" i="1" s="1"/>
  <c r="H64" i="2"/>
  <c r="H62" i="2"/>
  <c r="F65" i="1" s="1"/>
  <c r="H60" i="2"/>
  <c r="H58" i="2"/>
  <c r="F61" i="1" s="1"/>
  <c r="H56" i="2"/>
  <c r="H54" i="2"/>
  <c r="F57" i="1" s="1"/>
  <c r="H52" i="2"/>
  <c r="H50" i="2"/>
  <c r="F53" i="1" s="1"/>
  <c r="H48" i="2"/>
  <c r="H46" i="2"/>
  <c r="F49" i="1" s="1"/>
  <c r="H44" i="2"/>
  <c r="H42" i="2"/>
  <c r="F45" i="1" s="1"/>
  <c r="H40" i="2"/>
  <c r="H38" i="2"/>
  <c r="F41" i="1" s="1"/>
  <c r="H36" i="2"/>
  <c r="H34" i="2"/>
  <c r="F37" i="1" s="1"/>
  <c r="H32" i="2"/>
  <c r="H30" i="2"/>
  <c r="F33" i="1" s="1"/>
  <c r="H28" i="2"/>
  <c r="H26" i="2"/>
  <c r="F29" i="1" s="1"/>
  <c r="H24" i="2"/>
  <c r="H22" i="2"/>
  <c r="F25" i="1" s="1"/>
  <c r="H20" i="2"/>
  <c r="H18" i="2"/>
  <c r="F21" i="1" s="1"/>
  <c r="H16" i="2"/>
  <c r="H14" i="2"/>
  <c r="F17" i="1" s="1"/>
  <c r="H12" i="2"/>
  <c r="H10" i="2"/>
  <c r="F13" i="1" s="1"/>
  <c r="H8" i="2"/>
  <c r="H6" i="2"/>
  <c r="F9" i="1" s="1"/>
  <c r="F3" i="2"/>
  <c r="F4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5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6" i="2"/>
  <c r="F7" i="2"/>
  <c r="F8" i="2"/>
  <c r="F11" i="1" l="1"/>
  <c r="F15" i="1"/>
  <c r="F19" i="1"/>
  <c r="F23" i="1"/>
  <c r="F27" i="1"/>
  <c r="F31" i="1"/>
  <c r="F35" i="1"/>
  <c r="F39" i="1"/>
  <c r="F43" i="1"/>
  <c r="F47" i="1"/>
  <c r="F51" i="1"/>
  <c r="F55" i="1"/>
  <c r="F59" i="1"/>
  <c r="F63" i="1"/>
  <c r="F67" i="1"/>
  <c r="F71" i="1"/>
  <c r="F75" i="1"/>
  <c r="F8" i="1"/>
  <c r="F16" i="1"/>
  <c r="F24" i="1"/>
  <c r="F32" i="1"/>
  <c r="F40" i="1"/>
  <c r="F48" i="1"/>
  <c r="F56" i="1"/>
  <c r="F64" i="1"/>
  <c r="F72" i="1"/>
  <c r="F6" i="1"/>
  <c r="H9" i="1"/>
  <c r="H6" i="1" l="1"/>
</calcChain>
</file>

<file path=xl/sharedStrings.xml><?xml version="1.0" encoding="utf-8"?>
<sst xmlns="http://schemas.openxmlformats.org/spreadsheetml/2006/main" count="94" uniqueCount="93">
  <si>
    <t>Plan Number</t>
  </si>
  <si>
    <t>Current Age</t>
  </si>
  <si>
    <t>Age</t>
  </si>
  <si>
    <t xml:space="preserve">Year </t>
  </si>
  <si>
    <t>Expected annuity payment</t>
  </si>
  <si>
    <t>Plan #1</t>
  </si>
  <si>
    <t>Plan #2</t>
  </si>
  <si>
    <t>Plan #5</t>
  </si>
  <si>
    <t>Years of Payment</t>
  </si>
  <si>
    <t>Year 1</t>
  </si>
  <si>
    <t>Year 2</t>
  </si>
  <si>
    <t>Current Age of Client</t>
  </si>
  <si>
    <t>Year 3</t>
  </si>
  <si>
    <t>Year 4</t>
  </si>
  <si>
    <t>Year 5</t>
  </si>
  <si>
    <t>Age Payments begin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</si>
  <si>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</si>
  <si>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</si>
  <si>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</si>
  <si>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</si>
  <si>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</si>
  <si>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</si>
  <si>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</si>
  <si>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</si>
  <si>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</si>
  <si>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</si>
  <si>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</si>
  <si>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</si>
  <si>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</si>
  <si>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</si>
  <si>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</si>
  <si>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</si>
  <si>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</si>
  <si>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</si>
  <si>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</si>
  <si>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</si>
  <si>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</si>
  <si>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</si>
  <si>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</si>
  <si>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</si>
  <si>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</si>
  <si>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</si>
  <si>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</si>
  <si>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</si>
  <si>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</si>
  <si>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</si>
  <si>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</si>
  <si>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</si>
  <si>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</si>
  <si>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</si>
  <si>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</si>
  <si>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Year 41</t>
  </si>
  <si>
    <t>Year 42</t>
  </si>
  <si>
    <t>Year 43</t>
  </si>
  <si>
    <t>Year 44</t>
  </si>
  <si>
    <t>Year 45</t>
  </si>
  <si>
    <t>Year 46</t>
  </si>
  <si>
    <t>Year 47</t>
  </si>
  <si>
    <t>Year 48</t>
  </si>
  <si>
    <t>Year 49</t>
  </si>
  <si>
    <t>Year 50</t>
  </si>
  <si>
    <t>Year 51</t>
  </si>
  <si>
    <t>Year 52</t>
  </si>
  <si>
    <t>Year 53</t>
  </si>
  <si>
    <t>Year 54</t>
  </si>
  <si>
    <t>Year 55</t>
  </si>
  <si>
    <t>Year 56</t>
  </si>
  <si>
    <t>Year 57</t>
  </si>
  <si>
    <t>Year 58</t>
  </si>
  <si>
    <t>Year 59</t>
  </si>
  <si>
    <t>Year 60</t>
  </si>
  <si>
    <t>Year 61</t>
  </si>
  <si>
    <t>Year 62</t>
  </si>
  <si>
    <t>Year 63</t>
  </si>
  <si>
    <t>Year 64</t>
  </si>
  <si>
    <t>Year 65</t>
  </si>
  <si>
    <t>Year 66</t>
  </si>
  <si>
    <t>Year 67</t>
  </si>
  <si>
    <t>Year 68</t>
  </si>
  <si>
    <t>Year 69</t>
  </si>
  <si>
    <t>Year 70</t>
  </si>
  <si>
    <t>Year 71</t>
  </si>
  <si>
    <t>Year 72</t>
  </si>
  <si>
    <t>Year 73</t>
  </si>
  <si>
    <t>Plan #3</t>
  </si>
  <si>
    <t>Plan #4</t>
  </si>
  <si>
    <t>Plan #6</t>
  </si>
  <si>
    <t>Plan #7</t>
  </si>
  <si>
    <t>Total Payment</t>
  </si>
  <si>
    <t>Total Years of Payment</t>
  </si>
  <si>
    <t>Age of Last Payment</t>
  </si>
  <si>
    <t>ILLUSTRATION TOOL</t>
  </si>
  <si>
    <t>For Agent Use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</si>
</sst>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DDDDDD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0" xfId="0" applyNumberFormat="1"/>
    <xf numFmtId="164" fontId="3" fillId="0" borderId="0" xfId="1" applyNumberFormat="1" applyFont="1" applyBorder="1" applyAlignment="1">
      <alignment horizontal="center"/>
    </xf>
    <xf numFmtId="164" fontId="3" fillId="0" borderId="4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64" fontId="0" fillId="0" borderId="4" xfId="1" applyNumberFormat="1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10B-FFB0-4EB2-80BA-3E01FE10A32B}">
  <sheetPr codeName="Sheet1"/>
  <dimension ref="B2:J76"/>
  <sheetViews>
    <sheetView tabSelected="1" workbookViewId="0">
      <selection activeCell="C18" sqref="C18"/>
    </sheetView>
  </sheetViews>
  <sheetFormatPr defaultRowHeight="15" x14ac:dyDescent="0.25"/>
  <cols>
    <col min="2" max="2" width="19.28515625" bestFit="1" customWidth="1"/>
    <col min="6" max="6" width="25" bestFit="1" customWidth="1"/>
    <col min="9" max="9" width="14" customWidth="1"/>
  </cols>
  <sheetData>
    <row r="2" spans="2:10" ht="26.25" x14ac:dyDescent="0.4">
      <c r="B2" s="10" t="s">
        <v>91</v>
      </c>
      <c r="C2" s="10"/>
      <c r="D2" s="10"/>
      <c r="E2" s="10"/>
      <c r="F2" s="10"/>
      <c r="G2" s="10"/>
      <c r="H2" s="10"/>
      <c r="I2" s="10"/>
      <c r="J2" s="11"/>
    </row>
    <row r="3" spans="2:10" x14ac:dyDescent="0.25">
      <c r="B3" s="12" t="s">
        <v>92</v>
      </c>
      <c r="C3" s="12"/>
      <c r="D3" s="12"/>
      <c r="E3" s="12"/>
      <c r="F3" s="12"/>
      <c r="G3" s="12"/>
      <c r="H3" s="12"/>
      <c r="I3" s="12"/>
      <c r="J3" s="13"/>
    </row>
    <row r="5" spans="2:10" x14ac:dyDescent="0.25">
      <c r="B5" s="2" t="s">
        <v>0</v>
      </c>
      <c r="D5" t="s">
        <v>2</v>
      </c>
      <c r="E5" t="s">
        <v>3</v>
      </c>
      <c r="F5" t="s">
        <v>4</v>
      </c>
      <c r="H5" s="3" t="s">
        <v>88</v>
      </c>
      <c r="I5" s="4"/>
    </row>
    <row r="6" spans="2:10" x14ac:dyDescent="0.25">
      <c r="B6" s="1" t="s">
        <v>87</v>
      </c>
      <c r="D6">
        <v>40</v>
      </c>
      <c r="E6">
        <v>1</v>
      </c>
      <c r="F6">
        <f>_xlfn.IFNA(IF(E6="", "",HLOOKUP($B$6, 'Plan Calculations'!F2:L75, E6+1, FALSE)), "Something is wrong")</f>
        <v>0</v>
      </c>
      <c r="H6" s="5">
        <f>SUM(F6:F105)</f>
        <v>270000</v>
      </c>
      <c r="I6" s="6"/>
    </row>
    <row r="7" spans="2:10" x14ac:dyDescent="0.25">
      <c r="D7">
        <v>41</v>
      </c>
      <c r="E7">
        <v>2</v>
      </c>
      <c r="F7">
        <f>_xlfn.IFNA(IF(E7="", "",HLOOKUP($B$6, 'Plan Calculations'!$F$2:$L$75, E7+1, FALSE)), "Something is wrong")</f>
        <v>0</v>
      </c>
    </row>
    <row r="8" spans="2:10" x14ac:dyDescent="0.25">
      <c r="B8" s="2" t="s">
        <v>1</v>
      </c>
      <c r="D8">
        <v>42</v>
      </c>
      <c r="E8">
        <v>3</v>
      </c>
      <c r="F8">
        <f>_xlfn.IFNA(IF(E8="", "",HLOOKUP($B$6, 'Plan Calculations'!$F$2:$L$75, E8+1, FALSE)), "Something is wrong")</f>
        <v>0</v>
      </c>
      <c r="H8" s="3" t="s">
        <v>89</v>
      </c>
      <c r="I8" s="4"/>
    </row>
    <row r="9" spans="2:10" x14ac:dyDescent="0.25">
      <c r="B9" s="1">
        <v>40</v>
      </c>
      <c r="D9">
        <v>43</v>
      </c>
      <c r="E9">
        <v>4</v>
      </c>
      <c r="F9">
        <f>_xlfn.IFNA(IF(E9="", "",HLOOKUP($B$6, 'Plan Calculations'!$F$2:$L$75, E9+1, FALSE)), "Something is wrong")</f>
        <v>0</v>
      </c>
      <c r="H9" s="7">
        <f>COUNTIF(F6:F105, "&gt;0")</f>
        <v>9</v>
      </c>
      <c r="I9" s="8"/>
    </row>
    <row r="10" spans="2:10" x14ac:dyDescent="0.25">
      <c r="D10">
        <v>44</v>
      </c>
      <c r="E10">
        <v>5</v>
      </c>
      <c r="F10">
        <f>_xlfn.IFNA(IF(E10="", "",HLOOKUP($B$6, 'Plan Calculations'!$F$2:$L$75, E10+1, FALSE)), "Something is wrong")</f>
        <v>0</v>
      </c>
    </row>
    <row r="11" spans="2:10" x14ac:dyDescent="0.25">
      <c r="B11" s="2" t="str">
        <f>IF(OR(B6="Plan #1", B6="Plan #3", B6="Plan #5", B6="Plan #6", B6="plan #7"), "Age Payments Begin", "")</f>
        <v>Age Payments Begin</v>
      </c>
      <c r="D11">
        <v>45</v>
      </c>
      <c r="E11">
        <v>6</v>
      </c>
      <c r="F11">
        <f>_xlfn.IFNA(IF(E11="", "",HLOOKUP($B$6, 'Plan Calculations'!$F$2:$L$75, E11+1, FALSE)), "Something is wrong")</f>
        <v>0</v>
      </c>
      <c r="H11" s="3" t="s">
        <v>90</v>
      </c>
      <c r="I11" s="4"/>
    </row>
    <row r="12" spans="2:10" x14ac:dyDescent="0.25">
      <c r="B12" s="1">
        <v>65</v>
      </c>
      <c r="D12">
        <v>46</v>
      </c>
      <c r="E12">
        <v>7</v>
      </c>
      <c r="F12">
        <f>_xlfn.IFNA(IF(E12="", "",HLOOKUP($B$6, 'Plan Calculations'!$F$2:$L$75, E12+1, FALSE)), "Something is wrong")</f>
        <v>0</v>
      </c>
      <c r="H12" s="7">
        <f>IF(OR(B6="Plan #1", B6="plan #5", B6="plan #6", B6="plan #7"), B12+B15-1, IF(B6="Plan #2", 94, IF(B6="Plan #3", 110, 100)))</f>
        <v>81</v>
      </c>
      <c r="I12" s="8"/>
    </row>
    <row r="13" spans="2:10" x14ac:dyDescent="0.25">
      <c r="D13">
        <v>47</v>
      </c>
      <c r="E13">
        <v>8</v>
      </c>
      <c r="F13">
        <f>_xlfn.IFNA(IF(E13="", "",HLOOKUP($B$6, 'Plan Calculations'!$F$2:$L$75, E13+1, FALSE)), "Something is wrong")</f>
        <v>0</v>
      </c>
    </row>
    <row r="14" spans="2:10" x14ac:dyDescent="0.25">
      <c r="B14" s="2" t="str">
        <f>IF(OR(B6="Plan #1", B6="Plan #5", B6="Plan #6", B6="plan #7"), "Years of Payment", "")</f>
        <v>Years of Payment</v>
      </c>
      <c r="D14">
        <v>48</v>
      </c>
      <c r="E14">
        <v>9</v>
      </c>
      <c r="F14">
        <f>_xlfn.IFNA(IF(E14="", "",HLOOKUP($B$6, 'Plan Calculations'!$F$2:$L$75, E14+1, FALSE)), "Something is wrong")</f>
        <v>0</v>
      </c>
    </row>
    <row r="15" spans="2:10" x14ac:dyDescent="0.25">
      <c r="B15" s="1">
        <v>17</v>
      </c>
      <c r="D15">
        <v>49</v>
      </c>
      <c r="E15">
        <v>10</v>
      </c>
      <c r="F15">
        <f>_xlfn.IFNA(IF(E15="", "",HLOOKUP($B$6, 'Plan Calculations'!$F$2:$L$75, E15+1, FALSE)), "Something is wrong")</f>
        <v>0</v>
      </c>
    </row>
    <row r="16" spans="2:10" x14ac:dyDescent="0.25">
      <c r="D16">
        <v>50</v>
      </c>
      <c r="E16">
        <v>11</v>
      </c>
      <c r="F16">
        <f>_xlfn.IFNA(IF(E16="", "",HLOOKUP($B$6, 'Plan Calculations'!$F$2:$L$75, E16+1, FALSE)), "Something is wrong")</f>
        <v>0</v>
      </c>
    </row>
    <row r="17" spans="4:6" x14ac:dyDescent="0.25">
      <c r="D17">
        <v>51</v>
      </c>
      <c r="E17">
        <v>12</v>
      </c>
      <c r="F17">
        <f>_xlfn.IFNA(IF(E17="", "",HLOOKUP($B$6, 'Plan Calculations'!$F$2:$L$75, E17+1, FALSE)), "Something is wrong")</f>
        <v>0</v>
      </c>
    </row>
    <row r="18" spans="4:6" x14ac:dyDescent="0.25">
      <c r="D18">
        <v>52</v>
      </c>
      <c r="E18">
        <v>13</v>
      </c>
      <c r="F18">
        <f>_xlfn.IFNA(IF(E18="", "",HLOOKUP($B$6, 'Plan Calculations'!$F$2:$L$75, E18+1, FALSE)), "Something is wrong")</f>
        <v>0</v>
      </c>
    </row>
    <row r="19" spans="4:6" x14ac:dyDescent="0.25">
      <c r="D19">
        <v>53</v>
      </c>
      <c r="E19">
        <v>14</v>
      </c>
      <c r="F19">
        <f>_xlfn.IFNA(IF(E19="", "",HLOOKUP($B$6, 'Plan Calculations'!$F$2:$L$75, E19+1, FALSE)), "Something is wrong")</f>
        <v>0</v>
      </c>
    </row>
    <row r="20" spans="4:6" x14ac:dyDescent="0.25">
      <c r="D20">
        <v>54</v>
      </c>
      <c r="E20">
        <v>15</v>
      </c>
      <c r="F20">
        <f>_xlfn.IFNA(IF(E20="", "",HLOOKUP($B$6, 'Plan Calculations'!$F$2:$L$75, E20+1, FALSE)), "Something is wrong")</f>
        <v>0</v>
      </c>
    </row>
    <row r="21" spans="4:6" x14ac:dyDescent="0.25">
      <c r="D21">
        <v>55</v>
      </c>
      <c r="E21">
        <v>16</v>
      </c>
      <c r="F21">
        <f>_xlfn.IFNA(IF(E21="", "",HLOOKUP($B$6, 'Plan Calculations'!$F$2:$L$75, E21+1, FALSE)), "Something is wrong")</f>
        <v>0</v>
      </c>
    </row>
    <row r="22" spans="4:6" x14ac:dyDescent="0.25">
      <c r="D22">
        <v>56</v>
      </c>
      <c r="E22">
        <v>17</v>
      </c>
      <c r="F22">
        <f>_xlfn.IFNA(IF(E22="", "",HLOOKUP($B$6, 'Plan Calculations'!$F$2:$L$75, E22+1, FALSE)), "Something is wrong")</f>
        <v>0</v>
      </c>
    </row>
    <row r="23" spans="4:6" x14ac:dyDescent="0.25">
      <c r="D23">
        <v>57</v>
      </c>
      <c r="E23">
        <v>18</v>
      </c>
      <c r="F23">
        <f>_xlfn.IFNA(IF(E23="", "",HLOOKUP($B$6, 'Plan Calculations'!$F$2:$L$75, E23+1, FALSE)), "Something is wrong")</f>
        <v>0</v>
      </c>
    </row>
    <row r="24" spans="4:6" x14ac:dyDescent="0.25">
      <c r="D24">
        <v>58</v>
      </c>
      <c r="E24">
        <v>19</v>
      </c>
      <c r="F24">
        <f>_xlfn.IFNA(IF(E24="", "",HLOOKUP($B$6, 'Plan Calculations'!$F$2:$L$75, E24+1, FALSE)), "Something is wrong")</f>
        <v>0</v>
      </c>
    </row>
    <row r="25" spans="4:6" x14ac:dyDescent="0.25">
      <c r="D25">
        <v>59</v>
      </c>
      <c r="E25">
        <v>20</v>
      </c>
      <c r="F25">
        <f>_xlfn.IFNA(IF(E25="", "",HLOOKUP($B$6, 'Plan Calculations'!$F$2:$L$75, E25+1, FALSE)), "Something is wrong")</f>
        <v>0</v>
      </c>
    </row>
    <row r="26" spans="4:6" x14ac:dyDescent="0.25">
      <c r="D26">
        <v>60</v>
      </c>
      <c r="E26">
        <v>21</v>
      </c>
      <c r="F26">
        <f>_xlfn.IFNA(IF(E26="", "",HLOOKUP($B$6, 'Plan Calculations'!$F$2:$L$75, E26+1, FALSE)), "Something is wrong")</f>
        <v>0</v>
      </c>
    </row>
    <row r="27" spans="4:6" x14ac:dyDescent="0.25">
      <c r="D27">
        <v>61</v>
      </c>
      <c r="E27">
        <v>22</v>
      </c>
      <c r="F27">
        <f>_xlfn.IFNA(IF(E27="", "",HLOOKUP($B$6, 'Plan Calculations'!$F$2:$L$75, E27+1, FALSE)), "Something is wrong")</f>
        <v>0</v>
      </c>
    </row>
    <row r="28" spans="4:6" x14ac:dyDescent="0.25">
      <c r="D28">
        <v>62</v>
      </c>
      <c r="E28">
        <v>23</v>
      </c>
      <c r="F28">
        <f>_xlfn.IFNA(IF(E28="", "",HLOOKUP($B$6, 'Plan Calculations'!$F$2:$L$75, E28+1, FALSE)), "Something is wrong")</f>
        <v>0</v>
      </c>
    </row>
    <row r="29" spans="4:6" x14ac:dyDescent="0.25">
      <c r="D29">
        <v>63</v>
      </c>
      <c r="E29">
        <v>24</v>
      </c>
      <c r="F29">
        <f>_xlfn.IFNA(IF(E29="", "",HLOOKUP($B$6, 'Plan Calculations'!$F$2:$L$75, E29+1, FALSE)), "Something is wrong")</f>
        <v>0</v>
      </c>
    </row>
    <row r="30" spans="4:6" x14ac:dyDescent="0.25">
      <c r="D30">
        <v>64</v>
      </c>
      <c r="E30">
        <v>25</v>
      </c>
      <c r="F30">
        <f>_xlfn.IFNA(IF(E30="", "",HLOOKUP($B$6, 'Plan Calculations'!$F$2:$L$75, E30+1, FALSE)), "Something is wrong")</f>
        <v>0</v>
      </c>
    </row>
    <row r="31" spans="4:6" x14ac:dyDescent="0.25">
      <c r="D31">
        <v>65</v>
      </c>
      <c r="E31">
        <v>26</v>
      </c>
      <c r="F31">
        <f>_xlfn.IFNA(IF(E31="", "",HLOOKUP($B$6, 'Plan Calculations'!$F$2:$L$75, E31+1, FALSE)), "Something is wrong")</f>
        <v>30000</v>
      </c>
    </row>
    <row r="32" spans="4:6" x14ac:dyDescent="0.25">
      <c r="D32">
        <v>66</v>
      </c>
      <c r="E32">
        <v>27</v>
      </c>
      <c r="F32">
        <f>_xlfn.IFNA(IF(E32="", "",HLOOKUP($B$6, 'Plan Calculations'!$F$2:$L$75, E32+1, FALSE)), "Something is wrong")</f>
        <v>0</v>
      </c>
    </row>
    <row r="33" spans="4:6" x14ac:dyDescent="0.25">
      <c r="D33">
        <v>67</v>
      </c>
      <c r="E33">
        <v>28</v>
      </c>
      <c r="F33">
        <f>_xlfn.IFNA(IF(E33="", "",HLOOKUP($B$6, 'Plan Calculations'!$F$2:$L$75, E33+1, FALSE)), "Something is wrong")</f>
        <v>30000</v>
      </c>
    </row>
    <row r="34" spans="4:6" x14ac:dyDescent="0.25">
      <c r="D34">
        <v>68</v>
      </c>
      <c r="E34">
        <v>29</v>
      </c>
      <c r="F34">
        <f>_xlfn.IFNA(IF(E34="", "",HLOOKUP($B$6, 'Plan Calculations'!$F$2:$L$75, E34+1, FALSE)), "Something is wrong")</f>
        <v>0</v>
      </c>
    </row>
    <row r="35" spans="4:6" x14ac:dyDescent="0.25">
      <c r="D35">
        <v>69</v>
      </c>
      <c r="E35">
        <v>30</v>
      </c>
      <c r="F35">
        <f>_xlfn.IFNA(IF(E35="", "",HLOOKUP($B$6, 'Plan Calculations'!$F$2:$L$75, E35+1, FALSE)), "Something is wrong")</f>
        <v>30000</v>
      </c>
    </row>
    <row r="36" spans="4:6" x14ac:dyDescent="0.25">
      <c r="D36">
        <v>70</v>
      </c>
      <c r="E36">
        <v>31</v>
      </c>
      <c r="F36">
        <f>_xlfn.IFNA(IF(E36="", "",HLOOKUP($B$6, 'Plan Calculations'!$F$2:$L$75, E36+1, FALSE)), "Something is wrong")</f>
        <v>0</v>
      </c>
    </row>
    <row r="37" spans="4:6" x14ac:dyDescent="0.25">
      <c r="D37">
        <v>71</v>
      </c>
      <c r="E37">
        <v>32</v>
      </c>
      <c r="F37">
        <f>_xlfn.IFNA(IF(E37="", "",HLOOKUP($B$6, 'Plan Calculations'!$F$2:$L$75, E37+1, FALSE)), "Something is wrong")</f>
        <v>30000</v>
      </c>
    </row>
    <row r="38" spans="4:6" x14ac:dyDescent="0.25">
      <c r="D38">
        <v>72</v>
      </c>
      <c r="E38">
        <v>33</v>
      </c>
      <c r="F38">
        <f>_xlfn.IFNA(IF(E38="", "",HLOOKUP($B$6, 'Plan Calculations'!$F$2:$L$75, E38+1, FALSE)), "Something is wrong")</f>
        <v>0</v>
      </c>
    </row>
    <row r="39" spans="4:6" x14ac:dyDescent="0.25">
      <c r="D39">
        <v>73</v>
      </c>
      <c r="E39">
        <v>34</v>
      </c>
      <c r="F39">
        <f>_xlfn.IFNA(IF(E39="", "",HLOOKUP($B$6, 'Plan Calculations'!$F$2:$L$75, E39+1, FALSE)), "Something is wrong")</f>
        <v>30000</v>
      </c>
    </row>
    <row r="40" spans="4:6" x14ac:dyDescent="0.25">
      <c r="D40">
        <v>74</v>
      </c>
      <c r="E40">
        <v>35</v>
      </c>
      <c r="F40">
        <f>_xlfn.IFNA(IF(E40="", "",HLOOKUP($B$6, 'Plan Calculations'!$F$2:$L$75, E40+1, FALSE)), "Something is wrong")</f>
        <v>0</v>
      </c>
    </row>
    <row r="41" spans="4:6" x14ac:dyDescent="0.25">
      <c r="D41">
        <v>75</v>
      </c>
      <c r="E41">
        <v>36</v>
      </c>
      <c r="F41">
        <f>_xlfn.IFNA(IF(E41="", "",HLOOKUP($B$6, 'Plan Calculations'!$F$2:$L$75, E41+1, FALSE)), "Something is wrong")</f>
        <v>30000</v>
      </c>
    </row>
    <row r="42" spans="4:6" x14ac:dyDescent="0.25">
      <c r="D42">
        <v>76</v>
      </c>
      <c r="E42">
        <v>37</v>
      </c>
      <c r="F42">
        <f>_xlfn.IFNA(IF(E42="", "",HLOOKUP($B$6, 'Plan Calculations'!$F$2:$L$75, E42+1, FALSE)), "Something is wrong")</f>
        <v>0</v>
      </c>
    </row>
    <row r="43" spans="4:6" x14ac:dyDescent="0.25">
      <c r="D43">
        <v>77</v>
      </c>
      <c r="E43">
        <v>38</v>
      </c>
      <c r="F43">
        <f>_xlfn.IFNA(IF(E43="", "",HLOOKUP($B$6, 'Plan Calculations'!$F$2:$L$75, E43+1, FALSE)), "Something is wrong")</f>
        <v>30000</v>
      </c>
    </row>
    <row r="44" spans="4:6" x14ac:dyDescent="0.25">
      <c r="D44">
        <v>78</v>
      </c>
      <c r="E44">
        <v>39</v>
      </c>
      <c r="F44">
        <f>_xlfn.IFNA(IF(E44="", "",HLOOKUP($B$6, 'Plan Calculations'!$F$2:$L$75, E44+1, FALSE)), "Something is wrong")</f>
        <v>0</v>
      </c>
    </row>
    <row r="45" spans="4:6" x14ac:dyDescent="0.25">
      <c r="D45">
        <v>79</v>
      </c>
      <c r="E45">
        <v>40</v>
      </c>
      <c r="F45">
        <f>_xlfn.IFNA(IF(E45="", "",HLOOKUP($B$6, 'Plan Calculations'!$F$2:$L$75, E45+1, FALSE)), "Something is wrong")</f>
        <v>30000</v>
      </c>
    </row>
    <row r="46" spans="4:6" x14ac:dyDescent="0.25">
      <c r="D46">
        <v>80</v>
      </c>
      <c r="E46">
        <v>41</v>
      </c>
      <c r="F46">
        <f>_xlfn.IFNA(IF(E46="", "",HLOOKUP($B$6, 'Plan Calculations'!$F$2:$L$75, E46+1, FALSE)), "Something is wrong")</f>
        <v>0</v>
      </c>
    </row>
    <row r="47" spans="4:6" x14ac:dyDescent="0.25">
      <c r="D47">
        <v>81</v>
      </c>
      <c r="E47">
        <v>42</v>
      </c>
      <c r="F47">
        <f>_xlfn.IFNA(IF(E47="", "",HLOOKUP($B$6, 'Plan Calculations'!$F$2:$L$75, E47+1, FALSE)), "Something is wrong")</f>
        <v>30000</v>
      </c>
    </row>
    <row r="48" spans="4:6" x14ac:dyDescent="0.25">
      <c r="D48">
        <v>82</v>
      </c>
      <c r="E48">
        <v>43</v>
      </c>
      <c r="F48">
        <f>_xlfn.IFNA(IF(E48="", "",HLOOKUP($B$6, 'Plan Calculations'!$F$2:$L$75, E48+1, FALSE)), "Something is wrong")</f>
        <v>0</v>
      </c>
    </row>
    <row r="49" spans="4:6" x14ac:dyDescent="0.25">
      <c r="D49">
        <v>83</v>
      </c>
      <c r="E49">
        <v>44</v>
      </c>
      <c r="F49">
        <f>_xlfn.IFNA(IF(E49="", "",HLOOKUP($B$6, 'Plan Calculations'!$F$2:$L$75, E49+1, FALSE)), "Something is wrong")</f>
        <v>0</v>
      </c>
    </row>
    <row r="50" spans="4:6" x14ac:dyDescent="0.25">
      <c r="D50">
        <v>84</v>
      </c>
      <c r="E50">
        <v>45</v>
      </c>
      <c r="F50">
        <f>_xlfn.IFNA(IF(E50="", "",HLOOKUP($B$6, 'Plan Calculations'!$F$2:$L$75, E50+1, FALSE)), "Something is wrong")</f>
        <v>0</v>
      </c>
    </row>
    <row r="51" spans="4:6" x14ac:dyDescent="0.25">
      <c r="D51">
        <v>85</v>
      </c>
      <c r="E51">
        <v>46</v>
      </c>
      <c r="F51">
        <f>_xlfn.IFNA(IF(E51="", "",HLOOKUP($B$6, 'Plan Calculations'!$F$2:$L$75, E51+1, FALSE)), "Something is wrong")</f>
        <v>0</v>
      </c>
    </row>
    <row r="52" spans="4:6" x14ac:dyDescent="0.25">
      <c r="D52">
        <v>86</v>
      </c>
      <c r="E52">
        <v>47</v>
      </c>
      <c r="F52">
        <f>_xlfn.IFNA(IF(E52="", "",HLOOKUP($B$6, 'Plan Calculations'!$F$2:$L$75, E52+1, FALSE)), "Something is wrong")</f>
        <v>0</v>
      </c>
    </row>
    <row r="53" spans="4:6" x14ac:dyDescent="0.25">
      <c r="D53">
        <v>87</v>
      </c>
      <c r="E53">
        <v>48</v>
      </c>
      <c r="F53">
        <f>_xlfn.IFNA(IF(E53="", "",HLOOKUP($B$6, 'Plan Calculations'!$F$2:$L$75, E53+1, FALSE)), "Something is wrong")</f>
        <v>0</v>
      </c>
    </row>
    <row r="54" spans="4:6" x14ac:dyDescent="0.25">
      <c r="D54">
        <v>88</v>
      </c>
      <c r="E54">
        <v>49</v>
      </c>
      <c r="F54">
        <f>_xlfn.IFNA(IF(E54="", "",HLOOKUP($B$6, 'Plan Calculations'!$F$2:$L$75, E54+1, FALSE)), "Something is wrong")</f>
        <v>0</v>
      </c>
    </row>
    <row r="55" spans="4:6" x14ac:dyDescent="0.25">
      <c r="D55">
        <v>89</v>
      </c>
      <c r="E55">
        <v>50</v>
      </c>
      <c r="F55">
        <f>_xlfn.IFNA(IF(E55="", "",HLOOKUP($B$6, 'Plan Calculations'!$F$2:$L$75, E55+1, FALSE)), "Something is wrong")</f>
        <v>0</v>
      </c>
    </row>
    <row r="56" spans="4:6" x14ac:dyDescent="0.25">
      <c r="D56">
        <v>90</v>
      </c>
      <c r="E56">
        <v>51</v>
      </c>
      <c r="F56">
        <f>_xlfn.IFNA(IF(E56="", "",HLOOKUP($B$6, 'Plan Calculations'!$F$2:$L$75, E56+1, FALSE)), "Something is wrong")</f>
        <v>0</v>
      </c>
    </row>
    <row r="57" spans="4:6" x14ac:dyDescent="0.25">
      <c r="D57">
        <v>91</v>
      </c>
      <c r="E57">
        <v>52</v>
      </c>
      <c r="F57">
        <f>_xlfn.IFNA(IF(E57="", "",HLOOKUP($B$6, 'Plan Calculations'!$F$2:$L$75, E57+1, FALSE)), "Something is wrong")</f>
        <v>0</v>
      </c>
    </row>
    <row r="58" spans="4:6" x14ac:dyDescent="0.25">
      <c r="D58">
        <v>92</v>
      </c>
      <c r="E58">
        <v>53</v>
      </c>
      <c r="F58">
        <f>_xlfn.IFNA(IF(E58="", "",HLOOKUP($B$6, 'Plan Calculations'!$F$2:$L$75, E58+1, FALSE)), "Something is wrong")</f>
        <v>0</v>
      </c>
    </row>
    <row r="59" spans="4:6" x14ac:dyDescent="0.25">
      <c r="D59">
        <v>93</v>
      </c>
      <c r="E59">
        <v>54</v>
      </c>
      <c r="F59">
        <f>_xlfn.IFNA(IF(E59="", "",HLOOKUP($B$6, 'Plan Calculations'!$F$2:$L$75, E59+1, FALSE)), "Something is wrong")</f>
        <v>0</v>
      </c>
    </row>
    <row r="60" spans="4:6" x14ac:dyDescent="0.25">
      <c r="D60">
        <v>94</v>
      </c>
      <c r="E60">
        <v>55</v>
      </c>
      <c r="F60">
        <f>_xlfn.IFNA(IF(E60="", "",HLOOKUP($B$6, 'Plan Calculations'!$F$2:$L$75, E60+1, FALSE)), "Something is wrong")</f>
        <v>0</v>
      </c>
    </row>
    <row r="61" spans="4:6" x14ac:dyDescent="0.25">
      <c r="D61">
        <v>95</v>
      </c>
      <c r="E61">
        <v>56</v>
      </c>
      <c r="F61">
        <f>_xlfn.IFNA(IF(E61="", "",HLOOKUP($B$6, 'Plan Calculations'!$F$2:$L$75, E61+1, FALSE)), "Something is wrong")</f>
        <v>0</v>
      </c>
    </row>
    <row r="62" spans="4:6" x14ac:dyDescent="0.25">
      <c r="D62">
        <v>96</v>
      </c>
      <c r="E62">
        <v>57</v>
      </c>
      <c r="F62">
        <f>_xlfn.IFNA(IF(E62="", "",HLOOKUP($B$6, 'Plan Calculations'!$F$2:$L$75, E62+1, FALSE)), "Something is wrong")</f>
        <v>0</v>
      </c>
    </row>
    <row r="63" spans="4:6" x14ac:dyDescent="0.25">
      <c r="D63">
        <v>97</v>
      </c>
      <c r="E63">
        <v>58</v>
      </c>
      <c r="F63">
        <f>_xlfn.IFNA(IF(E63="", "",HLOOKUP($B$6, 'Plan Calculations'!$F$2:$L$75, E63+1, FALSE)), "Something is wrong")</f>
        <v>0</v>
      </c>
    </row>
    <row r="64" spans="4:6" x14ac:dyDescent="0.25">
      <c r="D64">
        <v>98</v>
      </c>
      <c r="E64">
        <v>59</v>
      </c>
      <c r="F64">
        <f>_xlfn.IFNA(IF(E64="", "",HLOOKUP($B$6, 'Plan Calculations'!$F$2:$L$75, E64+1, FALSE)), "Something is wrong")</f>
        <v>0</v>
      </c>
    </row>
    <row r="65" spans="4:6" x14ac:dyDescent="0.25">
      <c r="D65">
        <v>99</v>
      </c>
      <c r="E65">
        <v>60</v>
      </c>
      <c r="F65">
        <f>_xlfn.IFNA(IF(E65="", "",HLOOKUP($B$6, 'Plan Calculations'!$F$2:$L$75, E65+1, FALSE)), "Something is wrong")</f>
        <v>0</v>
      </c>
    </row>
    <row r="66" spans="4:6" x14ac:dyDescent="0.25">
      <c r="D66">
        <v>100</v>
      </c>
      <c r="E66">
        <v>61</v>
      </c>
      <c r="F66">
        <f>_xlfn.IFNA(IF(E66="", "",HLOOKUP($B$6, 'Plan Calculations'!$F$2:$L$75, E66+1, FALSE)), "Something is wrong")</f>
        <v>0</v>
      </c>
    </row>
    <row r="67" spans="4:6" x14ac:dyDescent="0.25">
      <c r="D67">
        <v>101</v>
      </c>
      <c r="E67">
        <v>62</v>
      </c>
      <c r="F67">
        <f>_xlfn.IFNA(IF(E67="", "",HLOOKUP($B$6, 'Plan Calculations'!$F$2:$L$75, E67+1, FALSE)), "Something is wrong")</f>
        <v>0</v>
      </c>
    </row>
    <row r="68" spans="4:6" x14ac:dyDescent="0.25">
      <c r="D68">
        <v>102</v>
      </c>
      <c r="E68">
        <v>63</v>
      </c>
      <c r="F68">
        <f>_xlfn.IFNA(IF(E68="", "",HLOOKUP($B$6, 'Plan Calculations'!$F$2:$L$75, E68+1, FALSE)), "Something is wrong")</f>
        <v>0</v>
      </c>
    </row>
    <row r="69" spans="4:6" x14ac:dyDescent="0.25">
      <c r="D69">
        <v>103</v>
      </c>
      <c r="E69">
        <v>64</v>
      </c>
      <c r="F69">
        <f>_xlfn.IFNA(IF(E69="", "",HLOOKUP($B$6, 'Plan Calculations'!$F$2:$L$75, E69+1, FALSE)), "Something is wrong")</f>
        <v>0</v>
      </c>
    </row>
    <row r="70" spans="4:6" x14ac:dyDescent="0.25">
      <c r="D70">
        <v>104</v>
      </c>
      <c r="E70">
        <v>65</v>
      </c>
      <c r="F70">
        <f>_xlfn.IFNA(IF(E70="", "",HLOOKUP($B$6, 'Plan Calculations'!$F$2:$L$75, E70+1, FALSE)), "Something is wrong")</f>
        <v>0</v>
      </c>
    </row>
    <row r="71" spans="4:6" x14ac:dyDescent="0.25">
      <c r="D71">
        <v>105</v>
      </c>
      <c r="E71">
        <v>66</v>
      </c>
      <c r="F71">
        <f>_xlfn.IFNA(IF(E71="", "",HLOOKUP($B$6, 'Plan Calculations'!$F$2:$L$75, E71+1, FALSE)), "Something is wrong")</f>
        <v>0</v>
      </c>
    </row>
    <row r="72" spans="4:6" x14ac:dyDescent="0.25">
      <c r="D72">
        <v>106</v>
      </c>
      <c r="E72">
        <v>67</v>
      </c>
      <c r="F72">
        <f>_xlfn.IFNA(IF(E72="", "",HLOOKUP($B$6, 'Plan Calculations'!$F$2:$L$75, E72+1, FALSE)), "Something is wrong")</f>
        <v>0</v>
      </c>
    </row>
    <row r="73" spans="4:6" x14ac:dyDescent="0.25">
      <c r="D73">
        <v>107</v>
      </c>
      <c r="E73">
        <v>68</v>
      </c>
      <c r="F73">
        <f>_xlfn.IFNA(IF(E73="", "",HLOOKUP($B$6, 'Plan Calculations'!$F$2:$L$75, E73+1, FALSE)), "Something is wrong")</f>
        <v>0</v>
      </c>
    </row>
    <row r="74" spans="4:6" x14ac:dyDescent="0.25">
      <c r="D74">
        <v>108</v>
      </c>
      <c r="E74">
        <v>69</v>
      </c>
      <c r="F74">
        <f>_xlfn.IFNA(IF(E74="", "",HLOOKUP($B$6, 'Plan Calculations'!$F$2:$L$75, E74+1, FALSE)), "Something is wrong")</f>
        <v>0</v>
      </c>
    </row>
    <row r="75" spans="4:6" x14ac:dyDescent="0.25">
      <c r="D75">
        <v>109</v>
      </c>
      <c r="E75">
        <v>70</v>
      </c>
      <c r="F75">
        <f>_xlfn.IFNA(IF(E75="", "",HLOOKUP($B$6, 'Plan Calculations'!$F$2:$L$75, E75+1, FALSE)), "Something is wrong")</f>
        <v>0</v>
      </c>
    </row>
    <row r="76" spans="4:6" x14ac:dyDescent="0.25">
      <c r="D76">
        <v>110</v>
      </c>
      <c r="E76">
        <v>71</v>
      </c>
      <c r="F76">
        <f>_xlfn.IFNA(IF(E76="", "",HLOOKUP($B$6, 'Plan Calculations'!$F$2:$L$75, E76+1, FALSE)), "Something is wrong")</f>
        <v>0</v>
      </c>
    </row>
  </sheetData>
  <mergeCells count="8">
    <mergeCell ref="B2:J2"/>
    <mergeCell ref="B3:J3"/>
    <mergeCell ref="H5:I5"/>
    <mergeCell ref="H6:I6"/>
    <mergeCell ref="H8:I8"/>
    <mergeCell ref="H9:I9"/>
    <mergeCell ref="H11:I11"/>
    <mergeCell ref="H12:I12"/>
  </mergeCells>
  <dataValidations count="3">
    <dataValidation type="list" allowBlank="1" showInputMessage="1" showErrorMessage="1" sqref="B6" xr:uid="{F6661F07-2BD3-47A9-9C55-823894EE0061}">
      <formula1>"Plan #1, Plan #2, Plan #3, Plan #4, Plan #5, Plan #6, Plan #7"</formula1>
    </dataValidation>
    <dataValidation type="whole" operator="greaterThanOrEqual" allowBlank="1" showInputMessage="1" showErrorMessage="1" errorTitle="Input Error" error="Age must be 40 or greater." sqref="B9" xr:uid="{F0FE1A51-1546-43BD-9DAC-AA8DB2D70FEE}">
      <formula1>40</formula1>
    </dataValidation>
    <dataValidation type="whole" operator="greaterThanOrEqual" allowBlank="1" showInputMessage="1" showErrorMessage="1" errorTitle="Input Error" error="Must be greater than or equal to current age." sqref="B12" xr:uid="{D9768ECD-5480-451D-A13D-807917B6A6F0}">
      <formula1>B9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7FC9E-7A95-4916-89DD-FE8BF0511794}">
  <sheetPr codeName="Sheet2"/>
  <dimension ref="B2:L75"/>
  <sheetViews>
    <sheetView workbookViewId="0">
      <selection activeCell="L3" sqref="L3:L75"/>
    </sheetView>
  </sheetViews>
  <sheetFormatPr defaultRowHeight="15" x14ac:dyDescent="0.25"/>
  <cols>
    <col min="2" max="2" width="19.85546875" bestFit="1" customWidth="1"/>
    <col min="3" max="3" width="5.28515625" customWidth="1"/>
    <col min="4" max="4" width="3" bestFit="1" customWidth="1"/>
    <col min="6" max="12" width="13.42578125" style="9" customWidth="1"/>
    <col min="13" max="15" width="13.42578125" customWidth="1"/>
  </cols>
  <sheetData>
    <row r="2" spans="2:12" x14ac:dyDescent="0.25">
      <c r="B2" t="s">
        <v>8</v>
      </c>
      <c r="F2" s="9" t="s">
        <v>5</v>
      </c>
      <c r="G2" s="9" t="s">
        <v>6</v>
      </c>
      <c r="H2" s="9" t="s">
        <v>84</v>
      </c>
      <c r="I2" s="9" t="s">
        <v>85</v>
      </c>
      <c r="J2" s="9" t="s">
        <v>7</v>
      </c>
      <c r="K2" s="9" t="s">
        <v>86</v>
      </c>
      <c r="L2" s="9" t="s">
        <v>87</v>
      </c>
    </row>
    <row r="3" spans="2:12" x14ac:dyDescent="0.25">
      <c r="B3">
        <f>'Illustration Calculator'!B15</f>
        <v>17</v>
      </c>
      <c r="C3">
        <f>B6</f>
        <v>40</v>
      </c>
      <c r="D3">
        <v>1</v>
      </c>
      <c r="E3" t="s">
        <v>9</v>
      </c>
      <c r="F3" s="9">
        <f t="shared" ref="F3:F66" si="0">IF(AND($B$6+D3-1&gt;=$B$9, $B$6+D3-1&lt;$B$9+$B$3), 15000, 0)</f>
        <v>0</v>
      </c>
      <c r="G3" s="9">
        <v>0</v>
      </c>
      <c r="H3" s="9">
        <f>IF(C3&lt;$B$9,0,7200)</f>
        <v>0</v>
      </c>
      <c r="I3" s="9">
        <v>0</v>
      </c>
      <c r="J3" s="9">
        <f>IF(C3&lt;$B$9, 0, IF(C3&lt;$B$9+($B$3/2), 19000, IF(C3&lt;$B$9+$B$3,25000,0)))</f>
        <v>0</v>
      </c>
      <c r="K3" s="9">
        <f>IF(OR(C3&lt;$B$9,C3&gt;$B$9+$B$3-1),0,100000/$B$3)</f>
        <v>0</v>
      </c>
      <c r="L3" s="9">
        <f>IF(OR(C3=$B$9, AND(ISEVEN(C3-$B$9), C3&gt;$B$9, C3&lt;($B$9+$B$3))),30000,0)</f>
        <v>0</v>
      </c>
    </row>
    <row r="4" spans="2:12" x14ac:dyDescent="0.25">
      <c r="C4">
        <f>C3+1</f>
        <v>41</v>
      </c>
      <c r="D4">
        <v>2</v>
      </c>
      <c r="E4" t="s">
        <v>10</v>
      </c>
      <c r="F4" s="9">
        <f t="shared" si="0"/>
        <v>0</v>
      </c>
      <c r="G4" s="9">
        <v>0</v>
      </c>
      <c r="H4" s="9">
        <f t="shared" ref="H4:H67" si="1">IF(C4&lt;$B$9,0,7200)</f>
        <v>0</v>
      </c>
      <c r="I4" s="9">
        <v>0</v>
      </c>
      <c r="J4" s="9">
        <f t="shared" ref="J4:J67" si="2">IF(C4&lt;$B$9, 0, IF(C4&lt;$B$9+($B$3/2), 19000, IF(C4&lt;$B$9+$B$3,25000,0)))</f>
        <v>0</v>
      </c>
      <c r="K4" s="9">
        <f t="shared" ref="K4:K67" si="3">IF(OR(C4&lt;$B$9,C4&gt;$B$9+$B$3-1),0,100000/$B$3)</f>
        <v>0</v>
      </c>
      <c r="L4" s="9">
        <f t="shared" ref="L4:L67" si="4">IF(OR(C4=$B$9, AND(ISEVEN(C4-$B$9), C4&gt;$B$9, C4&lt;($B$9+$B$3))),30000,0)</f>
        <v>0</v>
      </c>
    </row>
    <row r="5" spans="2:12" x14ac:dyDescent="0.25">
      <c r="B5" t="s">
        <v>11</v>
      </c>
      <c r="C5">
        <f t="shared" ref="C5:C68" si="5">C4+1</f>
        <v>42</v>
      </c>
      <c r="D5">
        <v>3</v>
      </c>
      <c r="E5" t="s">
        <v>12</v>
      </c>
      <c r="F5" s="9">
        <f t="shared" si="0"/>
        <v>0</v>
      </c>
      <c r="G5" s="9">
        <v>0</v>
      </c>
      <c r="H5" s="9">
        <f t="shared" si="1"/>
        <v>0</v>
      </c>
      <c r="I5" s="9">
        <v>0</v>
      </c>
      <c r="J5" s="9">
        <f t="shared" si="2"/>
        <v>0</v>
      </c>
      <c r="K5" s="9">
        <f t="shared" si="3"/>
        <v>0</v>
      </c>
      <c r="L5" s="9">
        <f t="shared" si="4"/>
        <v>0</v>
      </c>
    </row>
    <row r="6" spans="2:12" x14ac:dyDescent="0.25">
      <c r="B6">
        <f>'Illustration Calculator'!B9</f>
        <v>40</v>
      </c>
      <c r="C6">
        <f t="shared" si="5"/>
        <v>43</v>
      </c>
      <c r="D6">
        <v>4</v>
      </c>
      <c r="E6" t="s">
        <v>13</v>
      </c>
      <c r="F6" s="9">
        <f t="shared" si="0"/>
        <v>0</v>
      </c>
      <c r="G6" s="9">
        <v>0</v>
      </c>
      <c r="H6" s="9">
        <f t="shared" si="1"/>
        <v>0</v>
      </c>
      <c r="I6" s="9">
        <v>0</v>
      </c>
      <c r="J6" s="9">
        <f t="shared" si="2"/>
        <v>0</v>
      </c>
      <c r="K6" s="9">
        <f t="shared" si="3"/>
        <v>0</v>
      </c>
      <c r="L6" s="9">
        <f t="shared" si="4"/>
        <v>0</v>
      </c>
    </row>
    <row r="7" spans="2:12" x14ac:dyDescent="0.25">
      <c r="C7">
        <f t="shared" si="5"/>
        <v>44</v>
      </c>
      <c r="D7">
        <v>5</v>
      </c>
      <c r="E7" t="s">
        <v>14</v>
      </c>
      <c r="F7" s="9">
        <f t="shared" si="0"/>
        <v>0</v>
      </c>
      <c r="G7" s="9">
        <v>0</v>
      </c>
      <c r="H7" s="9">
        <f t="shared" si="1"/>
        <v>0</v>
      </c>
      <c r="I7" s="9">
        <v>0</v>
      </c>
      <c r="J7" s="9">
        <f t="shared" si="2"/>
        <v>0</v>
      </c>
      <c r="K7" s="9">
        <f t="shared" si="3"/>
        <v>0</v>
      </c>
      <c r="L7" s="9">
        <f t="shared" si="4"/>
        <v>0</v>
      </c>
    </row>
    <row r="8" spans="2:12" x14ac:dyDescent="0.25">
      <c r="B8" t="s">
        <v>15</v>
      </c>
      <c r="C8">
        <f t="shared" si="5"/>
        <v>45</v>
      </c>
      <c r="D8">
        <v>6</v>
      </c>
      <c r="E8" t="s">
        <v>16</v>
      </c>
      <c r="F8" s="9">
        <f t="shared" si="0"/>
        <v>0</v>
      </c>
      <c r="G8" s="9">
        <v>0</v>
      </c>
      <c r="H8" s="9">
        <f t="shared" si="1"/>
        <v>0</v>
      </c>
      <c r="I8" s="9">
        <v>0</v>
      </c>
      <c r="J8" s="9">
        <f t="shared" si="2"/>
        <v>0</v>
      </c>
      <c r="K8" s="9">
        <f t="shared" si="3"/>
        <v>0</v>
      </c>
      <c r="L8" s="9">
        <f t="shared" si="4"/>
        <v>0</v>
      </c>
    </row>
    <row r="9" spans="2:12" x14ac:dyDescent="0.25">
      <c r="B9">
        <f>'Illustration Calculator'!B12</f>
        <v>65</v>
      </c>
      <c r="C9">
        <f t="shared" si="5"/>
        <v>46</v>
      </c>
      <c r="D9">
        <v>7</v>
      </c>
      <c r="E9" t="s">
        <v>17</v>
      </c>
      <c r="F9" s="9">
        <f t="shared" si="0"/>
        <v>0</v>
      </c>
      <c r="G9" s="9">
        <v>0</v>
      </c>
      <c r="H9" s="9">
        <f t="shared" si="1"/>
        <v>0</v>
      </c>
      <c r="I9" s="9">
        <v>0</v>
      </c>
      <c r="J9" s="9">
        <f t="shared" si="2"/>
        <v>0</v>
      </c>
      <c r="K9" s="9">
        <f t="shared" si="3"/>
        <v>0</v>
      </c>
      <c r="L9" s="9">
        <f t="shared" si="4"/>
        <v>0</v>
      </c>
    </row>
    <row r="10" spans="2:12" x14ac:dyDescent="0.25">
      <c r="C10">
        <f t="shared" si="5"/>
        <v>47</v>
      </c>
      <c r="D10">
        <v>8</v>
      </c>
      <c r="E10" t="s">
        <v>18</v>
      </c>
      <c r="F10" s="9">
        <f t="shared" si="0"/>
        <v>0</v>
      </c>
      <c r="G10" s="9">
        <v>0</v>
      </c>
      <c r="H10" s="9">
        <f t="shared" si="1"/>
        <v>0</v>
      </c>
      <c r="I10" s="9">
        <v>0</v>
      </c>
      <c r="J10" s="9">
        <f t="shared" si="2"/>
        <v>0</v>
      </c>
      <c r="K10" s="9">
        <f t="shared" si="3"/>
        <v>0</v>
      </c>
      <c r="L10" s="9">
        <f t="shared" si="4"/>
        <v>0</v>
      </c>
    </row>
    <row r="11" spans="2:12" x14ac:dyDescent="0.25">
      <c r="C11">
        <f t="shared" si="5"/>
        <v>48</v>
      </c>
      <c r="D11">
        <v>9</v>
      </c>
      <c r="E11" t="s">
        <v>19</v>
      </c>
      <c r="F11" s="9">
        <f t="shared" si="0"/>
        <v>0</v>
      </c>
      <c r="G11" s="9">
        <v>0</v>
      </c>
      <c r="H11" s="9">
        <f t="shared" si="1"/>
        <v>0</v>
      </c>
      <c r="I11" s="9">
        <v>0</v>
      </c>
      <c r="J11" s="9">
        <f t="shared" si="2"/>
        <v>0</v>
      </c>
      <c r="K11" s="9">
        <f t="shared" si="3"/>
        <v>0</v>
      </c>
      <c r="L11" s="9">
        <f t="shared" si="4"/>
        <v>0</v>
      </c>
    </row>
    <row r="12" spans="2:12" x14ac:dyDescent="0.25">
      <c r="C12">
        <f t="shared" si="5"/>
        <v>49</v>
      </c>
      <c r="D12">
        <v>10</v>
      </c>
      <c r="E12" t="s">
        <v>20</v>
      </c>
      <c r="F12" s="9">
        <f t="shared" si="0"/>
        <v>0</v>
      </c>
      <c r="G12" s="9">
        <v>0</v>
      </c>
      <c r="H12" s="9">
        <f t="shared" si="1"/>
        <v>0</v>
      </c>
      <c r="I12" s="9">
        <v>0</v>
      </c>
      <c r="J12" s="9">
        <f t="shared" si="2"/>
        <v>0</v>
      </c>
      <c r="K12" s="9">
        <f t="shared" si="3"/>
        <v>0</v>
      </c>
      <c r="L12" s="9">
        <f t="shared" si="4"/>
        <v>0</v>
      </c>
    </row>
    <row r="13" spans="2:12" x14ac:dyDescent="0.25">
      <c r="C13">
        <f t="shared" si="5"/>
        <v>50</v>
      </c>
      <c r="D13">
        <v>11</v>
      </c>
      <c r="E13" t="s">
        <v>21</v>
      </c>
      <c r="F13" s="9">
        <f t="shared" si="0"/>
        <v>0</v>
      </c>
      <c r="G13" s="9">
        <v>0</v>
      </c>
      <c r="H13" s="9">
        <f t="shared" si="1"/>
        <v>0</v>
      </c>
      <c r="I13" s="9">
        <v>0</v>
      </c>
      <c r="J13" s="9">
        <f t="shared" si="2"/>
        <v>0</v>
      </c>
      <c r="K13" s="9">
        <f t="shared" si="3"/>
        <v>0</v>
      </c>
      <c r="L13" s="9">
        <f t="shared" si="4"/>
        <v>0</v>
      </c>
    </row>
    <row r="14" spans="2:12" x14ac:dyDescent="0.25">
      <c r="C14">
        <f t="shared" si="5"/>
        <v>51</v>
      </c>
      <c r="D14">
        <v>12</v>
      </c>
      <c r="E14" t="s">
        <v>22</v>
      </c>
      <c r="F14" s="9">
        <f t="shared" si="0"/>
        <v>0</v>
      </c>
      <c r="G14" s="9">
        <v>0</v>
      </c>
      <c r="H14" s="9">
        <f t="shared" si="1"/>
        <v>0</v>
      </c>
      <c r="I14" s="9">
        <v>0</v>
      </c>
      <c r="J14" s="9">
        <f t="shared" si="2"/>
        <v>0</v>
      </c>
      <c r="K14" s="9">
        <f t="shared" si="3"/>
        <v>0</v>
      </c>
      <c r="L14" s="9">
        <f t="shared" si="4"/>
        <v>0</v>
      </c>
    </row>
    <row r="15" spans="2:12" x14ac:dyDescent="0.25">
      <c r="C15">
        <f t="shared" si="5"/>
        <v>52</v>
      </c>
      <c r="D15">
        <v>13</v>
      </c>
      <c r="E15" t="s">
        <v>23</v>
      </c>
      <c r="F15" s="9">
        <f t="shared" si="0"/>
        <v>0</v>
      </c>
      <c r="G15" s="9">
        <v>0</v>
      </c>
      <c r="H15" s="9">
        <f t="shared" si="1"/>
        <v>0</v>
      </c>
      <c r="I15" s="9">
        <v>0</v>
      </c>
      <c r="J15" s="9">
        <f t="shared" si="2"/>
        <v>0</v>
      </c>
      <c r="K15" s="9">
        <f t="shared" si="3"/>
        <v>0</v>
      </c>
      <c r="L15" s="9">
        <f t="shared" si="4"/>
        <v>0</v>
      </c>
    </row>
    <row r="16" spans="2:12" x14ac:dyDescent="0.25">
      <c r="C16">
        <f t="shared" si="5"/>
        <v>53</v>
      </c>
      <c r="D16">
        <v>14</v>
      </c>
      <c r="E16" t="s">
        <v>24</v>
      </c>
      <c r="F16" s="9">
        <f t="shared" si="0"/>
        <v>0</v>
      </c>
      <c r="G16" s="9">
        <v>0</v>
      </c>
      <c r="H16" s="9">
        <f t="shared" si="1"/>
        <v>0</v>
      </c>
      <c r="I16" s="9">
        <v>0</v>
      </c>
      <c r="J16" s="9">
        <f t="shared" si="2"/>
        <v>0</v>
      </c>
      <c r="K16" s="9">
        <f t="shared" si="3"/>
        <v>0</v>
      </c>
      <c r="L16" s="9">
        <f t="shared" si="4"/>
        <v>0</v>
      </c>
    </row>
    <row r="17" spans="3:12" x14ac:dyDescent="0.25">
      <c r="C17">
        <f t="shared" si="5"/>
        <v>54</v>
      </c>
      <c r="D17">
        <v>15</v>
      </c>
      <c r="E17" t="s">
        <v>25</v>
      </c>
      <c r="F17" s="9">
        <f t="shared" si="0"/>
        <v>0</v>
      </c>
      <c r="G17" s="9">
        <v>0</v>
      </c>
      <c r="H17" s="9">
        <f t="shared" si="1"/>
        <v>0</v>
      </c>
      <c r="I17" s="9">
        <v>0</v>
      </c>
      <c r="J17" s="9">
        <f t="shared" si="2"/>
        <v>0</v>
      </c>
      <c r="K17" s="9">
        <f t="shared" si="3"/>
        <v>0</v>
      </c>
      <c r="L17" s="9">
        <f t="shared" si="4"/>
        <v>0</v>
      </c>
    </row>
    <row r="18" spans="3:12" x14ac:dyDescent="0.25">
      <c r="C18">
        <f t="shared" si="5"/>
        <v>55</v>
      </c>
      <c r="D18">
        <v>16</v>
      </c>
      <c r="E18" t="s">
        <v>26</v>
      </c>
      <c r="F18" s="9">
        <f t="shared" si="0"/>
        <v>0</v>
      </c>
      <c r="G18" s="9">
        <v>0</v>
      </c>
      <c r="H18" s="9">
        <f t="shared" si="1"/>
        <v>0</v>
      </c>
      <c r="I18" s="9">
        <v>0</v>
      </c>
      <c r="J18" s="9">
        <f t="shared" si="2"/>
        <v>0</v>
      </c>
      <c r="K18" s="9">
        <f t="shared" si="3"/>
        <v>0</v>
      </c>
      <c r="L18" s="9">
        <f t="shared" si="4"/>
        <v>0</v>
      </c>
    </row>
    <row r="19" spans="3:12" x14ac:dyDescent="0.25">
      <c r="C19">
        <f t="shared" si="5"/>
        <v>56</v>
      </c>
      <c r="D19">
        <v>17</v>
      </c>
      <c r="E19" t="s">
        <v>27</v>
      </c>
      <c r="F19" s="9">
        <f t="shared" si="0"/>
        <v>0</v>
      </c>
      <c r="G19" s="9">
        <v>0</v>
      </c>
      <c r="H19" s="9">
        <f t="shared" si="1"/>
        <v>0</v>
      </c>
      <c r="I19" s="9">
        <v>0</v>
      </c>
      <c r="J19" s="9">
        <f t="shared" si="2"/>
        <v>0</v>
      </c>
      <c r="K19" s="9">
        <f t="shared" si="3"/>
        <v>0</v>
      </c>
      <c r="L19" s="9">
        <f t="shared" si="4"/>
        <v>0</v>
      </c>
    </row>
    <row r="20" spans="3:12" x14ac:dyDescent="0.25">
      <c r="C20">
        <f t="shared" si="5"/>
        <v>57</v>
      </c>
      <c r="D20">
        <v>18</v>
      </c>
      <c r="E20" t="s">
        <v>28</v>
      </c>
      <c r="F20" s="9">
        <f t="shared" si="0"/>
        <v>0</v>
      </c>
      <c r="G20" s="9">
        <v>0</v>
      </c>
      <c r="H20" s="9">
        <f t="shared" si="1"/>
        <v>0</v>
      </c>
      <c r="I20" s="9">
        <v>0</v>
      </c>
      <c r="J20" s="9">
        <f t="shared" si="2"/>
        <v>0</v>
      </c>
      <c r="K20" s="9">
        <f t="shared" si="3"/>
        <v>0</v>
      </c>
      <c r="L20" s="9">
        <f t="shared" si="4"/>
        <v>0</v>
      </c>
    </row>
    <row r="21" spans="3:12" x14ac:dyDescent="0.25">
      <c r="C21">
        <f t="shared" si="5"/>
        <v>58</v>
      </c>
      <c r="D21">
        <v>19</v>
      </c>
      <c r="E21" t="s">
        <v>29</v>
      </c>
      <c r="F21" s="9">
        <f t="shared" si="0"/>
        <v>0</v>
      </c>
      <c r="G21" s="9">
        <v>0</v>
      </c>
      <c r="H21" s="9">
        <f t="shared" si="1"/>
        <v>0</v>
      </c>
      <c r="I21" s="9">
        <v>0</v>
      </c>
      <c r="J21" s="9">
        <f t="shared" si="2"/>
        <v>0</v>
      </c>
      <c r="K21" s="9">
        <f t="shared" si="3"/>
        <v>0</v>
      </c>
      <c r="L21" s="9">
        <f t="shared" si="4"/>
        <v>0</v>
      </c>
    </row>
    <row r="22" spans="3:12" x14ac:dyDescent="0.25">
      <c r="C22">
        <f t="shared" si="5"/>
        <v>59</v>
      </c>
      <c r="D22">
        <v>20</v>
      </c>
      <c r="E22" t="s">
        <v>30</v>
      </c>
      <c r="F22" s="9">
        <f t="shared" si="0"/>
        <v>0</v>
      </c>
      <c r="G22" s="9">
        <v>0</v>
      </c>
      <c r="H22" s="9">
        <f t="shared" si="1"/>
        <v>0</v>
      </c>
      <c r="I22" s="9">
        <v>0</v>
      </c>
      <c r="J22" s="9">
        <f t="shared" si="2"/>
        <v>0</v>
      </c>
      <c r="K22" s="9">
        <f t="shared" si="3"/>
        <v>0</v>
      </c>
      <c r="L22" s="9">
        <f t="shared" si="4"/>
        <v>0</v>
      </c>
    </row>
    <row r="23" spans="3:12" x14ac:dyDescent="0.25">
      <c r="C23">
        <f t="shared" si="5"/>
        <v>60</v>
      </c>
      <c r="D23">
        <v>21</v>
      </c>
      <c r="E23" t="s">
        <v>31</v>
      </c>
      <c r="F23" s="9">
        <f t="shared" si="0"/>
        <v>0</v>
      </c>
      <c r="G23" s="9">
        <v>0</v>
      </c>
      <c r="H23" s="9">
        <f t="shared" si="1"/>
        <v>0</v>
      </c>
      <c r="I23" s="9">
        <f>C23*1000</f>
        <v>60000</v>
      </c>
      <c r="J23" s="9">
        <f t="shared" si="2"/>
        <v>0</v>
      </c>
      <c r="K23" s="9">
        <f t="shared" si="3"/>
        <v>0</v>
      </c>
      <c r="L23" s="9">
        <f t="shared" si="4"/>
        <v>0</v>
      </c>
    </row>
    <row r="24" spans="3:12" x14ac:dyDescent="0.25">
      <c r="C24">
        <f t="shared" si="5"/>
        <v>61</v>
      </c>
      <c r="D24">
        <v>22</v>
      </c>
      <c r="E24" t="s">
        <v>32</v>
      </c>
      <c r="F24" s="9">
        <f t="shared" si="0"/>
        <v>0</v>
      </c>
      <c r="G24" s="9">
        <v>0</v>
      </c>
      <c r="H24" s="9">
        <f t="shared" si="1"/>
        <v>0</v>
      </c>
      <c r="I24" s="9">
        <f t="shared" ref="I24:I63" si="6">C24*1000</f>
        <v>61000</v>
      </c>
      <c r="J24" s="9">
        <f t="shared" si="2"/>
        <v>0</v>
      </c>
      <c r="K24" s="9">
        <f t="shared" si="3"/>
        <v>0</v>
      </c>
      <c r="L24" s="9">
        <f t="shared" si="4"/>
        <v>0</v>
      </c>
    </row>
    <row r="25" spans="3:12" x14ac:dyDescent="0.25">
      <c r="C25">
        <f t="shared" si="5"/>
        <v>62</v>
      </c>
      <c r="D25">
        <v>23</v>
      </c>
      <c r="E25" t="s">
        <v>33</v>
      </c>
      <c r="F25" s="9">
        <f t="shared" si="0"/>
        <v>0</v>
      </c>
      <c r="G25" s="9">
        <v>0</v>
      </c>
      <c r="H25" s="9">
        <f t="shared" si="1"/>
        <v>0</v>
      </c>
      <c r="I25" s="9">
        <f t="shared" si="6"/>
        <v>62000</v>
      </c>
      <c r="J25" s="9">
        <f t="shared" si="2"/>
        <v>0</v>
      </c>
      <c r="K25" s="9">
        <f t="shared" si="3"/>
        <v>0</v>
      </c>
      <c r="L25" s="9">
        <f t="shared" si="4"/>
        <v>0</v>
      </c>
    </row>
    <row r="26" spans="3:12" x14ac:dyDescent="0.25">
      <c r="C26">
        <f t="shared" si="5"/>
        <v>63</v>
      </c>
      <c r="D26">
        <v>24</v>
      </c>
      <c r="E26" t="s">
        <v>34</v>
      </c>
      <c r="F26" s="9">
        <f t="shared" si="0"/>
        <v>0</v>
      </c>
      <c r="G26" s="9">
        <v>0</v>
      </c>
      <c r="H26" s="9">
        <f t="shared" si="1"/>
        <v>0</v>
      </c>
      <c r="I26" s="9">
        <f t="shared" si="6"/>
        <v>63000</v>
      </c>
      <c r="J26" s="9">
        <f t="shared" si="2"/>
        <v>0</v>
      </c>
      <c r="K26" s="9">
        <f t="shared" si="3"/>
        <v>0</v>
      </c>
      <c r="L26" s="9">
        <f t="shared" si="4"/>
        <v>0</v>
      </c>
    </row>
    <row r="27" spans="3:12" x14ac:dyDescent="0.25">
      <c r="C27">
        <f t="shared" si="5"/>
        <v>64</v>
      </c>
      <c r="D27">
        <v>25</v>
      </c>
      <c r="E27" t="s">
        <v>35</v>
      </c>
      <c r="F27" s="9">
        <f t="shared" si="0"/>
        <v>0</v>
      </c>
      <c r="G27" s="9">
        <v>0</v>
      </c>
      <c r="H27" s="9">
        <f t="shared" si="1"/>
        <v>0</v>
      </c>
      <c r="I27" s="9">
        <f t="shared" si="6"/>
        <v>64000</v>
      </c>
      <c r="J27" s="9">
        <f t="shared" si="2"/>
        <v>0</v>
      </c>
      <c r="K27" s="9">
        <f t="shared" si="3"/>
        <v>0</v>
      </c>
      <c r="L27" s="9">
        <f t="shared" si="4"/>
        <v>0</v>
      </c>
    </row>
    <row r="28" spans="3:12" x14ac:dyDescent="0.25">
      <c r="C28">
        <f t="shared" si="5"/>
        <v>65</v>
      </c>
      <c r="D28">
        <v>26</v>
      </c>
      <c r="E28" t="s">
        <v>36</v>
      </c>
      <c r="F28" s="9">
        <f t="shared" si="0"/>
        <v>15000</v>
      </c>
      <c r="G28" s="9">
        <v>25000</v>
      </c>
      <c r="H28" s="9">
        <f t="shared" si="1"/>
        <v>7200</v>
      </c>
      <c r="I28" s="9">
        <f t="shared" si="6"/>
        <v>65000</v>
      </c>
      <c r="J28" s="9">
        <f t="shared" si="2"/>
        <v>19000</v>
      </c>
      <c r="K28" s="9">
        <f t="shared" si="3"/>
        <v>5882.3529411764703</v>
      </c>
      <c r="L28" s="9">
        <f t="shared" si="4"/>
        <v>30000</v>
      </c>
    </row>
    <row r="29" spans="3:12" x14ac:dyDescent="0.25">
      <c r="C29">
        <f t="shared" si="5"/>
        <v>66</v>
      </c>
      <c r="D29">
        <v>27</v>
      </c>
      <c r="E29" t="s">
        <v>37</v>
      </c>
      <c r="F29" s="9">
        <f t="shared" si="0"/>
        <v>15000</v>
      </c>
      <c r="G29" s="9">
        <f>G28+1000</f>
        <v>26000</v>
      </c>
      <c r="H29" s="9">
        <f t="shared" si="1"/>
        <v>7200</v>
      </c>
      <c r="I29" s="9">
        <f t="shared" si="6"/>
        <v>66000</v>
      </c>
      <c r="J29" s="9">
        <f t="shared" si="2"/>
        <v>19000</v>
      </c>
      <c r="K29" s="9">
        <f t="shared" si="3"/>
        <v>5882.3529411764703</v>
      </c>
      <c r="L29" s="9">
        <f t="shared" si="4"/>
        <v>0</v>
      </c>
    </row>
    <row r="30" spans="3:12" x14ac:dyDescent="0.25">
      <c r="C30">
        <f t="shared" si="5"/>
        <v>67</v>
      </c>
      <c r="D30">
        <v>28</v>
      </c>
      <c r="E30" t="s">
        <v>38</v>
      </c>
      <c r="F30" s="9">
        <f t="shared" si="0"/>
        <v>15000</v>
      </c>
      <c r="G30" s="9">
        <f t="shared" ref="G30:G57" si="7">G29+1000</f>
        <v>27000</v>
      </c>
      <c r="H30" s="9">
        <f t="shared" si="1"/>
        <v>7200</v>
      </c>
      <c r="I30" s="9">
        <f t="shared" si="6"/>
        <v>67000</v>
      </c>
      <c r="J30" s="9">
        <f t="shared" si="2"/>
        <v>19000</v>
      </c>
      <c r="K30" s="9">
        <f t="shared" si="3"/>
        <v>5882.3529411764703</v>
      </c>
      <c r="L30" s="9">
        <f t="shared" si="4"/>
        <v>30000</v>
      </c>
    </row>
    <row r="31" spans="3:12" x14ac:dyDescent="0.25">
      <c r="C31">
        <f t="shared" si="5"/>
        <v>68</v>
      </c>
      <c r="D31">
        <v>29</v>
      </c>
      <c r="E31" t="s">
        <v>39</v>
      </c>
      <c r="F31" s="9">
        <f t="shared" si="0"/>
        <v>15000</v>
      </c>
      <c r="G31" s="9">
        <f t="shared" si="7"/>
        <v>28000</v>
      </c>
      <c r="H31" s="9">
        <f t="shared" si="1"/>
        <v>7200</v>
      </c>
      <c r="I31" s="9">
        <f t="shared" si="6"/>
        <v>68000</v>
      </c>
      <c r="J31" s="9">
        <f t="shared" si="2"/>
        <v>19000</v>
      </c>
      <c r="K31" s="9">
        <f t="shared" si="3"/>
        <v>5882.3529411764703</v>
      </c>
      <c r="L31" s="9">
        <f t="shared" si="4"/>
        <v>0</v>
      </c>
    </row>
    <row r="32" spans="3:12" x14ac:dyDescent="0.25">
      <c r="C32">
        <f t="shared" si="5"/>
        <v>69</v>
      </c>
      <c r="D32">
        <v>30</v>
      </c>
      <c r="E32" t="s">
        <v>40</v>
      </c>
      <c r="F32" s="9">
        <f t="shared" si="0"/>
        <v>15000</v>
      </c>
      <c r="G32" s="9">
        <f t="shared" si="7"/>
        <v>29000</v>
      </c>
      <c r="H32" s="9">
        <f t="shared" si="1"/>
        <v>7200</v>
      </c>
      <c r="I32" s="9">
        <f t="shared" si="6"/>
        <v>69000</v>
      </c>
      <c r="J32" s="9">
        <f t="shared" si="2"/>
        <v>19000</v>
      </c>
      <c r="K32" s="9">
        <f t="shared" si="3"/>
        <v>5882.3529411764703</v>
      </c>
      <c r="L32" s="9">
        <f t="shared" si="4"/>
        <v>30000</v>
      </c>
    </row>
    <row r="33" spans="3:12" x14ac:dyDescent="0.25">
      <c r="C33">
        <f t="shared" si="5"/>
        <v>70</v>
      </c>
      <c r="D33">
        <v>31</v>
      </c>
      <c r="E33" t="s">
        <v>41</v>
      </c>
      <c r="F33" s="9">
        <f t="shared" si="0"/>
        <v>15000</v>
      </c>
      <c r="G33" s="9">
        <f t="shared" si="7"/>
        <v>30000</v>
      </c>
      <c r="H33" s="9">
        <f t="shared" si="1"/>
        <v>7200</v>
      </c>
      <c r="I33" s="9">
        <f t="shared" si="6"/>
        <v>70000</v>
      </c>
      <c r="J33" s="9">
        <f t="shared" si="2"/>
        <v>19000</v>
      </c>
      <c r="K33" s="9">
        <f t="shared" si="3"/>
        <v>5882.3529411764703</v>
      </c>
      <c r="L33" s="9">
        <f t="shared" si="4"/>
        <v>0</v>
      </c>
    </row>
    <row r="34" spans="3:12" x14ac:dyDescent="0.25">
      <c r="C34">
        <f t="shared" si="5"/>
        <v>71</v>
      </c>
      <c r="D34">
        <v>32</v>
      </c>
      <c r="E34" t="s">
        <v>42</v>
      </c>
      <c r="F34" s="9">
        <f t="shared" si="0"/>
        <v>15000</v>
      </c>
      <c r="G34" s="9">
        <f t="shared" si="7"/>
        <v>31000</v>
      </c>
      <c r="H34" s="9">
        <f t="shared" si="1"/>
        <v>7200</v>
      </c>
      <c r="I34" s="9">
        <f t="shared" si="6"/>
        <v>71000</v>
      </c>
      <c r="J34" s="9">
        <f t="shared" si="2"/>
        <v>19000</v>
      </c>
      <c r="K34" s="9">
        <f t="shared" si="3"/>
        <v>5882.3529411764703</v>
      </c>
      <c r="L34" s="9">
        <f t="shared" si="4"/>
        <v>30000</v>
      </c>
    </row>
    <row r="35" spans="3:12" x14ac:dyDescent="0.25">
      <c r="C35">
        <f t="shared" si="5"/>
        <v>72</v>
      </c>
      <c r="D35">
        <v>33</v>
      </c>
      <c r="E35" t="s">
        <v>43</v>
      </c>
      <c r="F35" s="9">
        <f t="shared" si="0"/>
        <v>15000</v>
      </c>
      <c r="G35" s="9">
        <f t="shared" si="7"/>
        <v>32000</v>
      </c>
      <c r="H35" s="9">
        <f t="shared" si="1"/>
        <v>7200</v>
      </c>
      <c r="I35" s="9">
        <f t="shared" si="6"/>
        <v>72000</v>
      </c>
      <c r="J35" s="9">
        <f t="shared" si="2"/>
        <v>19000</v>
      </c>
      <c r="K35" s="9">
        <f t="shared" si="3"/>
        <v>5882.3529411764703</v>
      </c>
      <c r="L35" s="9">
        <f t="shared" si="4"/>
        <v>0</v>
      </c>
    </row>
    <row r="36" spans="3:12" x14ac:dyDescent="0.25">
      <c r="C36">
        <f t="shared" si="5"/>
        <v>73</v>
      </c>
      <c r="D36">
        <v>34</v>
      </c>
      <c r="E36" t="s">
        <v>44</v>
      </c>
      <c r="F36" s="9">
        <f t="shared" si="0"/>
        <v>15000</v>
      </c>
      <c r="G36" s="9">
        <f t="shared" si="7"/>
        <v>33000</v>
      </c>
      <c r="H36" s="9">
        <f t="shared" si="1"/>
        <v>7200</v>
      </c>
      <c r="I36" s="9">
        <f t="shared" si="6"/>
        <v>73000</v>
      </c>
      <c r="J36" s="9">
        <f t="shared" si="2"/>
        <v>19000</v>
      </c>
      <c r="K36" s="9">
        <f t="shared" si="3"/>
        <v>5882.3529411764703</v>
      </c>
      <c r="L36" s="9">
        <f t="shared" si="4"/>
        <v>30000</v>
      </c>
    </row>
    <row r="37" spans="3:12" x14ac:dyDescent="0.25">
      <c r="C37">
        <f t="shared" si="5"/>
        <v>74</v>
      </c>
      <c r="D37">
        <v>35</v>
      </c>
      <c r="E37" t="s">
        <v>45</v>
      </c>
      <c r="F37" s="9">
        <f t="shared" si="0"/>
        <v>15000</v>
      </c>
      <c r="G37" s="9">
        <f t="shared" si="7"/>
        <v>34000</v>
      </c>
      <c r="H37" s="9">
        <f t="shared" si="1"/>
        <v>7200</v>
      </c>
      <c r="I37" s="9">
        <f t="shared" si="6"/>
        <v>74000</v>
      </c>
      <c r="J37" s="9">
        <f t="shared" si="2"/>
        <v>25000</v>
      </c>
      <c r="K37" s="9">
        <f t="shared" si="3"/>
        <v>5882.3529411764703</v>
      </c>
      <c r="L37" s="9">
        <f t="shared" si="4"/>
        <v>0</v>
      </c>
    </row>
    <row r="38" spans="3:12" x14ac:dyDescent="0.25">
      <c r="C38">
        <f t="shared" si="5"/>
        <v>75</v>
      </c>
      <c r="D38">
        <v>36</v>
      </c>
      <c r="E38" t="s">
        <v>46</v>
      </c>
      <c r="F38" s="9">
        <f t="shared" si="0"/>
        <v>15000</v>
      </c>
      <c r="G38" s="9">
        <f t="shared" si="7"/>
        <v>35000</v>
      </c>
      <c r="H38" s="9">
        <f t="shared" si="1"/>
        <v>7200</v>
      </c>
      <c r="I38" s="9">
        <f t="shared" si="6"/>
        <v>75000</v>
      </c>
      <c r="J38" s="9">
        <f t="shared" si="2"/>
        <v>25000</v>
      </c>
      <c r="K38" s="9">
        <f t="shared" si="3"/>
        <v>5882.3529411764703</v>
      </c>
      <c r="L38" s="9">
        <f t="shared" si="4"/>
        <v>30000</v>
      </c>
    </row>
    <row r="39" spans="3:12" x14ac:dyDescent="0.25">
      <c r="C39">
        <f t="shared" si="5"/>
        <v>76</v>
      </c>
      <c r="D39">
        <v>37</v>
      </c>
      <c r="E39" t="s">
        <v>47</v>
      </c>
      <c r="F39" s="9">
        <f t="shared" si="0"/>
        <v>15000</v>
      </c>
      <c r="G39" s="9">
        <f t="shared" si="7"/>
        <v>36000</v>
      </c>
      <c r="H39" s="9">
        <f t="shared" si="1"/>
        <v>7200</v>
      </c>
      <c r="I39" s="9">
        <f t="shared" si="6"/>
        <v>76000</v>
      </c>
      <c r="J39" s="9">
        <f t="shared" si="2"/>
        <v>25000</v>
      </c>
      <c r="K39" s="9">
        <f t="shared" si="3"/>
        <v>5882.3529411764703</v>
      </c>
      <c r="L39" s="9">
        <f t="shared" si="4"/>
        <v>0</v>
      </c>
    </row>
    <row r="40" spans="3:12" x14ac:dyDescent="0.25">
      <c r="C40">
        <f t="shared" si="5"/>
        <v>77</v>
      </c>
      <c r="D40">
        <v>38</v>
      </c>
      <c r="E40" t="s">
        <v>48</v>
      </c>
      <c r="F40" s="9">
        <f t="shared" si="0"/>
        <v>15000</v>
      </c>
      <c r="G40" s="9">
        <f t="shared" si="7"/>
        <v>37000</v>
      </c>
      <c r="H40" s="9">
        <f t="shared" si="1"/>
        <v>7200</v>
      </c>
      <c r="I40" s="9">
        <f t="shared" si="6"/>
        <v>77000</v>
      </c>
      <c r="J40" s="9">
        <f t="shared" si="2"/>
        <v>25000</v>
      </c>
      <c r="K40" s="9">
        <f t="shared" si="3"/>
        <v>5882.3529411764703</v>
      </c>
      <c r="L40" s="9">
        <f t="shared" si="4"/>
        <v>30000</v>
      </c>
    </row>
    <row r="41" spans="3:12" x14ac:dyDescent="0.25">
      <c r="C41">
        <f t="shared" si="5"/>
        <v>78</v>
      </c>
      <c r="D41">
        <v>39</v>
      </c>
      <c r="E41" t="s">
        <v>49</v>
      </c>
      <c r="F41" s="9">
        <f t="shared" si="0"/>
        <v>15000</v>
      </c>
      <c r="G41" s="9">
        <f t="shared" si="7"/>
        <v>38000</v>
      </c>
      <c r="H41" s="9">
        <f t="shared" si="1"/>
        <v>7200</v>
      </c>
      <c r="I41" s="9">
        <f t="shared" si="6"/>
        <v>78000</v>
      </c>
      <c r="J41" s="9">
        <f t="shared" si="2"/>
        <v>25000</v>
      </c>
      <c r="K41" s="9">
        <f t="shared" si="3"/>
        <v>5882.3529411764703</v>
      </c>
      <c r="L41" s="9">
        <f t="shared" si="4"/>
        <v>0</v>
      </c>
    </row>
    <row r="42" spans="3:12" x14ac:dyDescent="0.25">
      <c r="C42">
        <f t="shared" si="5"/>
        <v>79</v>
      </c>
      <c r="D42">
        <v>40</v>
      </c>
      <c r="E42" t="s">
        <v>50</v>
      </c>
      <c r="F42" s="9">
        <f t="shared" si="0"/>
        <v>15000</v>
      </c>
      <c r="G42" s="9">
        <f t="shared" si="7"/>
        <v>39000</v>
      </c>
      <c r="H42" s="9">
        <f t="shared" si="1"/>
        <v>7200</v>
      </c>
      <c r="I42" s="9">
        <f t="shared" si="6"/>
        <v>79000</v>
      </c>
      <c r="J42" s="9">
        <f t="shared" si="2"/>
        <v>25000</v>
      </c>
      <c r="K42" s="9">
        <f t="shared" si="3"/>
        <v>5882.3529411764703</v>
      </c>
      <c r="L42" s="9">
        <f t="shared" si="4"/>
        <v>30000</v>
      </c>
    </row>
    <row r="43" spans="3:12" x14ac:dyDescent="0.25">
      <c r="C43">
        <f t="shared" si="5"/>
        <v>80</v>
      </c>
      <c r="D43">
        <v>41</v>
      </c>
      <c r="E43" t="s">
        <v>51</v>
      </c>
      <c r="F43" s="9">
        <f t="shared" si="0"/>
        <v>15000</v>
      </c>
      <c r="G43" s="9">
        <f t="shared" si="7"/>
        <v>40000</v>
      </c>
      <c r="H43" s="9">
        <f t="shared" si="1"/>
        <v>7200</v>
      </c>
      <c r="I43" s="9">
        <f t="shared" si="6"/>
        <v>80000</v>
      </c>
      <c r="J43" s="9">
        <f t="shared" si="2"/>
        <v>25000</v>
      </c>
      <c r="K43" s="9">
        <f t="shared" si="3"/>
        <v>5882.3529411764703</v>
      </c>
      <c r="L43" s="9">
        <f t="shared" si="4"/>
        <v>0</v>
      </c>
    </row>
    <row r="44" spans="3:12" x14ac:dyDescent="0.25">
      <c r="C44">
        <f t="shared" si="5"/>
        <v>81</v>
      </c>
      <c r="D44">
        <v>42</v>
      </c>
      <c r="E44" t="s">
        <v>52</v>
      </c>
      <c r="F44" s="9">
        <f t="shared" si="0"/>
        <v>15000</v>
      </c>
      <c r="G44" s="9">
        <f t="shared" si="7"/>
        <v>41000</v>
      </c>
      <c r="H44" s="9">
        <f t="shared" si="1"/>
        <v>7200</v>
      </c>
      <c r="I44" s="9">
        <f t="shared" si="6"/>
        <v>81000</v>
      </c>
      <c r="J44" s="9">
        <f t="shared" si="2"/>
        <v>25000</v>
      </c>
      <c r="K44" s="9">
        <f t="shared" si="3"/>
        <v>5882.3529411764703</v>
      </c>
      <c r="L44" s="9">
        <f t="shared" si="4"/>
        <v>30000</v>
      </c>
    </row>
    <row r="45" spans="3:12" x14ac:dyDescent="0.25">
      <c r="C45">
        <f t="shared" si="5"/>
        <v>82</v>
      </c>
      <c r="D45">
        <v>43</v>
      </c>
      <c r="E45" t="s">
        <v>53</v>
      </c>
      <c r="F45" s="9">
        <f t="shared" si="0"/>
        <v>0</v>
      </c>
      <c r="G45" s="9">
        <f t="shared" si="7"/>
        <v>42000</v>
      </c>
      <c r="H45" s="9">
        <f t="shared" si="1"/>
        <v>7200</v>
      </c>
      <c r="I45" s="9">
        <f t="shared" si="6"/>
        <v>82000</v>
      </c>
      <c r="J45" s="9">
        <f t="shared" si="2"/>
        <v>0</v>
      </c>
      <c r="K45" s="9">
        <f t="shared" si="3"/>
        <v>0</v>
      </c>
      <c r="L45" s="9">
        <f t="shared" si="4"/>
        <v>0</v>
      </c>
    </row>
    <row r="46" spans="3:12" x14ac:dyDescent="0.25">
      <c r="C46">
        <f t="shared" si="5"/>
        <v>83</v>
      </c>
      <c r="D46">
        <v>44</v>
      </c>
      <c r="E46" t="s">
        <v>54</v>
      </c>
      <c r="F46" s="9">
        <f t="shared" si="0"/>
        <v>0</v>
      </c>
      <c r="G46" s="9">
        <f t="shared" si="7"/>
        <v>43000</v>
      </c>
      <c r="H46" s="9">
        <f t="shared" si="1"/>
        <v>7200</v>
      </c>
      <c r="I46" s="9">
        <f t="shared" si="6"/>
        <v>83000</v>
      </c>
      <c r="J46" s="9">
        <f t="shared" si="2"/>
        <v>0</v>
      </c>
      <c r="K46" s="9">
        <f t="shared" si="3"/>
        <v>0</v>
      </c>
      <c r="L46" s="9">
        <f t="shared" si="4"/>
        <v>0</v>
      </c>
    </row>
    <row r="47" spans="3:12" x14ac:dyDescent="0.25">
      <c r="C47">
        <f t="shared" si="5"/>
        <v>84</v>
      </c>
      <c r="D47">
        <v>45</v>
      </c>
      <c r="E47" t="s">
        <v>55</v>
      </c>
      <c r="F47" s="9">
        <f t="shared" si="0"/>
        <v>0</v>
      </c>
      <c r="G47" s="9">
        <f t="shared" si="7"/>
        <v>44000</v>
      </c>
      <c r="H47" s="9">
        <f t="shared" si="1"/>
        <v>7200</v>
      </c>
      <c r="I47" s="9">
        <f t="shared" si="6"/>
        <v>84000</v>
      </c>
      <c r="J47" s="9">
        <f t="shared" si="2"/>
        <v>0</v>
      </c>
      <c r="K47" s="9">
        <f t="shared" si="3"/>
        <v>0</v>
      </c>
      <c r="L47" s="9">
        <f t="shared" si="4"/>
        <v>0</v>
      </c>
    </row>
    <row r="48" spans="3:12" x14ac:dyDescent="0.25">
      <c r="C48">
        <f t="shared" si="5"/>
        <v>85</v>
      </c>
      <c r="D48">
        <v>46</v>
      </c>
      <c r="E48" t="s">
        <v>56</v>
      </c>
      <c r="F48" s="9">
        <f t="shared" si="0"/>
        <v>0</v>
      </c>
      <c r="G48" s="9">
        <f t="shared" si="7"/>
        <v>45000</v>
      </c>
      <c r="H48" s="9">
        <f t="shared" si="1"/>
        <v>7200</v>
      </c>
      <c r="I48" s="9">
        <f t="shared" si="6"/>
        <v>85000</v>
      </c>
      <c r="J48" s="9">
        <f t="shared" si="2"/>
        <v>0</v>
      </c>
      <c r="K48" s="9">
        <f t="shared" si="3"/>
        <v>0</v>
      </c>
      <c r="L48" s="9">
        <f t="shared" si="4"/>
        <v>0</v>
      </c>
    </row>
    <row r="49" spans="3:12" x14ac:dyDescent="0.25">
      <c r="C49">
        <f t="shared" si="5"/>
        <v>86</v>
      </c>
      <c r="D49">
        <v>47</v>
      </c>
      <c r="E49" t="s">
        <v>57</v>
      </c>
      <c r="F49" s="9">
        <f t="shared" si="0"/>
        <v>0</v>
      </c>
      <c r="G49" s="9">
        <f t="shared" si="7"/>
        <v>46000</v>
      </c>
      <c r="H49" s="9">
        <f t="shared" si="1"/>
        <v>7200</v>
      </c>
      <c r="I49" s="9">
        <f t="shared" si="6"/>
        <v>86000</v>
      </c>
      <c r="J49" s="9">
        <f t="shared" si="2"/>
        <v>0</v>
      </c>
      <c r="K49" s="9">
        <f t="shared" si="3"/>
        <v>0</v>
      </c>
      <c r="L49" s="9">
        <f t="shared" si="4"/>
        <v>0</v>
      </c>
    </row>
    <row r="50" spans="3:12" x14ac:dyDescent="0.25">
      <c r="C50">
        <f t="shared" si="5"/>
        <v>87</v>
      </c>
      <c r="D50">
        <v>48</v>
      </c>
      <c r="E50" t="s">
        <v>58</v>
      </c>
      <c r="F50" s="9">
        <f t="shared" si="0"/>
        <v>0</v>
      </c>
      <c r="G50" s="9">
        <f t="shared" si="7"/>
        <v>47000</v>
      </c>
      <c r="H50" s="9">
        <f t="shared" si="1"/>
        <v>7200</v>
      </c>
      <c r="I50" s="9">
        <f t="shared" si="6"/>
        <v>87000</v>
      </c>
      <c r="J50" s="9">
        <f t="shared" si="2"/>
        <v>0</v>
      </c>
      <c r="K50" s="9">
        <f t="shared" si="3"/>
        <v>0</v>
      </c>
      <c r="L50" s="9">
        <f t="shared" si="4"/>
        <v>0</v>
      </c>
    </row>
    <row r="51" spans="3:12" x14ac:dyDescent="0.25">
      <c r="C51">
        <f t="shared" si="5"/>
        <v>88</v>
      </c>
      <c r="D51">
        <v>49</v>
      </c>
      <c r="E51" t="s">
        <v>59</v>
      </c>
      <c r="F51" s="9">
        <f t="shared" si="0"/>
        <v>0</v>
      </c>
      <c r="G51" s="9">
        <f t="shared" si="7"/>
        <v>48000</v>
      </c>
      <c r="H51" s="9">
        <f t="shared" si="1"/>
        <v>7200</v>
      </c>
      <c r="I51" s="9">
        <f t="shared" si="6"/>
        <v>88000</v>
      </c>
      <c r="J51" s="9">
        <f t="shared" si="2"/>
        <v>0</v>
      </c>
      <c r="K51" s="9">
        <f t="shared" si="3"/>
        <v>0</v>
      </c>
      <c r="L51" s="9">
        <f t="shared" si="4"/>
        <v>0</v>
      </c>
    </row>
    <row r="52" spans="3:12" x14ac:dyDescent="0.25">
      <c r="C52">
        <f t="shared" si="5"/>
        <v>89</v>
      </c>
      <c r="D52">
        <v>50</v>
      </c>
      <c r="E52" t="s">
        <v>60</v>
      </c>
      <c r="F52" s="9">
        <f t="shared" si="0"/>
        <v>0</v>
      </c>
      <c r="G52" s="9">
        <f t="shared" si="7"/>
        <v>49000</v>
      </c>
      <c r="H52" s="9">
        <f t="shared" si="1"/>
        <v>7200</v>
      </c>
      <c r="I52" s="9">
        <f t="shared" si="6"/>
        <v>89000</v>
      </c>
      <c r="J52" s="9">
        <f t="shared" si="2"/>
        <v>0</v>
      </c>
      <c r="K52" s="9">
        <f t="shared" si="3"/>
        <v>0</v>
      </c>
      <c r="L52" s="9">
        <f t="shared" si="4"/>
        <v>0</v>
      </c>
    </row>
    <row r="53" spans="3:12" x14ac:dyDescent="0.25">
      <c r="C53">
        <f t="shared" si="5"/>
        <v>90</v>
      </c>
      <c r="D53">
        <v>51</v>
      </c>
      <c r="E53" t="s">
        <v>61</v>
      </c>
      <c r="F53" s="9">
        <f t="shared" si="0"/>
        <v>0</v>
      </c>
      <c r="G53" s="9">
        <f t="shared" si="7"/>
        <v>50000</v>
      </c>
      <c r="H53" s="9">
        <f t="shared" si="1"/>
        <v>7200</v>
      </c>
      <c r="I53" s="9">
        <f t="shared" si="6"/>
        <v>90000</v>
      </c>
      <c r="J53" s="9">
        <f t="shared" si="2"/>
        <v>0</v>
      </c>
      <c r="K53" s="9">
        <f t="shared" si="3"/>
        <v>0</v>
      </c>
      <c r="L53" s="9">
        <f t="shared" si="4"/>
        <v>0</v>
      </c>
    </row>
    <row r="54" spans="3:12" x14ac:dyDescent="0.25">
      <c r="C54">
        <f t="shared" si="5"/>
        <v>91</v>
      </c>
      <c r="D54">
        <v>52</v>
      </c>
      <c r="E54" t="s">
        <v>62</v>
      </c>
      <c r="F54" s="9">
        <f t="shared" si="0"/>
        <v>0</v>
      </c>
      <c r="G54" s="9">
        <f t="shared" si="7"/>
        <v>51000</v>
      </c>
      <c r="H54" s="9">
        <f t="shared" si="1"/>
        <v>7200</v>
      </c>
      <c r="I54" s="9">
        <f t="shared" si="6"/>
        <v>91000</v>
      </c>
      <c r="J54" s="9">
        <f t="shared" si="2"/>
        <v>0</v>
      </c>
      <c r="K54" s="9">
        <f t="shared" si="3"/>
        <v>0</v>
      </c>
      <c r="L54" s="9">
        <f t="shared" si="4"/>
        <v>0</v>
      </c>
    </row>
    <row r="55" spans="3:12" x14ac:dyDescent="0.25">
      <c r="C55">
        <f t="shared" si="5"/>
        <v>92</v>
      </c>
      <c r="D55">
        <v>53</v>
      </c>
      <c r="E55" t="s">
        <v>63</v>
      </c>
      <c r="F55" s="9">
        <f t="shared" si="0"/>
        <v>0</v>
      </c>
      <c r="G55" s="9">
        <f t="shared" si="7"/>
        <v>52000</v>
      </c>
      <c r="H55" s="9">
        <f t="shared" si="1"/>
        <v>7200</v>
      </c>
      <c r="I55" s="9">
        <f t="shared" si="6"/>
        <v>92000</v>
      </c>
      <c r="J55" s="9">
        <f t="shared" si="2"/>
        <v>0</v>
      </c>
      <c r="K55" s="9">
        <f t="shared" si="3"/>
        <v>0</v>
      </c>
      <c r="L55" s="9">
        <f t="shared" si="4"/>
        <v>0</v>
      </c>
    </row>
    <row r="56" spans="3:12" x14ac:dyDescent="0.25">
      <c r="C56">
        <f t="shared" si="5"/>
        <v>93</v>
      </c>
      <c r="D56">
        <v>54</v>
      </c>
      <c r="E56" t="s">
        <v>64</v>
      </c>
      <c r="F56" s="9">
        <f t="shared" si="0"/>
        <v>0</v>
      </c>
      <c r="G56" s="9">
        <f t="shared" si="7"/>
        <v>53000</v>
      </c>
      <c r="H56" s="9">
        <f t="shared" si="1"/>
        <v>7200</v>
      </c>
      <c r="I56" s="9">
        <f t="shared" si="6"/>
        <v>93000</v>
      </c>
      <c r="J56" s="9">
        <f t="shared" si="2"/>
        <v>0</v>
      </c>
      <c r="K56" s="9">
        <f t="shared" si="3"/>
        <v>0</v>
      </c>
      <c r="L56" s="9">
        <f t="shared" si="4"/>
        <v>0</v>
      </c>
    </row>
    <row r="57" spans="3:12" x14ac:dyDescent="0.25">
      <c r="C57">
        <f t="shared" si="5"/>
        <v>94</v>
      </c>
      <c r="D57">
        <v>55</v>
      </c>
      <c r="E57" t="s">
        <v>65</v>
      </c>
      <c r="F57" s="9">
        <f t="shared" si="0"/>
        <v>0</v>
      </c>
      <c r="G57" s="9">
        <f t="shared" si="7"/>
        <v>54000</v>
      </c>
      <c r="H57" s="9">
        <f t="shared" si="1"/>
        <v>7200</v>
      </c>
      <c r="I57" s="9">
        <f t="shared" si="6"/>
        <v>94000</v>
      </c>
      <c r="J57" s="9">
        <f t="shared" si="2"/>
        <v>0</v>
      </c>
      <c r="K57" s="9">
        <f t="shared" si="3"/>
        <v>0</v>
      </c>
      <c r="L57" s="9">
        <f t="shared" si="4"/>
        <v>0</v>
      </c>
    </row>
    <row r="58" spans="3:12" x14ac:dyDescent="0.25">
      <c r="C58">
        <f t="shared" si="5"/>
        <v>95</v>
      </c>
      <c r="D58">
        <v>56</v>
      </c>
      <c r="E58" t="s">
        <v>66</v>
      </c>
      <c r="F58" s="9">
        <f t="shared" si="0"/>
        <v>0</v>
      </c>
      <c r="G58" s="9">
        <v>0</v>
      </c>
      <c r="H58" s="9">
        <f t="shared" si="1"/>
        <v>7200</v>
      </c>
      <c r="I58" s="9">
        <f t="shared" si="6"/>
        <v>95000</v>
      </c>
      <c r="J58" s="9">
        <f t="shared" si="2"/>
        <v>0</v>
      </c>
      <c r="K58" s="9">
        <f t="shared" si="3"/>
        <v>0</v>
      </c>
      <c r="L58" s="9">
        <f t="shared" si="4"/>
        <v>0</v>
      </c>
    </row>
    <row r="59" spans="3:12" x14ac:dyDescent="0.25">
      <c r="C59">
        <f t="shared" si="5"/>
        <v>96</v>
      </c>
      <c r="D59">
        <v>57</v>
      </c>
      <c r="E59" t="s">
        <v>67</v>
      </c>
      <c r="F59" s="9">
        <f t="shared" si="0"/>
        <v>0</v>
      </c>
      <c r="G59" s="9">
        <v>0</v>
      </c>
      <c r="H59" s="9">
        <f t="shared" si="1"/>
        <v>7200</v>
      </c>
      <c r="I59" s="9">
        <f t="shared" si="6"/>
        <v>96000</v>
      </c>
      <c r="J59" s="9">
        <f t="shared" si="2"/>
        <v>0</v>
      </c>
      <c r="K59" s="9">
        <f t="shared" si="3"/>
        <v>0</v>
      </c>
      <c r="L59" s="9">
        <f t="shared" si="4"/>
        <v>0</v>
      </c>
    </row>
    <row r="60" spans="3:12" x14ac:dyDescent="0.25">
      <c r="C60">
        <f t="shared" si="5"/>
        <v>97</v>
      </c>
      <c r="D60">
        <v>58</v>
      </c>
      <c r="E60" t="s">
        <v>68</v>
      </c>
      <c r="F60" s="9">
        <f t="shared" si="0"/>
        <v>0</v>
      </c>
      <c r="G60" s="9">
        <v>0</v>
      </c>
      <c r="H60" s="9">
        <f t="shared" si="1"/>
        <v>7200</v>
      </c>
      <c r="I60" s="9">
        <f t="shared" si="6"/>
        <v>97000</v>
      </c>
      <c r="J60" s="9">
        <f t="shared" si="2"/>
        <v>0</v>
      </c>
      <c r="K60" s="9">
        <f t="shared" si="3"/>
        <v>0</v>
      </c>
      <c r="L60" s="9">
        <f t="shared" si="4"/>
        <v>0</v>
      </c>
    </row>
    <row r="61" spans="3:12" x14ac:dyDescent="0.25">
      <c r="C61">
        <f t="shared" si="5"/>
        <v>98</v>
      </c>
      <c r="D61">
        <v>59</v>
      </c>
      <c r="E61" t="s">
        <v>69</v>
      </c>
      <c r="F61" s="9">
        <f t="shared" si="0"/>
        <v>0</v>
      </c>
      <c r="G61" s="9">
        <v>0</v>
      </c>
      <c r="H61" s="9">
        <f t="shared" si="1"/>
        <v>7200</v>
      </c>
      <c r="I61" s="9">
        <f t="shared" si="6"/>
        <v>98000</v>
      </c>
      <c r="J61" s="9">
        <f t="shared" si="2"/>
        <v>0</v>
      </c>
      <c r="K61" s="9">
        <f t="shared" si="3"/>
        <v>0</v>
      </c>
      <c r="L61" s="9">
        <f t="shared" si="4"/>
        <v>0</v>
      </c>
    </row>
    <row r="62" spans="3:12" x14ac:dyDescent="0.25">
      <c r="C62">
        <f t="shared" si="5"/>
        <v>99</v>
      </c>
      <c r="D62">
        <v>60</v>
      </c>
      <c r="E62" t="s">
        <v>70</v>
      </c>
      <c r="F62" s="9">
        <f t="shared" si="0"/>
        <v>0</v>
      </c>
      <c r="G62" s="9">
        <v>0</v>
      </c>
      <c r="H62" s="9">
        <f t="shared" si="1"/>
        <v>7200</v>
      </c>
      <c r="I62" s="9">
        <f t="shared" si="6"/>
        <v>99000</v>
      </c>
      <c r="J62" s="9">
        <f t="shared" si="2"/>
        <v>0</v>
      </c>
      <c r="K62" s="9">
        <f t="shared" si="3"/>
        <v>0</v>
      </c>
      <c r="L62" s="9">
        <f t="shared" si="4"/>
        <v>0</v>
      </c>
    </row>
    <row r="63" spans="3:12" x14ac:dyDescent="0.25">
      <c r="C63">
        <f t="shared" si="5"/>
        <v>100</v>
      </c>
      <c r="D63">
        <v>61</v>
      </c>
      <c r="E63" t="s">
        <v>71</v>
      </c>
      <c r="F63" s="9">
        <f t="shared" si="0"/>
        <v>0</v>
      </c>
      <c r="G63" s="9">
        <v>0</v>
      </c>
      <c r="H63" s="9">
        <f t="shared" si="1"/>
        <v>7200</v>
      </c>
      <c r="I63" s="9">
        <f t="shared" si="6"/>
        <v>100000</v>
      </c>
      <c r="J63" s="9">
        <f t="shared" si="2"/>
        <v>0</v>
      </c>
      <c r="K63" s="9">
        <f t="shared" si="3"/>
        <v>0</v>
      </c>
      <c r="L63" s="9">
        <f t="shared" si="4"/>
        <v>0</v>
      </c>
    </row>
    <row r="64" spans="3:12" x14ac:dyDescent="0.25">
      <c r="C64">
        <f t="shared" si="5"/>
        <v>101</v>
      </c>
      <c r="D64">
        <v>62</v>
      </c>
      <c r="E64" t="s">
        <v>72</v>
      </c>
      <c r="F64" s="9">
        <f t="shared" si="0"/>
        <v>0</v>
      </c>
      <c r="G64" s="9">
        <v>0</v>
      </c>
      <c r="H64" s="9">
        <f t="shared" si="1"/>
        <v>7200</v>
      </c>
      <c r="I64" s="9">
        <v>0</v>
      </c>
      <c r="J64" s="9">
        <f t="shared" si="2"/>
        <v>0</v>
      </c>
      <c r="K64" s="9">
        <f t="shared" si="3"/>
        <v>0</v>
      </c>
      <c r="L64" s="9">
        <f t="shared" si="4"/>
        <v>0</v>
      </c>
    </row>
    <row r="65" spans="3:12" x14ac:dyDescent="0.25">
      <c r="C65">
        <f t="shared" si="5"/>
        <v>102</v>
      </c>
      <c r="D65">
        <v>63</v>
      </c>
      <c r="E65" t="s">
        <v>73</v>
      </c>
      <c r="F65" s="9">
        <f t="shared" si="0"/>
        <v>0</v>
      </c>
      <c r="G65" s="9">
        <v>0</v>
      </c>
      <c r="H65" s="9">
        <f t="shared" si="1"/>
        <v>7200</v>
      </c>
      <c r="I65" s="9">
        <v>0</v>
      </c>
      <c r="J65" s="9">
        <f t="shared" si="2"/>
        <v>0</v>
      </c>
      <c r="K65" s="9">
        <f t="shared" si="3"/>
        <v>0</v>
      </c>
      <c r="L65" s="9">
        <f t="shared" si="4"/>
        <v>0</v>
      </c>
    </row>
    <row r="66" spans="3:12" x14ac:dyDescent="0.25">
      <c r="C66">
        <f t="shared" si="5"/>
        <v>103</v>
      </c>
      <c r="D66">
        <v>64</v>
      </c>
      <c r="E66" t="s">
        <v>74</v>
      </c>
      <c r="F66" s="9">
        <f t="shared" si="0"/>
        <v>0</v>
      </c>
      <c r="G66" s="9">
        <v>0</v>
      </c>
      <c r="H66" s="9">
        <f t="shared" si="1"/>
        <v>7200</v>
      </c>
      <c r="I66" s="9">
        <v>0</v>
      </c>
      <c r="J66" s="9">
        <f t="shared" si="2"/>
        <v>0</v>
      </c>
      <c r="K66" s="9">
        <f t="shared" si="3"/>
        <v>0</v>
      </c>
      <c r="L66" s="9">
        <f t="shared" si="4"/>
        <v>0</v>
      </c>
    </row>
    <row r="67" spans="3:12" x14ac:dyDescent="0.25">
      <c r="C67">
        <f t="shared" si="5"/>
        <v>104</v>
      </c>
      <c r="D67">
        <v>65</v>
      </c>
      <c r="E67" t="s">
        <v>75</v>
      </c>
      <c r="F67" s="9">
        <f t="shared" ref="F67:F75" si="8">IF(AND($B$6+D67-1&gt;=$B$9, $B$6+D67-1&lt;$B$9+$B$3), 15000, 0)</f>
        <v>0</v>
      </c>
      <c r="G67" s="9">
        <v>0</v>
      </c>
      <c r="H67" s="9">
        <f t="shared" si="1"/>
        <v>7200</v>
      </c>
      <c r="I67" s="9">
        <v>0</v>
      </c>
      <c r="J67" s="9">
        <f t="shared" si="2"/>
        <v>0</v>
      </c>
      <c r="K67" s="9">
        <f t="shared" si="3"/>
        <v>0</v>
      </c>
      <c r="L67" s="9">
        <f t="shared" si="4"/>
        <v>0</v>
      </c>
    </row>
    <row r="68" spans="3:12" x14ac:dyDescent="0.25">
      <c r="C68">
        <f t="shared" si="5"/>
        <v>105</v>
      </c>
      <c r="D68">
        <v>66</v>
      </c>
      <c r="E68" t="s">
        <v>76</v>
      </c>
      <c r="F68" s="9">
        <f t="shared" si="8"/>
        <v>0</v>
      </c>
      <c r="G68" s="9">
        <v>0</v>
      </c>
      <c r="H68" s="9">
        <f t="shared" ref="H68:H73" si="9">IF(C68&lt;$B$9,0,7200)</f>
        <v>7200</v>
      </c>
      <c r="I68" s="9">
        <v>0</v>
      </c>
      <c r="J68" s="9">
        <f t="shared" ref="J68:J75" si="10">IF(C68&lt;$B$9, 0, IF(C68&lt;$B$9+($B$3/2), 19000, IF(C68&lt;$B$9+$B$3,25000,0)))</f>
        <v>0</v>
      </c>
      <c r="K68" s="9">
        <f t="shared" ref="K68:K75" si="11">IF(OR(C68&lt;$B$9,C68&gt;$B$9+$B$3-1),0,100000/$B$3)</f>
        <v>0</v>
      </c>
      <c r="L68" s="9">
        <f t="shared" ref="L68:L75" si="12">IF(OR(C68=$B$9, AND(ISEVEN(C68-$B$9), C68&gt;$B$9, C68&lt;($B$9+$B$3))),30000,0)</f>
        <v>0</v>
      </c>
    </row>
    <row r="69" spans="3:12" x14ac:dyDescent="0.25">
      <c r="C69">
        <f t="shared" ref="C69:C75" si="13">C68+1</f>
        <v>106</v>
      </c>
      <c r="D69">
        <v>67</v>
      </c>
      <c r="E69" t="s">
        <v>77</v>
      </c>
      <c r="F69" s="9">
        <f t="shared" si="8"/>
        <v>0</v>
      </c>
      <c r="G69" s="9">
        <v>0</v>
      </c>
      <c r="H69" s="9">
        <f t="shared" si="9"/>
        <v>7200</v>
      </c>
      <c r="I69" s="9">
        <v>0</v>
      </c>
      <c r="J69" s="9">
        <f t="shared" si="10"/>
        <v>0</v>
      </c>
      <c r="K69" s="9">
        <f t="shared" si="11"/>
        <v>0</v>
      </c>
      <c r="L69" s="9">
        <f t="shared" si="12"/>
        <v>0</v>
      </c>
    </row>
    <row r="70" spans="3:12" x14ac:dyDescent="0.25">
      <c r="C70">
        <f t="shared" si="13"/>
        <v>107</v>
      </c>
      <c r="D70">
        <v>68</v>
      </c>
      <c r="E70" t="s">
        <v>78</v>
      </c>
      <c r="F70" s="9">
        <f t="shared" si="8"/>
        <v>0</v>
      </c>
      <c r="G70" s="9">
        <v>0</v>
      </c>
      <c r="H70" s="9">
        <f t="shared" si="9"/>
        <v>7200</v>
      </c>
      <c r="I70" s="9">
        <v>0</v>
      </c>
      <c r="J70" s="9">
        <f t="shared" si="10"/>
        <v>0</v>
      </c>
      <c r="K70" s="9">
        <f t="shared" si="11"/>
        <v>0</v>
      </c>
      <c r="L70" s="9">
        <f t="shared" si="12"/>
        <v>0</v>
      </c>
    </row>
    <row r="71" spans="3:12" x14ac:dyDescent="0.25">
      <c r="C71">
        <f t="shared" si="13"/>
        <v>108</v>
      </c>
      <c r="D71">
        <v>69</v>
      </c>
      <c r="E71" t="s">
        <v>79</v>
      </c>
      <c r="F71" s="9">
        <f t="shared" si="8"/>
        <v>0</v>
      </c>
      <c r="G71" s="9">
        <v>0</v>
      </c>
      <c r="H71" s="9">
        <f t="shared" si="9"/>
        <v>7200</v>
      </c>
      <c r="I71" s="9">
        <v>0</v>
      </c>
      <c r="J71" s="9">
        <f t="shared" si="10"/>
        <v>0</v>
      </c>
      <c r="K71" s="9">
        <f t="shared" si="11"/>
        <v>0</v>
      </c>
      <c r="L71" s="9">
        <f t="shared" si="12"/>
        <v>0</v>
      </c>
    </row>
    <row r="72" spans="3:12" x14ac:dyDescent="0.25">
      <c r="C72">
        <f t="shared" si="13"/>
        <v>109</v>
      </c>
      <c r="D72">
        <v>70</v>
      </c>
      <c r="E72" t="s">
        <v>80</v>
      </c>
      <c r="F72" s="9">
        <f t="shared" si="8"/>
        <v>0</v>
      </c>
      <c r="G72" s="9">
        <v>0</v>
      </c>
      <c r="H72" s="9">
        <f t="shared" si="9"/>
        <v>7200</v>
      </c>
      <c r="I72" s="9">
        <v>0</v>
      </c>
      <c r="J72" s="9">
        <f t="shared" si="10"/>
        <v>0</v>
      </c>
      <c r="K72" s="9">
        <f t="shared" si="11"/>
        <v>0</v>
      </c>
      <c r="L72" s="9">
        <f t="shared" si="12"/>
        <v>0</v>
      </c>
    </row>
    <row r="73" spans="3:12" x14ac:dyDescent="0.25">
      <c r="C73">
        <f t="shared" si="13"/>
        <v>110</v>
      </c>
      <c r="D73">
        <v>71</v>
      </c>
      <c r="E73" t="s">
        <v>81</v>
      </c>
      <c r="F73" s="9">
        <f t="shared" si="8"/>
        <v>0</v>
      </c>
      <c r="G73" s="9">
        <v>0</v>
      </c>
      <c r="H73" s="9">
        <f t="shared" si="9"/>
        <v>7200</v>
      </c>
      <c r="I73" s="9">
        <v>0</v>
      </c>
      <c r="J73" s="9">
        <f t="shared" si="10"/>
        <v>0</v>
      </c>
      <c r="K73" s="9">
        <f t="shared" si="11"/>
        <v>0</v>
      </c>
      <c r="L73" s="9">
        <f t="shared" si="12"/>
        <v>0</v>
      </c>
    </row>
    <row r="74" spans="3:12" x14ac:dyDescent="0.25">
      <c r="C74">
        <f t="shared" si="13"/>
        <v>111</v>
      </c>
      <c r="D74">
        <v>72</v>
      </c>
      <c r="E74" t="s">
        <v>82</v>
      </c>
      <c r="F74" s="9">
        <f t="shared" si="8"/>
        <v>0</v>
      </c>
      <c r="G74" s="9">
        <v>0</v>
      </c>
      <c r="H74" s="9">
        <v>0</v>
      </c>
      <c r="I74" s="9">
        <v>0</v>
      </c>
      <c r="J74" s="9">
        <f t="shared" si="10"/>
        <v>0</v>
      </c>
      <c r="K74" s="9">
        <f t="shared" si="11"/>
        <v>0</v>
      </c>
      <c r="L74" s="9">
        <f t="shared" si="12"/>
        <v>0</v>
      </c>
    </row>
    <row r="75" spans="3:12" x14ac:dyDescent="0.25">
      <c r="C75">
        <f t="shared" si="13"/>
        <v>112</v>
      </c>
      <c r="D75">
        <v>73</v>
      </c>
      <c r="E75" t="s">
        <v>83</v>
      </c>
      <c r="F75" s="9">
        <f t="shared" si="8"/>
        <v>0</v>
      </c>
      <c r="G75" s="9">
        <v>0</v>
      </c>
      <c r="H75" s="9">
        <v>0</v>
      </c>
      <c r="I75" s="9">
        <v>0</v>
      </c>
      <c r="J75" s="9">
        <f t="shared" si="10"/>
        <v>0</v>
      </c>
      <c r="K75" s="9">
        <f t="shared" si="11"/>
        <v>0</v>
      </c>
      <c r="L75" s="9">
        <f t="shared" si="1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Illustration Calculator</vt:lpstr>
      <vt:lpstr>Plan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O'Leary</dc:creator>
  <cp:lastModifiedBy>Dennis O'Leary</cp:lastModifiedBy>
  <dcterms:created xsi:type="dcterms:W3CDTF">2022-03-13T16:25:32Z</dcterms:created>
  <dcterms:modified xsi:type="dcterms:W3CDTF">2022-03-13T18:50:21Z</dcterms:modified>
</cp:coreProperties>
</file>