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.pedregal\Desktop\practica2\"/>
    </mc:Choice>
  </mc:AlternateContent>
  <xr:revisionPtr revIDLastSave="0" documentId="13_ncr:1_{1685386D-386E-4E4E-BC24-7098FE277681}" xr6:coauthVersionLast="44" xr6:coauthVersionMax="44" xr10:uidLastSave="{00000000-0000-0000-0000-000000000000}"/>
  <bookViews>
    <workbookView xWindow="5475" yWindow="1950" windowWidth="23115" windowHeight="12540" xr2:uid="{00000000-000D-0000-FFFF-FFFF00000000}"/>
  </bookViews>
  <sheets>
    <sheet name="Balances resumido" sheetId="1" r:id="rId1"/>
    <sheet name="PyG resumida" sheetId="6" r:id="rId2"/>
    <sheet name="Ratios" sheetId="3" r:id="rId3"/>
    <sheet name="ACTIVO" sheetId="4" state="hidden" r:id="rId4"/>
    <sheet name="PN y PASIVO" sheetId="5" state="hidden" r:id="rId5"/>
    <sheet name="Cuenta de PyG" sheetId="2" state="hidden" r:id="rId6"/>
    <sheet name="Solución 8" sheetId="7" state="hidden" r:id="rId7"/>
    <sheet name="Solución 9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6" i="3" l="1"/>
  <c r="Y27" i="3"/>
  <c r="Y34" i="3" l="1"/>
  <c r="Y35" i="3"/>
  <c r="Y36" i="3"/>
  <c r="Y37" i="3"/>
  <c r="Y38" i="3"/>
  <c r="Y39" i="3"/>
  <c r="F38" i="1" l="1"/>
  <c r="G16" i="1"/>
  <c r="H6" i="6"/>
  <c r="G6" i="6"/>
  <c r="F16" i="1"/>
  <c r="Y17" i="3" l="1"/>
  <c r="Y28" i="3"/>
  <c r="Y29" i="3"/>
  <c r="Y30" i="3"/>
  <c r="Y31" i="3"/>
  <c r="Y32" i="3"/>
  <c r="Y33" i="3"/>
  <c r="Y2" i="3" l="1"/>
  <c r="Z2" i="3"/>
  <c r="AA2" i="3"/>
  <c r="Y3" i="3"/>
  <c r="Z3" i="3"/>
  <c r="AA3" i="3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Z17" i="3"/>
  <c r="AA17" i="3"/>
  <c r="Y18" i="3"/>
  <c r="Z18" i="3"/>
  <c r="AA18" i="3"/>
  <c r="Y19" i="3"/>
  <c r="Z19" i="3"/>
  <c r="AA19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X3" i="6"/>
  <c r="Y3" i="6"/>
  <c r="Z3" i="6"/>
  <c r="X4" i="6"/>
  <c r="Y4" i="6"/>
  <c r="Z4" i="6"/>
  <c r="X5" i="6"/>
  <c r="Y5" i="6"/>
  <c r="Z5" i="6"/>
  <c r="X6" i="6"/>
  <c r="Y6" i="6"/>
  <c r="Z6" i="6"/>
  <c r="X7" i="6"/>
  <c r="Y7" i="6"/>
  <c r="Z7" i="6"/>
  <c r="X8" i="6"/>
  <c r="Y8" i="6"/>
  <c r="Z8" i="6"/>
  <c r="X9" i="6"/>
  <c r="Y9" i="6"/>
  <c r="Z9" i="6"/>
  <c r="X10" i="6"/>
  <c r="Y10" i="6"/>
  <c r="Z10" i="6"/>
  <c r="X11" i="6"/>
  <c r="Y11" i="6"/>
  <c r="Z11" i="6"/>
  <c r="X12" i="6"/>
  <c r="Y12" i="6"/>
  <c r="Z12" i="6"/>
  <c r="X13" i="6"/>
  <c r="Y13" i="6"/>
  <c r="Z13" i="6"/>
  <c r="X14" i="6"/>
  <c r="Y14" i="6"/>
  <c r="Z14" i="6"/>
  <c r="X15" i="6"/>
  <c r="Y15" i="6"/>
  <c r="Z15" i="6"/>
  <c r="X16" i="6"/>
  <c r="Y16" i="6"/>
  <c r="Z16" i="6"/>
  <c r="X17" i="6"/>
  <c r="Y17" i="6"/>
  <c r="Z17" i="6"/>
  <c r="X18" i="6"/>
  <c r="Y18" i="6"/>
  <c r="Z18" i="6"/>
  <c r="X19" i="6"/>
  <c r="Y19" i="6"/>
  <c r="Z19" i="6"/>
  <c r="X20" i="6"/>
  <c r="Y20" i="6"/>
  <c r="Z20" i="6"/>
  <c r="X21" i="6"/>
  <c r="Y21" i="6"/>
  <c r="Z21" i="6"/>
  <c r="X22" i="6"/>
  <c r="Y22" i="6"/>
  <c r="Z22" i="6"/>
  <c r="X23" i="6"/>
  <c r="Y23" i="6"/>
  <c r="Z23" i="6"/>
  <c r="X25" i="6"/>
  <c r="Y25" i="6"/>
  <c r="Z25" i="6"/>
  <c r="X26" i="6"/>
  <c r="Y26" i="6"/>
  <c r="Z26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D4" i="6" l="1"/>
  <c r="D5" i="6"/>
  <c r="D10" i="6"/>
  <c r="F3" i="6"/>
  <c r="F4" i="6"/>
  <c r="F5" i="6"/>
  <c r="F6" i="6"/>
  <c r="F7" i="6"/>
  <c r="F8" i="6"/>
  <c r="F9" i="6"/>
  <c r="F10" i="6"/>
  <c r="H4" i="6"/>
  <c r="H5" i="6"/>
  <c r="H10" i="6"/>
  <c r="J3" i="6"/>
  <c r="J4" i="6"/>
  <c r="J5" i="6"/>
  <c r="J6" i="6"/>
  <c r="J7" i="6"/>
  <c r="J8" i="6"/>
  <c r="J9" i="6"/>
  <c r="J10" i="6"/>
  <c r="L3" i="6"/>
  <c r="L4" i="6"/>
  <c r="L5" i="6"/>
  <c r="L6" i="6"/>
  <c r="L7" i="6"/>
  <c r="L8" i="6"/>
  <c r="L9" i="6"/>
  <c r="L10" i="6"/>
  <c r="N3" i="6"/>
  <c r="N4" i="6"/>
  <c r="N5" i="6"/>
  <c r="N6" i="6"/>
  <c r="N7" i="6"/>
  <c r="N8" i="6"/>
  <c r="N9" i="6"/>
  <c r="N10" i="6"/>
  <c r="P3" i="6"/>
  <c r="P4" i="6"/>
  <c r="P5" i="6"/>
  <c r="P6" i="6"/>
  <c r="P7" i="6"/>
  <c r="P8" i="6"/>
  <c r="P9" i="6"/>
  <c r="P10" i="6"/>
  <c r="R3" i="6"/>
  <c r="R4" i="6"/>
  <c r="R5" i="6"/>
  <c r="R6" i="6"/>
  <c r="R7" i="6"/>
  <c r="R8" i="6"/>
  <c r="R9" i="6"/>
  <c r="R10" i="6"/>
  <c r="T3" i="6"/>
  <c r="T4" i="6"/>
  <c r="T5" i="6"/>
  <c r="T6" i="6"/>
  <c r="T7" i="6"/>
  <c r="T8" i="6"/>
  <c r="T9" i="6"/>
  <c r="T10" i="6"/>
  <c r="V3" i="6"/>
  <c r="V4" i="6"/>
  <c r="V5" i="6"/>
  <c r="V6" i="6"/>
  <c r="V7" i="6"/>
  <c r="V8" i="6"/>
  <c r="V9" i="6"/>
  <c r="V10" i="6"/>
  <c r="V26" i="6"/>
  <c r="T26" i="6"/>
  <c r="R26" i="6"/>
  <c r="P26" i="6"/>
  <c r="N26" i="6"/>
  <c r="L26" i="6"/>
  <c r="J26" i="6"/>
  <c r="F26" i="6"/>
  <c r="V25" i="6"/>
  <c r="T25" i="6"/>
  <c r="R25" i="6"/>
  <c r="P25" i="6"/>
  <c r="N25" i="6"/>
  <c r="L25" i="6"/>
  <c r="J25" i="6"/>
  <c r="F25" i="6"/>
  <c r="D25" i="6"/>
  <c r="V23" i="6"/>
  <c r="T23" i="6"/>
  <c r="R23" i="6"/>
  <c r="P23" i="6"/>
  <c r="N23" i="6"/>
  <c r="L23" i="6"/>
  <c r="J23" i="6"/>
  <c r="F23" i="6"/>
  <c r="V22" i="6"/>
  <c r="T22" i="6"/>
  <c r="R22" i="6"/>
  <c r="P22" i="6"/>
  <c r="N22" i="6"/>
  <c r="L22" i="6"/>
  <c r="J22" i="6"/>
  <c r="F22" i="6"/>
  <c r="V21" i="6"/>
  <c r="T21" i="6"/>
  <c r="R21" i="6"/>
  <c r="P21" i="6"/>
  <c r="N21" i="6"/>
  <c r="L21" i="6"/>
  <c r="J21" i="6"/>
  <c r="F21" i="6"/>
  <c r="V20" i="6"/>
  <c r="T20" i="6"/>
  <c r="R20" i="6"/>
  <c r="P20" i="6"/>
  <c r="N20" i="6"/>
  <c r="L20" i="6"/>
  <c r="J20" i="6"/>
  <c r="F20" i="6"/>
  <c r="V19" i="6"/>
  <c r="T19" i="6"/>
  <c r="R19" i="6"/>
  <c r="P19" i="6"/>
  <c r="N19" i="6"/>
  <c r="L19" i="6"/>
  <c r="J19" i="6"/>
  <c r="F19" i="6"/>
  <c r="V18" i="6"/>
  <c r="T18" i="6"/>
  <c r="R18" i="6"/>
  <c r="P18" i="6"/>
  <c r="N18" i="6"/>
  <c r="L18" i="6"/>
  <c r="J18" i="6"/>
  <c r="H18" i="6"/>
  <c r="F18" i="6"/>
  <c r="D18" i="6"/>
  <c r="V17" i="6"/>
  <c r="T17" i="6"/>
  <c r="R17" i="6"/>
  <c r="P17" i="6"/>
  <c r="N17" i="6"/>
  <c r="L17" i="6"/>
  <c r="J17" i="6"/>
  <c r="F17" i="6"/>
  <c r="V16" i="6"/>
  <c r="T16" i="6"/>
  <c r="R16" i="6"/>
  <c r="P16" i="6"/>
  <c r="N16" i="6"/>
  <c r="L16" i="6"/>
  <c r="J16" i="6"/>
  <c r="F16" i="6"/>
  <c r="V15" i="6"/>
  <c r="T15" i="6"/>
  <c r="R15" i="6"/>
  <c r="P15" i="6"/>
  <c r="N15" i="6"/>
  <c r="L15" i="6"/>
  <c r="J15" i="6"/>
  <c r="F15" i="6"/>
  <c r="V14" i="6"/>
  <c r="T14" i="6"/>
  <c r="R14" i="6"/>
  <c r="P14" i="6"/>
  <c r="N14" i="6"/>
  <c r="L14" i="6"/>
  <c r="J14" i="6"/>
  <c r="F14" i="6"/>
  <c r="V13" i="6"/>
  <c r="T13" i="6"/>
  <c r="R13" i="6"/>
  <c r="P13" i="6"/>
  <c r="N13" i="6"/>
  <c r="L13" i="6"/>
  <c r="J13" i="6"/>
  <c r="F13" i="6"/>
  <c r="V12" i="6"/>
  <c r="T12" i="6"/>
  <c r="R12" i="6"/>
  <c r="P12" i="6"/>
  <c r="N12" i="6"/>
  <c r="L12" i="6"/>
  <c r="J12" i="6"/>
  <c r="H12" i="6"/>
  <c r="F12" i="6"/>
  <c r="D12" i="6"/>
  <c r="V11" i="6"/>
  <c r="T11" i="6"/>
  <c r="R11" i="6"/>
  <c r="P11" i="6"/>
  <c r="N11" i="6"/>
  <c r="L11" i="6"/>
  <c r="J11" i="6"/>
  <c r="H11" i="6"/>
  <c r="D11" i="6"/>
  <c r="E4" i="6"/>
  <c r="E5" i="6"/>
  <c r="E10" i="6"/>
  <c r="E11" i="6"/>
  <c r="G4" i="6"/>
  <c r="G5" i="6"/>
  <c r="G10" i="6"/>
  <c r="G11" i="6"/>
  <c r="I3" i="6"/>
  <c r="I4" i="6"/>
  <c r="I5" i="6"/>
  <c r="I6" i="6"/>
  <c r="I7" i="6"/>
  <c r="I8" i="6"/>
  <c r="I9" i="6"/>
  <c r="I10" i="6"/>
  <c r="K3" i="6"/>
  <c r="K4" i="6"/>
  <c r="K5" i="6"/>
  <c r="K6" i="6"/>
  <c r="K7" i="6"/>
  <c r="K8" i="6"/>
  <c r="K9" i="6"/>
  <c r="K10" i="6"/>
  <c r="M3" i="6"/>
  <c r="M4" i="6"/>
  <c r="M5" i="6"/>
  <c r="M6" i="6"/>
  <c r="M7" i="6"/>
  <c r="M8" i="6"/>
  <c r="M9" i="6"/>
  <c r="M10" i="6"/>
  <c r="O3" i="6"/>
  <c r="O4" i="6"/>
  <c r="O5" i="6"/>
  <c r="O6" i="6"/>
  <c r="O7" i="6"/>
  <c r="O8" i="6"/>
  <c r="O9" i="6"/>
  <c r="O10" i="6"/>
  <c r="Q3" i="6"/>
  <c r="Q4" i="6"/>
  <c r="Q5" i="6"/>
  <c r="Q6" i="6"/>
  <c r="Q7" i="6"/>
  <c r="Q8" i="6"/>
  <c r="Q9" i="6"/>
  <c r="Q10" i="6"/>
  <c r="S3" i="6"/>
  <c r="S4" i="6"/>
  <c r="S5" i="6"/>
  <c r="S6" i="6"/>
  <c r="S7" i="6"/>
  <c r="S8" i="6"/>
  <c r="S9" i="6"/>
  <c r="S10" i="6"/>
  <c r="U3" i="6"/>
  <c r="U4" i="6"/>
  <c r="U5" i="6"/>
  <c r="U6" i="6"/>
  <c r="U7" i="6"/>
  <c r="U8" i="6"/>
  <c r="U9" i="6"/>
  <c r="U10" i="6"/>
  <c r="W3" i="6"/>
  <c r="W4" i="6"/>
  <c r="W5" i="6"/>
  <c r="W6" i="6"/>
  <c r="W7" i="6"/>
  <c r="W8" i="6"/>
  <c r="W9" i="6"/>
  <c r="W10" i="6"/>
  <c r="W26" i="6"/>
  <c r="U26" i="6"/>
  <c r="S26" i="6"/>
  <c r="Q26" i="6"/>
  <c r="O26" i="6"/>
  <c r="M26" i="6"/>
  <c r="K26" i="6"/>
  <c r="I26" i="6"/>
  <c r="W25" i="6"/>
  <c r="U25" i="6"/>
  <c r="S25" i="6"/>
  <c r="Q25" i="6"/>
  <c r="O25" i="6"/>
  <c r="M25" i="6"/>
  <c r="K25" i="6"/>
  <c r="I25" i="6"/>
  <c r="G25" i="6"/>
  <c r="W23" i="6"/>
  <c r="U23" i="6"/>
  <c r="S23" i="6"/>
  <c r="Q23" i="6"/>
  <c r="O23" i="6"/>
  <c r="M23" i="6"/>
  <c r="K23" i="6"/>
  <c r="I23" i="6"/>
  <c r="W22" i="6"/>
  <c r="U22" i="6"/>
  <c r="S22" i="6"/>
  <c r="Q22" i="6"/>
  <c r="O22" i="6"/>
  <c r="M22" i="6"/>
  <c r="K22" i="6"/>
  <c r="I22" i="6"/>
  <c r="W21" i="6"/>
  <c r="U21" i="6"/>
  <c r="S21" i="6"/>
  <c r="Q21" i="6"/>
  <c r="O21" i="6"/>
  <c r="M21" i="6"/>
  <c r="K21" i="6"/>
  <c r="I21" i="6"/>
  <c r="W20" i="6"/>
  <c r="U20" i="6"/>
  <c r="S20" i="6"/>
  <c r="Q20" i="6"/>
  <c r="O20" i="6"/>
  <c r="M20" i="6"/>
  <c r="K20" i="6"/>
  <c r="I20" i="6"/>
  <c r="W19" i="6"/>
  <c r="U19" i="6"/>
  <c r="S19" i="6"/>
  <c r="Q19" i="6"/>
  <c r="O19" i="6"/>
  <c r="M19" i="6"/>
  <c r="K19" i="6"/>
  <c r="I19" i="6"/>
  <c r="W18" i="6"/>
  <c r="U18" i="6"/>
  <c r="S18" i="6"/>
  <c r="Q18" i="6"/>
  <c r="O18" i="6"/>
  <c r="M18" i="6"/>
  <c r="K18" i="6"/>
  <c r="I18" i="6"/>
  <c r="G18" i="6"/>
  <c r="E18" i="6"/>
  <c r="W17" i="6"/>
  <c r="U17" i="6"/>
  <c r="S17" i="6"/>
  <c r="Q17" i="6"/>
  <c r="O17" i="6"/>
  <c r="M17" i="6"/>
  <c r="K17" i="6"/>
  <c r="I17" i="6"/>
  <c r="W16" i="6"/>
  <c r="U16" i="6"/>
  <c r="S16" i="6"/>
  <c r="Q16" i="6"/>
  <c r="O16" i="6"/>
  <c r="M16" i="6"/>
  <c r="K16" i="6"/>
  <c r="I16" i="6"/>
  <c r="W15" i="6"/>
  <c r="U15" i="6"/>
  <c r="S15" i="6"/>
  <c r="Q15" i="6"/>
  <c r="O15" i="6"/>
  <c r="M15" i="6"/>
  <c r="K15" i="6"/>
  <c r="I15" i="6"/>
  <c r="W14" i="6"/>
  <c r="U14" i="6"/>
  <c r="S14" i="6"/>
  <c r="Q14" i="6"/>
  <c r="O14" i="6"/>
  <c r="M14" i="6"/>
  <c r="K14" i="6"/>
  <c r="I14" i="6"/>
  <c r="W13" i="6"/>
  <c r="U13" i="6"/>
  <c r="S13" i="6"/>
  <c r="Q13" i="6"/>
  <c r="O13" i="6"/>
  <c r="M13" i="6"/>
  <c r="K13" i="6"/>
  <c r="I13" i="6"/>
  <c r="W12" i="6"/>
  <c r="U12" i="6"/>
  <c r="S12" i="6"/>
  <c r="Q12" i="6"/>
  <c r="O12" i="6"/>
  <c r="M12" i="6"/>
  <c r="K12" i="6"/>
  <c r="I12" i="6"/>
  <c r="G12" i="6"/>
  <c r="E12" i="6"/>
  <c r="W11" i="6"/>
  <c r="U11" i="6"/>
  <c r="S11" i="6"/>
  <c r="Q11" i="6"/>
  <c r="O11" i="6"/>
  <c r="M11" i="6"/>
  <c r="K11" i="6"/>
  <c r="I11" i="6"/>
  <c r="F11" i="6"/>
  <c r="AB26" i="3"/>
  <c r="AB25" i="3" l="1"/>
  <c r="AB18" i="5" l="1"/>
  <c r="AB28" i="3" l="1"/>
  <c r="AB29" i="3"/>
  <c r="AB30" i="3"/>
  <c r="AB31" i="3"/>
  <c r="AB32" i="3"/>
  <c r="AB33" i="3"/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E1" i="2"/>
  <c r="E3" i="2" s="1"/>
  <c r="F1" i="2"/>
  <c r="F3" i="2" s="1"/>
  <c r="G1" i="2"/>
  <c r="G8" i="2" s="1"/>
  <c r="H1" i="2"/>
  <c r="H13" i="2" s="1"/>
  <c r="I1" i="2"/>
  <c r="I20" i="2" s="1"/>
  <c r="G9" i="6" s="1"/>
  <c r="J1" i="2"/>
  <c r="J20" i="2" s="1"/>
  <c r="H9" i="6" s="1"/>
  <c r="K1" i="2"/>
  <c r="K39" i="2" s="1"/>
  <c r="L1" i="2"/>
  <c r="M1" i="2"/>
  <c r="M3" i="2" s="1"/>
  <c r="N1" i="2"/>
  <c r="N3" i="2" s="1"/>
  <c r="O1" i="2"/>
  <c r="O8" i="2" s="1"/>
  <c r="P1" i="2"/>
  <c r="P13" i="2" s="1"/>
  <c r="Q1" i="2"/>
  <c r="Q20" i="2" s="1"/>
  <c r="R1" i="2"/>
  <c r="R20" i="2" s="1"/>
  <c r="S1" i="2"/>
  <c r="S31" i="2" s="1"/>
  <c r="T1" i="2"/>
  <c r="U1" i="2"/>
  <c r="U16" i="2" s="1"/>
  <c r="V1" i="2"/>
  <c r="V3" i="2" s="1"/>
  <c r="W1" i="2"/>
  <c r="W8" i="2" s="1"/>
  <c r="X1" i="2"/>
  <c r="X13" i="2" s="1"/>
  <c r="Y1" i="2"/>
  <c r="Y20" i="2" s="1"/>
  <c r="Z1" i="2"/>
  <c r="Z20" i="2" s="1"/>
  <c r="AA1" i="2"/>
  <c r="AA31" i="2" s="1"/>
  <c r="L3" i="2"/>
  <c r="P3" i="2"/>
  <c r="T3" i="2"/>
  <c r="E8" i="2"/>
  <c r="E31" i="2" s="1"/>
  <c r="F8" i="2"/>
  <c r="L8" i="2"/>
  <c r="T8" i="2"/>
  <c r="V8" i="2"/>
  <c r="F13" i="2"/>
  <c r="D7" i="6" s="1"/>
  <c r="G13" i="2"/>
  <c r="E7" i="6" s="1"/>
  <c r="L13" i="2"/>
  <c r="N13" i="2"/>
  <c r="O13" i="2"/>
  <c r="R13" i="2"/>
  <c r="T13" i="2"/>
  <c r="U13" i="2"/>
  <c r="W13" i="2"/>
  <c r="E16" i="2"/>
  <c r="F16" i="2"/>
  <c r="D8" i="6" s="1"/>
  <c r="G16" i="2"/>
  <c r="E8" i="6" s="1"/>
  <c r="H16" i="2"/>
  <c r="L16" i="2"/>
  <c r="N16" i="2"/>
  <c r="O16" i="2"/>
  <c r="P16" i="2"/>
  <c r="T16" i="2"/>
  <c r="V16" i="2"/>
  <c r="W16" i="2"/>
  <c r="X16" i="2"/>
  <c r="E20" i="2"/>
  <c r="F20" i="2"/>
  <c r="D9" i="6" s="1"/>
  <c r="G20" i="2"/>
  <c r="E9" i="6" s="1"/>
  <c r="H20" i="2"/>
  <c r="L20" i="2"/>
  <c r="N20" i="2"/>
  <c r="O20" i="2"/>
  <c r="P20" i="2"/>
  <c r="T20" i="2"/>
  <c r="U20" i="2"/>
  <c r="V20" i="2"/>
  <c r="W20" i="2"/>
  <c r="X20" i="2"/>
  <c r="E28" i="2"/>
  <c r="F28" i="2"/>
  <c r="D13" i="6" s="1"/>
  <c r="G28" i="2"/>
  <c r="E13" i="6" s="1"/>
  <c r="H28" i="2"/>
  <c r="I28" i="2"/>
  <c r="G13" i="6" s="1"/>
  <c r="L28" i="2"/>
  <c r="M28" i="2"/>
  <c r="N28" i="2"/>
  <c r="O28" i="2"/>
  <c r="P28" i="2"/>
  <c r="Q28" i="2"/>
  <c r="T28" i="2"/>
  <c r="U28" i="2"/>
  <c r="V28" i="2"/>
  <c r="W28" i="2"/>
  <c r="X28" i="2"/>
  <c r="Y28" i="2"/>
  <c r="H31" i="2"/>
  <c r="M31" i="2"/>
  <c r="N31" i="2"/>
  <c r="O31" i="2"/>
  <c r="P31" i="2"/>
  <c r="T31" i="2"/>
  <c r="V31" i="2"/>
  <c r="W31" i="2"/>
  <c r="X31" i="2"/>
  <c r="Z31" i="2"/>
  <c r="H32" i="2"/>
  <c r="M32" i="2"/>
  <c r="N32" i="2"/>
  <c r="O32" i="2"/>
  <c r="P32" i="2"/>
  <c r="T32" i="2"/>
  <c r="U32" i="2"/>
  <c r="V32" i="2"/>
  <c r="W32" i="2"/>
  <c r="X32" i="2"/>
  <c r="E33" i="2"/>
  <c r="F33" i="2"/>
  <c r="G33" i="2"/>
  <c r="H33" i="2"/>
  <c r="I33" i="2"/>
  <c r="L33" i="2"/>
  <c r="M33" i="2"/>
  <c r="N33" i="2"/>
  <c r="O33" i="2"/>
  <c r="P33" i="2"/>
  <c r="Q33" i="2"/>
  <c r="T33" i="2"/>
  <c r="U33" i="2"/>
  <c r="V33" i="2"/>
  <c r="W33" i="2"/>
  <c r="X33" i="2"/>
  <c r="Y33" i="2"/>
  <c r="E36" i="2"/>
  <c r="F36" i="2"/>
  <c r="G36" i="2"/>
  <c r="H36" i="2"/>
  <c r="J36" i="2"/>
  <c r="L36" i="2"/>
  <c r="M36" i="2"/>
  <c r="N36" i="2"/>
  <c r="O36" i="2"/>
  <c r="P36" i="2"/>
  <c r="T36" i="2"/>
  <c r="U36" i="2"/>
  <c r="V36" i="2"/>
  <c r="W36" i="2"/>
  <c r="X36" i="2"/>
  <c r="E39" i="2"/>
  <c r="F39" i="2"/>
  <c r="G39" i="2"/>
  <c r="H39" i="2"/>
  <c r="L39" i="2"/>
  <c r="M39" i="2"/>
  <c r="N39" i="2"/>
  <c r="O39" i="2"/>
  <c r="P39" i="2"/>
  <c r="R39" i="2"/>
  <c r="T39" i="2"/>
  <c r="U39" i="2"/>
  <c r="V39" i="2"/>
  <c r="W39" i="2"/>
  <c r="X39" i="2"/>
  <c r="E42" i="2"/>
  <c r="F42" i="2"/>
  <c r="D17" i="6" s="1"/>
  <c r="G42" i="2"/>
  <c r="E17" i="6" s="1"/>
  <c r="H42" i="2"/>
  <c r="L42" i="2"/>
  <c r="M42" i="2"/>
  <c r="N42" i="2"/>
  <c r="O42" i="2"/>
  <c r="P42" i="2"/>
  <c r="T42" i="2"/>
  <c r="U42" i="2"/>
  <c r="V42" i="2"/>
  <c r="W42" i="2"/>
  <c r="X42" i="2"/>
  <c r="Z42" i="2"/>
  <c r="E46" i="2"/>
  <c r="F46" i="2"/>
  <c r="D19" i="6" s="1"/>
  <c r="G46" i="2"/>
  <c r="E19" i="6" s="1"/>
  <c r="H46" i="2"/>
  <c r="L46" i="2"/>
  <c r="M46" i="2"/>
  <c r="N46" i="2"/>
  <c r="O46" i="2"/>
  <c r="P46" i="2"/>
  <c r="T46" i="2"/>
  <c r="U46" i="2"/>
  <c r="V46" i="2"/>
  <c r="W46" i="2"/>
  <c r="X46" i="2"/>
  <c r="Z46" i="2"/>
  <c r="H49" i="2"/>
  <c r="M49" i="2"/>
  <c r="N49" i="2"/>
  <c r="O49" i="2"/>
  <c r="P49" i="2"/>
  <c r="T49" i="2"/>
  <c r="U49" i="2"/>
  <c r="V49" i="2"/>
  <c r="W49" i="2"/>
  <c r="X49" i="2"/>
  <c r="H50" i="2"/>
  <c r="M50" i="2"/>
  <c r="N50" i="2"/>
  <c r="O50" i="2"/>
  <c r="P50" i="2"/>
  <c r="T50" i="2"/>
  <c r="U50" i="2"/>
  <c r="V50" i="2"/>
  <c r="W50" i="2"/>
  <c r="X50" i="2"/>
  <c r="Z50" i="2"/>
  <c r="H52" i="2"/>
  <c r="M52" i="2"/>
  <c r="N52" i="2"/>
  <c r="O52" i="2"/>
  <c r="P52" i="2"/>
  <c r="T52" i="2"/>
  <c r="U52" i="2"/>
  <c r="V52" i="2"/>
  <c r="W52" i="2"/>
  <c r="X52" i="2"/>
  <c r="H55" i="2"/>
  <c r="M55" i="2"/>
  <c r="N55" i="2"/>
  <c r="O55" i="2"/>
  <c r="P55" i="2"/>
  <c r="T55" i="2"/>
  <c r="U55" i="2"/>
  <c r="V55" i="2"/>
  <c r="W55" i="2"/>
  <c r="X55" i="2"/>
  <c r="Z55" i="2"/>
  <c r="M16" i="2" l="1"/>
  <c r="E13" i="2"/>
  <c r="U3" i="2"/>
  <c r="U31" i="2"/>
  <c r="M20" i="2"/>
  <c r="U8" i="2"/>
  <c r="R3" i="2"/>
  <c r="M13" i="2"/>
  <c r="M8" i="2"/>
  <c r="Z39" i="2"/>
  <c r="R36" i="2"/>
  <c r="R32" i="2"/>
  <c r="J28" i="2"/>
  <c r="H13" i="6" s="1"/>
  <c r="Z8" i="2"/>
  <c r="J8" i="2"/>
  <c r="R28" i="2"/>
  <c r="R49" i="2"/>
  <c r="Z49" i="2"/>
  <c r="J46" i="2"/>
  <c r="H19" i="6" s="1"/>
  <c r="Z36" i="2"/>
  <c r="Z32" i="2"/>
  <c r="Z28" i="2"/>
  <c r="Z13" i="2"/>
  <c r="L31" i="2"/>
  <c r="J42" i="2"/>
  <c r="H17" i="6" s="1"/>
  <c r="H20" i="6" s="1"/>
  <c r="G30" i="3" s="1"/>
  <c r="AA33" i="2"/>
  <c r="S33" i="2"/>
  <c r="K33" i="2"/>
  <c r="Z3" i="2"/>
  <c r="J3" i="2"/>
  <c r="F31" i="2"/>
  <c r="R52" i="2"/>
  <c r="Z52" i="2"/>
  <c r="R55" i="2"/>
  <c r="R50" i="2"/>
  <c r="R46" i="2"/>
  <c r="Z33" i="2"/>
  <c r="R33" i="2"/>
  <c r="J33" i="2"/>
  <c r="J32" i="2" s="1"/>
  <c r="R31" i="2"/>
  <c r="V13" i="2"/>
  <c r="J13" i="2"/>
  <c r="H7" i="6" s="1"/>
  <c r="R8" i="2"/>
  <c r="X3" i="2"/>
  <c r="H3" i="2"/>
  <c r="R42" i="2"/>
  <c r="J39" i="2"/>
  <c r="N8" i="2"/>
  <c r="W27" i="3"/>
  <c r="W26" i="3"/>
  <c r="O27" i="3"/>
  <c r="O26" i="3"/>
  <c r="AA36" i="2"/>
  <c r="S36" i="2"/>
  <c r="K36" i="2"/>
  <c r="K32" i="2" s="1"/>
  <c r="Y32" i="2"/>
  <c r="Q32" i="2"/>
  <c r="Y31" i="2"/>
  <c r="Q31" i="2"/>
  <c r="AA3" i="2"/>
  <c r="S3" i="2"/>
  <c r="K3" i="2"/>
  <c r="K31" i="2" s="1"/>
  <c r="V27" i="3"/>
  <c r="V26" i="3"/>
  <c r="N27" i="3"/>
  <c r="N26" i="3"/>
  <c r="Y36" i="2"/>
  <c r="Q36" i="2"/>
  <c r="I36" i="2"/>
  <c r="I32" i="2" s="1"/>
  <c r="AA13" i="2"/>
  <c r="S13" i="2"/>
  <c r="K13" i="2"/>
  <c r="Y3" i="2"/>
  <c r="Q3" i="2"/>
  <c r="I3" i="2"/>
  <c r="T26" i="3"/>
  <c r="T27" i="3"/>
  <c r="L26" i="3"/>
  <c r="L27" i="3"/>
  <c r="K42" i="2"/>
  <c r="S52" i="2"/>
  <c r="S50" i="2"/>
  <c r="S46" i="2"/>
  <c r="Q39" i="2"/>
  <c r="AA16" i="2"/>
  <c r="S16" i="2"/>
  <c r="K16" i="2"/>
  <c r="Y8" i="2"/>
  <c r="Q8" i="2"/>
  <c r="I8" i="2"/>
  <c r="S26" i="3"/>
  <c r="S27" i="3"/>
  <c r="K26" i="3"/>
  <c r="K27" i="3"/>
  <c r="E26" i="3"/>
  <c r="E27" i="3"/>
  <c r="AA39" i="2"/>
  <c r="M26" i="3"/>
  <c r="M27" i="3"/>
  <c r="AA42" i="2"/>
  <c r="AA52" i="2"/>
  <c r="AA49" i="2"/>
  <c r="Y39" i="2"/>
  <c r="Y42" i="2"/>
  <c r="Q42" i="2"/>
  <c r="I42" i="2"/>
  <c r="G17" i="6" s="1"/>
  <c r="AA20" i="2"/>
  <c r="S20" i="2"/>
  <c r="K20" i="2"/>
  <c r="Z16" i="2"/>
  <c r="R16" i="2"/>
  <c r="J16" i="2"/>
  <c r="Y13" i="2"/>
  <c r="Q13" i="2"/>
  <c r="I13" i="2"/>
  <c r="G7" i="6" s="1"/>
  <c r="X8" i="2"/>
  <c r="P8" i="2"/>
  <c r="H8" i="2"/>
  <c r="W3" i="2"/>
  <c r="O3" i="2"/>
  <c r="G3" i="2"/>
  <c r="G31" i="2" s="1"/>
  <c r="R26" i="3"/>
  <c r="R27" i="3"/>
  <c r="J26" i="3"/>
  <c r="J27" i="3"/>
  <c r="S39" i="2"/>
  <c r="AA8" i="2"/>
  <c r="K8" i="2"/>
  <c r="U26" i="3"/>
  <c r="U27" i="3"/>
  <c r="S42" i="2"/>
  <c r="AA55" i="2"/>
  <c r="S55" i="2"/>
  <c r="AA50" i="2"/>
  <c r="S49" i="2"/>
  <c r="AA46" i="2"/>
  <c r="K46" i="2"/>
  <c r="I39" i="2"/>
  <c r="Y55" i="2"/>
  <c r="Q55" i="2"/>
  <c r="Y52" i="2"/>
  <c r="Q52" i="2"/>
  <c r="Y50" i="2"/>
  <c r="Q50" i="2"/>
  <c r="Y49" i="2"/>
  <c r="Q49" i="2"/>
  <c r="Y46" i="2"/>
  <c r="Q46" i="2"/>
  <c r="I46" i="2"/>
  <c r="G19" i="6" s="1"/>
  <c r="G20" i="6" s="1"/>
  <c r="F30" i="3" s="1"/>
  <c r="AA28" i="2"/>
  <c r="S28" i="2"/>
  <c r="K28" i="2"/>
  <c r="Y16" i="2"/>
  <c r="Q16" i="2"/>
  <c r="I16" i="2"/>
  <c r="G8" i="6" s="1"/>
  <c r="Q27" i="3"/>
  <c r="Q26" i="3"/>
  <c r="I27" i="3"/>
  <c r="I26" i="3"/>
  <c r="S8" i="2"/>
  <c r="AA32" i="2"/>
  <c r="S32" i="2"/>
  <c r="X26" i="3"/>
  <c r="X27" i="3"/>
  <c r="P26" i="3"/>
  <c r="P27" i="3"/>
  <c r="H26" i="3"/>
  <c r="H27" i="3"/>
  <c r="W34" i="3"/>
  <c r="W35" i="3"/>
  <c r="W36" i="3"/>
  <c r="W37" i="3"/>
  <c r="W38" i="3"/>
  <c r="W39" i="3"/>
  <c r="U34" i="3"/>
  <c r="U35" i="3"/>
  <c r="U36" i="3"/>
  <c r="U37" i="3"/>
  <c r="U39" i="3"/>
  <c r="U38" i="3"/>
  <c r="S34" i="3"/>
  <c r="S35" i="3"/>
  <c r="S36" i="3"/>
  <c r="S37" i="3"/>
  <c r="S38" i="3"/>
  <c r="S39" i="3"/>
  <c r="Q34" i="3"/>
  <c r="Q35" i="3"/>
  <c r="Q36" i="3"/>
  <c r="Q37" i="3"/>
  <c r="Q39" i="3"/>
  <c r="Q38" i="3"/>
  <c r="O34" i="3"/>
  <c r="O35" i="3"/>
  <c r="O36" i="3"/>
  <c r="O37" i="3"/>
  <c r="O38" i="3"/>
  <c r="O39" i="3"/>
  <c r="M34" i="3"/>
  <c r="M35" i="3"/>
  <c r="M36" i="3"/>
  <c r="M37" i="3"/>
  <c r="M38" i="3"/>
  <c r="M39" i="3"/>
  <c r="K38" i="3"/>
  <c r="K34" i="3"/>
  <c r="K35" i="3"/>
  <c r="K36" i="3"/>
  <c r="K37" i="3"/>
  <c r="K39" i="3"/>
  <c r="I34" i="3"/>
  <c r="I35" i="3"/>
  <c r="I36" i="3"/>
  <c r="I37" i="3"/>
  <c r="I38" i="3"/>
  <c r="I39" i="3"/>
  <c r="E34" i="3"/>
  <c r="E35" i="3"/>
  <c r="E36" i="3"/>
  <c r="E37" i="3"/>
  <c r="E38" i="3"/>
  <c r="E39" i="3"/>
  <c r="X34" i="3"/>
  <c r="X35" i="3"/>
  <c r="X36" i="3"/>
  <c r="X37" i="3"/>
  <c r="X38" i="3"/>
  <c r="X39" i="3"/>
  <c r="V34" i="3"/>
  <c r="V35" i="3"/>
  <c r="V36" i="3"/>
  <c r="V37" i="3"/>
  <c r="V38" i="3"/>
  <c r="V39" i="3"/>
  <c r="T34" i="3"/>
  <c r="T35" i="3"/>
  <c r="T36" i="3"/>
  <c r="T37" i="3"/>
  <c r="T38" i="3"/>
  <c r="T39" i="3"/>
  <c r="R34" i="3"/>
  <c r="R35" i="3"/>
  <c r="R36" i="3"/>
  <c r="R37" i="3"/>
  <c r="R38" i="3"/>
  <c r="R39" i="3"/>
  <c r="P34" i="3"/>
  <c r="P35" i="3"/>
  <c r="P36" i="3"/>
  <c r="P37" i="3"/>
  <c r="P38" i="3"/>
  <c r="P39" i="3"/>
  <c r="N34" i="3"/>
  <c r="N35" i="3"/>
  <c r="N36" i="3"/>
  <c r="N37" i="3"/>
  <c r="N38" i="3"/>
  <c r="N39" i="3"/>
  <c r="L34" i="3"/>
  <c r="L35" i="3"/>
  <c r="L36" i="3"/>
  <c r="L37" i="3"/>
  <c r="L38" i="3"/>
  <c r="L39" i="3"/>
  <c r="J34" i="3"/>
  <c r="J35" i="3"/>
  <c r="J36" i="3"/>
  <c r="J37" i="3"/>
  <c r="J38" i="3"/>
  <c r="J39" i="3"/>
  <c r="H34" i="3"/>
  <c r="H35" i="3"/>
  <c r="H36" i="3"/>
  <c r="H37" i="3"/>
  <c r="H38" i="3"/>
  <c r="H39" i="3"/>
  <c r="L32" i="2"/>
  <c r="L49" i="2" s="1"/>
  <c r="L50" i="2" s="1"/>
  <c r="L52" i="2" s="1"/>
  <c r="L55" i="2" s="1"/>
  <c r="K49" i="2"/>
  <c r="G14" i="6"/>
  <c r="X17" i="3"/>
  <c r="X28" i="3"/>
  <c r="X29" i="3"/>
  <c r="X30" i="3"/>
  <c r="X31" i="3"/>
  <c r="X32" i="3"/>
  <c r="X33" i="3"/>
  <c r="V17" i="3"/>
  <c r="V28" i="3"/>
  <c r="V29" i="3"/>
  <c r="V30" i="3"/>
  <c r="V31" i="3"/>
  <c r="V32" i="3"/>
  <c r="V33" i="3"/>
  <c r="T17" i="3"/>
  <c r="T28" i="3"/>
  <c r="T29" i="3"/>
  <c r="T30" i="3"/>
  <c r="T31" i="3"/>
  <c r="T32" i="3"/>
  <c r="T33" i="3"/>
  <c r="R17" i="3"/>
  <c r="R28" i="3"/>
  <c r="R29" i="3"/>
  <c r="R30" i="3"/>
  <c r="R31" i="3"/>
  <c r="R32" i="3"/>
  <c r="R33" i="3"/>
  <c r="P17" i="3"/>
  <c r="P28" i="3"/>
  <c r="P29" i="3"/>
  <c r="P30" i="3"/>
  <c r="P31" i="3"/>
  <c r="P32" i="3"/>
  <c r="P33" i="3"/>
  <c r="N17" i="3"/>
  <c r="N28" i="3"/>
  <c r="N29" i="3"/>
  <c r="N30" i="3"/>
  <c r="N31" i="3"/>
  <c r="N32" i="3"/>
  <c r="N33" i="3"/>
  <c r="L17" i="3"/>
  <c r="L28" i="3"/>
  <c r="L29" i="3"/>
  <c r="L30" i="3"/>
  <c r="L31" i="3"/>
  <c r="L32" i="3"/>
  <c r="L33" i="3"/>
  <c r="J17" i="3"/>
  <c r="J28" i="3"/>
  <c r="J29" i="3"/>
  <c r="J30" i="3"/>
  <c r="J31" i="3"/>
  <c r="J32" i="3"/>
  <c r="J33" i="3"/>
  <c r="H17" i="3"/>
  <c r="H28" i="3"/>
  <c r="H29" i="3"/>
  <c r="H30" i="3"/>
  <c r="H31" i="3"/>
  <c r="H32" i="3"/>
  <c r="H33" i="3"/>
  <c r="F28" i="3"/>
  <c r="F29" i="3"/>
  <c r="F32" i="3"/>
  <c r="D17" i="3"/>
  <c r="D28" i="3"/>
  <c r="D32" i="3"/>
  <c r="F32" i="2"/>
  <c r="W28" i="3"/>
  <c r="W29" i="3"/>
  <c r="W30" i="3"/>
  <c r="W31" i="3"/>
  <c r="W32" i="3"/>
  <c r="W33" i="3"/>
  <c r="W17" i="3"/>
  <c r="U28" i="3"/>
  <c r="U29" i="3"/>
  <c r="U30" i="3"/>
  <c r="U31" i="3"/>
  <c r="U32" i="3"/>
  <c r="U33" i="3"/>
  <c r="U17" i="3"/>
  <c r="S28" i="3"/>
  <c r="S29" i="3"/>
  <c r="S30" i="3"/>
  <c r="S31" i="3"/>
  <c r="S32" i="3"/>
  <c r="S33" i="3"/>
  <c r="S17" i="3"/>
  <c r="Q28" i="3"/>
  <c r="Q29" i="3"/>
  <c r="Q30" i="3"/>
  <c r="Q31" i="3"/>
  <c r="Q32" i="3"/>
  <c r="Q33" i="3"/>
  <c r="Q17" i="3"/>
  <c r="O28" i="3"/>
  <c r="O29" i="3"/>
  <c r="O30" i="3"/>
  <c r="O31" i="3"/>
  <c r="O32" i="3"/>
  <c r="O33" i="3"/>
  <c r="O17" i="3"/>
  <c r="M28" i="3"/>
  <c r="M29" i="3"/>
  <c r="M30" i="3"/>
  <c r="M31" i="3"/>
  <c r="M32" i="3"/>
  <c r="M33" i="3"/>
  <c r="M17" i="3"/>
  <c r="K28" i="3"/>
  <c r="K29" i="3"/>
  <c r="K30" i="3"/>
  <c r="K31" i="3"/>
  <c r="K32" i="3"/>
  <c r="K33" i="3"/>
  <c r="K17" i="3"/>
  <c r="I28" i="3"/>
  <c r="I29" i="3"/>
  <c r="I30" i="3"/>
  <c r="I31" i="3"/>
  <c r="I32" i="3"/>
  <c r="I33" i="3"/>
  <c r="I17" i="3"/>
  <c r="G32" i="3"/>
  <c r="E28" i="3"/>
  <c r="E29" i="3"/>
  <c r="E30" i="3"/>
  <c r="E31" i="3"/>
  <c r="E32" i="3"/>
  <c r="E33" i="3"/>
  <c r="E17" i="3"/>
  <c r="C28" i="3"/>
  <c r="C32" i="3"/>
  <c r="C17" i="3"/>
  <c r="G32" i="2"/>
  <c r="G49" i="2" s="1"/>
  <c r="G50" i="2" s="1"/>
  <c r="G52" i="2" s="1"/>
  <c r="G55" i="2" s="1"/>
  <c r="E32" i="2"/>
  <c r="E20" i="6"/>
  <c r="D30" i="3" s="1"/>
  <c r="E14" i="6"/>
  <c r="D20" i="6"/>
  <c r="C30" i="3" s="1"/>
  <c r="F49" i="2"/>
  <c r="D14" i="6"/>
  <c r="E49" i="2"/>
  <c r="E50" i="2" s="1"/>
  <c r="E52" i="2" s="1"/>
  <c r="E55" i="2" s="1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8" i="3"/>
  <c r="X19" i="3"/>
  <c r="X20" i="3"/>
  <c r="X21" i="3"/>
  <c r="X22" i="3"/>
  <c r="X23" i="3"/>
  <c r="X24" i="3"/>
  <c r="X25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8" i="3"/>
  <c r="V19" i="3"/>
  <c r="V20" i="3"/>
  <c r="V21" i="3"/>
  <c r="V22" i="3"/>
  <c r="V23" i="3"/>
  <c r="V24" i="3"/>
  <c r="V25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8" i="3"/>
  <c r="T19" i="3"/>
  <c r="T20" i="3"/>
  <c r="T21" i="3"/>
  <c r="T22" i="3"/>
  <c r="T23" i="3"/>
  <c r="T24" i="3"/>
  <c r="T25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8" i="3"/>
  <c r="R19" i="3"/>
  <c r="R20" i="3"/>
  <c r="R21" i="3"/>
  <c r="R22" i="3"/>
  <c r="R23" i="3"/>
  <c r="R24" i="3"/>
  <c r="R25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8" i="3"/>
  <c r="P19" i="3"/>
  <c r="P20" i="3"/>
  <c r="P21" i="3"/>
  <c r="P22" i="3"/>
  <c r="P23" i="3"/>
  <c r="P24" i="3"/>
  <c r="P2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8" i="3"/>
  <c r="N19" i="3"/>
  <c r="N20" i="3"/>
  <c r="N21" i="3"/>
  <c r="N22" i="3"/>
  <c r="N23" i="3"/>
  <c r="N24" i="3"/>
  <c r="N2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8" i="3"/>
  <c r="L19" i="3"/>
  <c r="L20" i="3"/>
  <c r="L21" i="3"/>
  <c r="L22" i="3"/>
  <c r="L23" i="3"/>
  <c r="L24" i="3"/>
  <c r="L2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8" i="3"/>
  <c r="W19" i="3"/>
  <c r="W20" i="3"/>
  <c r="W21" i="3"/>
  <c r="W22" i="3"/>
  <c r="W23" i="3"/>
  <c r="W24" i="3"/>
  <c r="W25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8" i="3"/>
  <c r="U19" i="3"/>
  <c r="U20" i="3"/>
  <c r="U21" i="3"/>
  <c r="U22" i="3"/>
  <c r="U23" i="3"/>
  <c r="U24" i="3"/>
  <c r="U25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8" i="3"/>
  <c r="S19" i="3"/>
  <c r="S20" i="3"/>
  <c r="S21" i="3"/>
  <c r="S22" i="3"/>
  <c r="S23" i="3"/>
  <c r="S24" i="3"/>
  <c r="S25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8" i="3"/>
  <c r="O19" i="3"/>
  <c r="O20" i="3"/>
  <c r="O22" i="3"/>
  <c r="O23" i="3"/>
  <c r="O24" i="3"/>
  <c r="O25" i="3"/>
  <c r="O2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8" i="3"/>
  <c r="M19" i="3"/>
  <c r="M20" i="3"/>
  <c r="M21" i="3"/>
  <c r="M22" i="3"/>
  <c r="M23" i="3"/>
  <c r="M24" i="3"/>
  <c r="M2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8" i="3"/>
  <c r="K19" i="3"/>
  <c r="K20" i="3"/>
  <c r="K22" i="3"/>
  <c r="K23" i="3"/>
  <c r="K24" i="3"/>
  <c r="K25" i="3"/>
  <c r="K2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1" i="3"/>
  <c r="I22" i="3"/>
  <c r="I23" i="3"/>
  <c r="I24" i="3"/>
  <c r="I25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8" i="3"/>
  <c r="E19" i="3"/>
  <c r="E20" i="3"/>
  <c r="E22" i="3"/>
  <c r="E23" i="3"/>
  <c r="E24" i="3"/>
  <c r="E25" i="3"/>
  <c r="E21" i="3"/>
  <c r="F1" i="5"/>
  <c r="F18" i="5" s="1"/>
  <c r="G1" i="5"/>
  <c r="G21" i="5" s="1"/>
  <c r="H1" i="5"/>
  <c r="I1" i="5"/>
  <c r="I18" i="5" s="1"/>
  <c r="J1" i="5"/>
  <c r="J14" i="5" s="1"/>
  <c r="F25" i="1" s="1"/>
  <c r="K1" i="5"/>
  <c r="K21" i="5" s="1"/>
  <c r="L1" i="5"/>
  <c r="L21" i="5" s="1"/>
  <c r="M1" i="5"/>
  <c r="N1" i="5"/>
  <c r="N18" i="5" s="1"/>
  <c r="O1" i="5"/>
  <c r="O18" i="5" s="1"/>
  <c r="P1" i="5"/>
  <c r="P18" i="5" s="1"/>
  <c r="Q1" i="5"/>
  <c r="Q18" i="5" s="1"/>
  <c r="R1" i="5"/>
  <c r="R18" i="5" s="1"/>
  <c r="S1" i="5"/>
  <c r="S18" i="5" s="1"/>
  <c r="T1" i="5"/>
  <c r="T18" i="5" s="1"/>
  <c r="U1" i="5"/>
  <c r="U18" i="5" s="1"/>
  <c r="V1" i="5"/>
  <c r="V18" i="5" s="1"/>
  <c r="W1" i="5"/>
  <c r="W18" i="5" s="1"/>
  <c r="X1" i="5"/>
  <c r="X18" i="5" s="1"/>
  <c r="Y1" i="5"/>
  <c r="Y18" i="5" s="1"/>
  <c r="Z1" i="5"/>
  <c r="Z18" i="5" s="1"/>
  <c r="AA1" i="5"/>
  <c r="AA18" i="5" s="1"/>
  <c r="P2" i="5"/>
  <c r="X2" i="5"/>
  <c r="P3" i="5"/>
  <c r="Q3" i="5"/>
  <c r="U3" i="5"/>
  <c r="X3" i="5"/>
  <c r="P4" i="5"/>
  <c r="R4" i="5"/>
  <c r="X4" i="5"/>
  <c r="N5" i="5"/>
  <c r="P5" i="5"/>
  <c r="U5" i="5"/>
  <c r="X5" i="5"/>
  <c r="G6" i="5"/>
  <c r="H6" i="5"/>
  <c r="J6" i="5"/>
  <c r="M6" i="5"/>
  <c r="P6" i="5"/>
  <c r="R6" i="5"/>
  <c r="U6" i="5"/>
  <c r="X6" i="5"/>
  <c r="Z6" i="5"/>
  <c r="H10" i="5"/>
  <c r="J10" i="5"/>
  <c r="K10" i="5"/>
  <c r="L10" i="5"/>
  <c r="M10" i="5"/>
  <c r="P10" i="5"/>
  <c r="R10" i="5"/>
  <c r="S10" i="5"/>
  <c r="T10" i="5"/>
  <c r="U10" i="5"/>
  <c r="X10" i="5"/>
  <c r="Z10" i="5"/>
  <c r="G14" i="5"/>
  <c r="H14" i="5"/>
  <c r="M14" i="5"/>
  <c r="O14" i="5"/>
  <c r="P14" i="5"/>
  <c r="U14" i="5"/>
  <c r="W14" i="5"/>
  <c r="X14" i="5"/>
  <c r="H21" i="5"/>
  <c r="M21" i="5"/>
  <c r="P21" i="5"/>
  <c r="U21" i="5"/>
  <c r="X21" i="5"/>
  <c r="P26" i="5"/>
  <c r="U26" i="5"/>
  <c r="X26" i="5"/>
  <c r="G27" i="5"/>
  <c r="H27" i="5"/>
  <c r="I27" i="5"/>
  <c r="J27" i="5"/>
  <c r="K27" i="5"/>
  <c r="M27" i="5"/>
  <c r="O27" i="5"/>
  <c r="P27" i="5"/>
  <c r="R27" i="5"/>
  <c r="S27" i="5"/>
  <c r="U27" i="5"/>
  <c r="V27" i="5"/>
  <c r="X27" i="5"/>
  <c r="Z27" i="5"/>
  <c r="G32" i="5"/>
  <c r="H32" i="5"/>
  <c r="M32" i="5"/>
  <c r="O32" i="5"/>
  <c r="P32" i="5"/>
  <c r="U32" i="5"/>
  <c r="V32" i="5"/>
  <c r="W32" i="5"/>
  <c r="X32" i="5"/>
  <c r="O41" i="5"/>
  <c r="P41" i="5"/>
  <c r="U41" i="5"/>
  <c r="W41" i="5"/>
  <c r="X41" i="5"/>
  <c r="G44" i="5"/>
  <c r="H44" i="5"/>
  <c r="M44" i="5"/>
  <c r="O44" i="5"/>
  <c r="P44" i="5"/>
  <c r="U44" i="5"/>
  <c r="V44" i="5"/>
  <c r="W44" i="5"/>
  <c r="X44" i="5"/>
  <c r="G51" i="5"/>
  <c r="C27" i="3" s="1"/>
  <c r="H51" i="5"/>
  <c r="D27" i="3" s="1"/>
  <c r="J51" i="5"/>
  <c r="F27" i="3" s="1"/>
  <c r="M51" i="5"/>
  <c r="O51" i="5"/>
  <c r="P51" i="5"/>
  <c r="R51" i="5"/>
  <c r="U51" i="5"/>
  <c r="V51" i="5"/>
  <c r="W51" i="5"/>
  <c r="X51" i="5"/>
  <c r="Z51" i="5"/>
  <c r="E1" i="4"/>
  <c r="F1" i="4"/>
  <c r="F5" i="4" s="1"/>
  <c r="G1" i="4"/>
  <c r="G12" i="4" s="1"/>
  <c r="H1" i="4"/>
  <c r="H2" i="4" s="1"/>
  <c r="I1" i="4"/>
  <c r="I25" i="4" s="1"/>
  <c r="F9" i="1" s="1"/>
  <c r="J1" i="4"/>
  <c r="J5" i="4" s="1"/>
  <c r="K1" i="4"/>
  <c r="K12" i="4" s="1"/>
  <c r="L1" i="4"/>
  <c r="L5" i="4" s="1"/>
  <c r="M1" i="4"/>
  <c r="M2" i="4" s="1"/>
  <c r="N1" i="4"/>
  <c r="N2" i="4" s="1"/>
  <c r="O1" i="4"/>
  <c r="O2" i="4" s="1"/>
  <c r="P1" i="4"/>
  <c r="P2" i="4" s="1"/>
  <c r="Q1" i="4"/>
  <c r="Q5" i="4" s="1"/>
  <c r="R1" i="4"/>
  <c r="R2" i="4" s="1"/>
  <c r="S1" i="4"/>
  <c r="S4" i="4" s="1"/>
  <c r="T1" i="4"/>
  <c r="T2" i="4" s="1"/>
  <c r="U1" i="4"/>
  <c r="U16" i="4" s="1"/>
  <c r="V1" i="4"/>
  <c r="V2" i="4" s="1"/>
  <c r="W1" i="4"/>
  <c r="W4" i="4" s="1"/>
  <c r="X1" i="4"/>
  <c r="X2" i="4" s="1"/>
  <c r="Y1" i="4"/>
  <c r="Y25" i="4" s="1"/>
  <c r="Z1" i="4"/>
  <c r="Z2" i="4" s="1"/>
  <c r="W2" i="4"/>
  <c r="M3" i="4"/>
  <c r="O3" i="4"/>
  <c r="W3" i="4"/>
  <c r="O4" i="4"/>
  <c r="Q4" i="4"/>
  <c r="E5" i="4"/>
  <c r="M5" i="4"/>
  <c r="O5" i="4"/>
  <c r="U5" i="4"/>
  <c r="W5" i="4"/>
  <c r="E12" i="4"/>
  <c r="J12" i="4"/>
  <c r="M12" i="4"/>
  <c r="O12" i="4"/>
  <c r="R12" i="4"/>
  <c r="T12" i="4"/>
  <c r="U12" i="4"/>
  <c r="W12" i="4"/>
  <c r="Z12" i="4"/>
  <c r="E16" i="4"/>
  <c r="G16" i="4"/>
  <c r="L16" i="4"/>
  <c r="M16" i="4"/>
  <c r="O16" i="4"/>
  <c r="T16" i="4"/>
  <c r="W16" i="4"/>
  <c r="E19" i="4"/>
  <c r="G19" i="4"/>
  <c r="L19" i="4"/>
  <c r="M19" i="4"/>
  <c r="N19" i="4"/>
  <c r="O19" i="4"/>
  <c r="T19" i="4"/>
  <c r="U19" i="4"/>
  <c r="W19" i="4"/>
  <c r="E25" i="4"/>
  <c r="G25" i="4"/>
  <c r="H25" i="4"/>
  <c r="L25" i="4"/>
  <c r="M25" i="4"/>
  <c r="O25" i="4"/>
  <c r="T25" i="4"/>
  <c r="U25" i="4"/>
  <c r="V25" i="4"/>
  <c r="W25" i="4"/>
  <c r="M32" i="4"/>
  <c r="O32" i="4"/>
  <c r="Q32" i="4"/>
  <c r="T32" i="4"/>
  <c r="U32" i="4"/>
  <c r="V32" i="4"/>
  <c r="W32" i="4"/>
  <c r="Y32" i="4"/>
  <c r="E34" i="4"/>
  <c r="G34" i="4"/>
  <c r="I34" i="4"/>
  <c r="J34" i="4"/>
  <c r="K34" i="4"/>
  <c r="L34" i="4"/>
  <c r="M34" i="4"/>
  <c r="O34" i="4"/>
  <c r="Q34" i="4"/>
  <c r="R34" i="4"/>
  <c r="S34" i="4"/>
  <c r="T34" i="4"/>
  <c r="U34" i="4"/>
  <c r="W34" i="4"/>
  <c r="Y34" i="4"/>
  <c r="Z34" i="4"/>
  <c r="E41" i="4"/>
  <c r="G41" i="4"/>
  <c r="D26" i="3" s="1"/>
  <c r="H41" i="4"/>
  <c r="L41" i="4"/>
  <c r="M41" i="4"/>
  <c r="O41" i="4"/>
  <c r="T41" i="4"/>
  <c r="U41" i="4"/>
  <c r="V41" i="4"/>
  <c r="W41" i="4"/>
  <c r="E49" i="4"/>
  <c r="G49" i="4"/>
  <c r="L49" i="4"/>
  <c r="M49" i="4"/>
  <c r="O49" i="4"/>
  <c r="T49" i="4"/>
  <c r="U49" i="4"/>
  <c r="W49" i="4"/>
  <c r="X49" i="4"/>
  <c r="E55" i="4"/>
  <c r="G55" i="4"/>
  <c r="I55" i="4"/>
  <c r="L55" i="4"/>
  <c r="M55" i="4"/>
  <c r="O55" i="4"/>
  <c r="Q55" i="4"/>
  <c r="T55" i="4"/>
  <c r="U55" i="4"/>
  <c r="W55" i="4"/>
  <c r="X55" i="4"/>
  <c r="Y55" i="4"/>
  <c r="E62" i="4"/>
  <c r="G62" i="4"/>
  <c r="I62" i="4"/>
  <c r="J62" i="4"/>
  <c r="K62" i="4"/>
  <c r="L62" i="4"/>
  <c r="M62" i="4"/>
  <c r="O62" i="4"/>
  <c r="Q62" i="4"/>
  <c r="R62" i="4"/>
  <c r="S62" i="4"/>
  <c r="T62" i="4"/>
  <c r="U62" i="4"/>
  <c r="W62" i="4"/>
  <c r="Y62" i="4"/>
  <c r="Z62" i="4"/>
  <c r="E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E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E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4" i="1"/>
  <c r="C35" i="3" s="1"/>
  <c r="E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E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E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E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E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E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1" i="1"/>
  <c r="C36" i="3" s="1"/>
  <c r="D11" i="1"/>
  <c r="D36" i="3" s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21" i="3"/>
  <c r="D21" i="3"/>
  <c r="E13" i="1"/>
  <c r="F21" i="3"/>
  <c r="G21" i="3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D22" i="3"/>
  <c r="E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E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E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E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E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E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0" i="1"/>
  <c r="D20" i="1"/>
  <c r="E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E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E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E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E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E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5" i="1"/>
  <c r="C38" i="3" s="1"/>
  <c r="D35" i="1"/>
  <c r="D38" i="3" s="1"/>
  <c r="E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E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E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1" i="1"/>
  <c r="C39" i="3" s="1"/>
  <c r="D41" i="1"/>
  <c r="D39" i="3" s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E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E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E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D1" i="2"/>
  <c r="E1" i="5"/>
  <c r="E51" i="5" s="1"/>
  <c r="D1" i="4"/>
  <c r="D49" i="4" s="1"/>
  <c r="F55" i="4" l="1"/>
  <c r="N49" i="4"/>
  <c r="F41" i="4"/>
  <c r="C26" i="3" s="1"/>
  <c r="F25" i="4"/>
  <c r="Y12" i="4"/>
  <c r="L12" i="4"/>
  <c r="G5" i="4"/>
  <c r="Q51" i="5"/>
  <c r="Y44" i="5"/>
  <c r="Q41" i="5"/>
  <c r="AA27" i="5"/>
  <c r="O26" i="5"/>
  <c r="O21" i="5"/>
  <c r="AA10" i="5"/>
  <c r="I10" i="5"/>
  <c r="Q6" i="5"/>
  <c r="Y5" i="5"/>
  <c r="I5" i="5"/>
  <c r="J49" i="2"/>
  <c r="F62" i="4"/>
  <c r="N16" i="4"/>
  <c r="I44" i="5"/>
  <c r="Q32" i="5"/>
  <c r="Q27" i="5"/>
  <c r="I26" i="5"/>
  <c r="Q14" i="5"/>
  <c r="Q10" i="5"/>
  <c r="I3" i="5"/>
  <c r="N62" i="4"/>
  <c r="Y51" i="5"/>
  <c r="Y27" i="5"/>
  <c r="Y26" i="5"/>
  <c r="Y21" i="5"/>
  <c r="I21" i="5"/>
  <c r="Y10" i="5"/>
  <c r="G10" i="5"/>
  <c r="O6" i="5"/>
  <c r="W5" i="5"/>
  <c r="Z2" i="5"/>
  <c r="V62" i="4"/>
  <c r="N55" i="4"/>
  <c r="N41" i="4"/>
  <c r="F34" i="4"/>
  <c r="N25" i="4"/>
  <c r="V19" i="4"/>
  <c r="F19" i="4"/>
  <c r="I41" i="5"/>
  <c r="O10" i="5"/>
  <c r="E21" i="5"/>
  <c r="V49" i="4"/>
  <c r="F49" i="4"/>
  <c r="N34" i="4"/>
  <c r="N32" i="4"/>
  <c r="Y41" i="5"/>
  <c r="Y32" i="5"/>
  <c r="W27" i="5"/>
  <c r="W26" i="5"/>
  <c r="W21" i="5"/>
  <c r="W10" i="5"/>
  <c r="Y6" i="5"/>
  <c r="Q5" i="5"/>
  <c r="Y3" i="5"/>
  <c r="D21" i="6"/>
  <c r="D23" i="6" s="1"/>
  <c r="D26" i="6" s="1"/>
  <c r="C33" i="3" s="1"/>
  <c r="V34" i="4"/>
  <c r="F16" i="4"/>
  <c r="I51" i="5"/>
  <c r="Q44" i="5"/>
  <c r="I32" i="5"/>
  <c r="Y14" i="5"/>
  <c r="I14" i="5"/>
  <c r="I6" i="5"/>
  <c r="V55" i="4"/>
  <c r="V16" i="4"/>
  <c r="N12" i="4"/>
  <c r="T3" i="4"/>
  <c r="Q26" i="5"/>
  <c r="Q21" i="5"/>
  <c r="O5" i="5"/>
  <c r="P55" i="4"/>
  <c r="X41" i="4"/>
  <c r="X34" i="4"/>
  <c r="P34" i="4"/>
  <c r="H34" i="4"/>
  <c r="X25" i="4"/>
  <c r="H19" i="4"/>
  <c r="P16" i="4"/>
  <c r="Q12" i="4"/>
  <c r="U4" i="4"/>
  <c r="P3" i="4"/>
  <c r="N51" i="5"/>
  <c r="V41" i="5"/>
  <c r="F27" i="5"/>
  <c r="F21" i="5"/>
  <c r="N4" i="5"/>
  <c r="E10" i="5"/>
  <c r="P12" i="4"/>
  <c r="N27" i="5"/>
  <c r="N26" i="5"/>
  <c r="N14" i="5"/>
  <c r="P32" i="4"/>
  <c r="P19" i="4"/>
  <c r="X12" i="4"/>
  <c r="M4" i="4"/>
  <c r="H3" i="4"/>
  <c r="N21" i="5"/>
  <c r="V3" i="5"/>
  <c r="H49" i="4"/>
  <c r="X16" i="4"/>
  <c r="X3" i="4"/>
  <c r="Y2" i="4"/>
  <c r="F44" i="5"/>
  <c r="F32" i="5"/>
  <c r="V26" i="5"/>
  <c r="V14" i="5"/>
  <c r="V10" i="5"/>
  <c r="N10" i="5"/>
  <c r="F10" i="5"/>
  <c r="N2" i="5"/>
  <c r="X62" i="4"/>
  <c r="P62" i="4"/>
  <c r="H62" i="4"/>
  <c r="P41" i="4"/>
  <c r="X32" i="4"/>
  <c r="P25" i="4"/>
  <c r="H16" i="4"/>
  <c r="N41" i="5"/>
  <c r="V5" i="5"/>
  <c r="V4" i="5"/>
  <c r="I49" i="2"/>
  <c r="H55" i="4"/>
  <c r="X19" i="4"/>
  <c r="U3" i="4"/>
  <c r="F51" i="5"/>
  <c r="V21" i="5"/>
  <c r="F14" i="5"/>
  <c r="F50" i="2"/>
  <c r="F52" i="2" s="1"/>
  <c r="F55" i="2" s="1"/>
  <c r="I31" i="2"/>
  <c r="P49" i="4"/>
  <c r="H32" i="4"/>
  <c r="N44" i="5"/>
  <c r="N32" i="5"/>
  <c r="N3" i="5"/>
  <c r="S41" i="4"/>
  <c r="Z41" i="4"/>
  <c r="R41" i="4"/>
  <c r="J41" i="4"/>
  <c r="G26" i="3" s="1"/>
  <c r="S19" i="4"/>
  <c r="K19" i="4"/>
  <c r="Y16" i="4"/>
  <c r="Q16" i="4"/>
  <c r="I16" i="4"/>
  <c r="Y5" i="4"/>
  <c r="Z3" i="4"/>
  <c r="R3" i="4"/>
  <c r="AA41" i="5"/>
  <c r="S41" i="5"/>
  <c r="Z32" i="5"/>
  <c r="R32" i="5"/>
  <c r="J32" i="5"/>
  <c r="J26" i="5" s="1"/>
  <c r="AA14" i="5"/>
  <c r="S14" i="5"/>
  <c r="K14" i="5"/>
  <c r="G25" i="1" s="1"/>
  <c r="W6" i="5"/>
  <c r="AA3" i="5"/>
  <c r="S3" i="5"/>
  <c r="T32" i="5"/>
  <c r="S49" i="4"/>
  <c r="K49" i="4"/>
  <c r="Y41" i="4"/>
  <c r="Q41" i="4"/>
  <c r="I41" i="4"/>
  <c r="F26" i="3" s="1"/>
  <c r="Z19" i="4"/>
  <c r="R19" i="4"/>
  <c r="J19" i="4"/>
  <c r="G8" i="1" s="1"/>
  <c r="G4" i="1" s="1"/>
  <c r="G35" i="3" s="1"/>
  <c r="V12" i="4"/>
  <c r="Y4" i="4"/>
  <c r="Y3" i="4"/>
  <c r="Q3" i="4"/>
  <c r="U2" i="4"/>
  <c r="T44" i="5"/>
  <c r="L44" i="5"/>
  <c r="Z41" i="5"/>
  <c r="R41" i="5"/>
  <c r="T21" i="5"/>
  <c r="Z14" i="5"/>
  <c r="R14" i="5"/>
  <c r="V6" i="5"/>
  <c r="N6" i="5"/>
  <c r="F6" i="5"/>
  <c r="T5" i="5"/>
  <c r="Z4" i="5"/>
  <c r="Z3" i="5"/>
  <c r="R3" i="5"/>
  <c r="V2" i="5"/>
  <c r="Z49" i="4"/>
  <c r="R49" i="4"/>
  <c r="J49" i="4"/>
  <c r="G15" i="1" s="1"/>
  <c r="G11" i="1" s="1"/>
  <c r="G36" i="3" s="1"/>
  <c r="S25" i="4"/>
  <c r="K25" i="4"/>
  <c r="Y19" i="4"/>
  <c r="Q19" i="4"/>
  <c r="I19" i="4"/>
  <c r="F8" i="1" s="1"/>
  <c r="S2" i="4"/>
  <c r="AA44" i="5"/>
  <c r="S44" i="5"/>
  <c r="K44" i="5"/>
  <c r="T26" i="5"/>
  <c r="AA21" i="5"/>
  <c r="S21" i="5"/>
  <c r="AA5" i="5"/>
  <c r="S5" i="5"/>
  <c r="T2" i="5"/>
  <c r="G18" i="5"/>
  <c r="G5" i="5" s="1"/>
  <c r="G4" i="5" s="1"/>
  <c r="G2" i="5" s="1"/>
  <c r="F2" i="4" s="1"/>
  <c r="K50" i="2"/>
  <c r="K52" i="2" s="1"/>
  <c r="K55" i="2" s="1"/>
  <c r="L18" i="5" s="1"/>
  <c r="K16" i="4"/>
  <c r="L32" i="5"/>
  <c r="T41" i="5"/>
  <c r="S32" i="5"/>
  <c r="L14" i="5"/>
  <c r="F35" i="1"/>
  <c r="F38" i="3" s="1"/>
  <c r="S55" i="4"/>
  <c r="K55" i="4"/>
  <c r="Y49" i="4"/>
  <c r="Q49" i="4"/>
  <c r="I49" i="4"/>
  <c r="F15" i="1" s="1"/>
  <c r="F11" i="1" s="1"/>
  <c r="S32" i="4"/>
  <c r="Z25" i="4"/>
  <c r="R25" i="4"/>
  <c r="J25" i="4"/>
  <c r="G9" i="1" s="1"/>
  <c r="S5" i="4"/>
  <c r="Q2" i="4"/>
  <c r="T51" i="5"/>
  <c r="L51" i="5"/>
  <c r="Z44" i="5"/>
  <c r="R44" i="5"/>
  <c r="J44" i="5"/>
  <c r="AA26" i="5"/>
  <c r="S26" i="5"/>
  <c r="Z21" i="5"/>
  <c r="R21" i="5"/>
  <c r="J21" i="5"/>
  <c r="T6" i="5"/>
  <c r="L6" i="5"/>
  <c r="Z5" i="5"/>
  <c r="R5" i="5"/>
  <c r="R2" i="5"/>
  <c r="G21" i="6"/>
  <c r="H8" i="6"/>
  <c r="J31" i="2"/>
  <c r="J50" i="2" s="1"/>
  <c r="J52" i="2" s="1"/>
  <c r="J55" i="2" s="1"/>
  <c r="K18" i="5" s="1"/>
  <c r="S16" i="4"/>
  <c r="K41" i="4"/>
  <c r="Z16" i="4"/>
  <c r="R16" i="4"/>
  <c r="J16" i="4"/>
  <c r="S3" i="4"/>
  <c r="AA32" i="5"/>
  <c r="K32" i="5"/>
  <c r="K26" i="5" s="1"/>
  <c r="T14" i="5"/>
  <c r="T3" i="5"/>
  <c r="Z55" i="4"/>
  <c r="R55" i="4"/>
  <c r="J55" i="4"/>
  <c r="Z32" i="4"/>
  <c r="R32" i="4"/>
  <c r="Q25" i="4"/>
  <c r="S12" i="4"/>
  <c r="V3" i="4"/>
  <c r="N3" i="4"/>
  <c r="AA51" i="5"/>
  <c r="S51" i="5"/>
  <c r="K51" i="5"/>
  <c r="G27" i="3" s="1"/>
  <c r="T27" i="5"/>
  <c r="L27" i="5"/>
  <c r="Z26" i="5"/>
  <c r="R26" i="5"/>
  <c r="AA6" i="5"/>
  <c r="S6" i="5"/>
  <c r="K6" i="5"/>
  <c r="T4" i="5"/>
  <c r="W3" i="5"/>
  <c r="O3" i="5"/>
  <c r="M18" i="5"/>
  <c r="G35" i="1"/>
  <c r="G38" i="3" s="1"/>
  <c r="H12" i="4"/>
  <c r="F12" i="4"/>
  <c r="Z5" i="4"/>
  <c r="X5" i="4"/>
  <c r="V5" i="4"/>
  <c r="T5" i="4"/>
  <c r="R5" i="4"/>
  <c r="P5" i="4"/>
  <c r="N5" i="4"/>
  <c r="H5" i="4"/>
  <c r="Z4" i="4"/>
  <c r="X4" i="4"/>
  <c r="V4" i="4"/>
  <c r="T4" i="4"/>
  <c r="R4" i="4"/>
  <c r="P4" i="4"/>
  <c r="N4" i="4"/>
  <c r="H4" i="4"/>
  <c r="AA4" i="5"/>
  <c r="Y4" i="5"/>
  <c r="W4" i="5"/>
  <c r="U4" i="5"/>
  <c r="S4" i="5"/>
  <c r="Q4" i="5"/>
  <c r="O4" i="5"/>
  <c r="I4" i="5"/>
  <c r="AA2" i="5"/>
  <c r="Y2" i="5"/>
  <c r="W2" i="5"/>
  <c r="U2" i="5"/>
  <c r="S2" i="5"/>
  <c r="Q2" i="5"/>
  <c r="O2" i="5"/>
  <c r="I2" i="5"/>
  <c r="E21" i="6"/>
  <c r="E23" i="6" s="1"/>
  <c r="E26" i="6" s="1"/>
  <c r="D33" i="3" s="1"/>
  <c r="F41" i="1"/>
  <c r="F39" i="3" s="1"/>
  <c r="F30" i="1"/>
  <c r="K32" i="4"/>
  <c r="M41" i="5"/>
  <c r="K41" i="5"/>
  <c r="M5" i="5"/>
  <c r="M4" i="5" s="1"/>
  <c r="G41" i="1"/>
  <c r="G39" i="3" s="1"/>
  <c r="G30" i="1"/>
  <c r="L32" i="4"/>
  <c r="J41" i="5"/>
  <c r="M26" i="5"/>
  <c r="M2" i="5" s="1"/>
  <c r="L2" i="4" s="1"/>
  <c r="H18" i="5"/>
  <c r="H5" i="5" s="1"/>
  <c r="H4" i="5" s="1"/>
  <c r="L4" i="4"/>
  <c r="K5" i="4"/>
  <c r="G22" i="3"/>
  <c r="G25" i="3"/>
  <c r="I12" i="4"/>
  <c r="I5" i="4"/>
  <c r="F25" i="3"/>
  <c r="F22" i="3"/>
  <c r="C30" i="1"/>
  <c r="C19" i="1" s="1"/>
  <c r="C10" i="3" s="1"/>
  <c r="G32" i="4"/>
  <c r="E32" i="4"/>
  <c r="H41" i="5"/>
  <c r="F41" i="5"/>
  <c r="G26" i="5"/>
  <c r="F5" i="5"/>
  <c r="F4" i="5" s="1"/>
  <c r="C31" i="3"/>
  <c r="C29" i="3"/>
  <c r="D30" i="1"/>
  <c r="D19" i="1" s="1"/>
  <c r="D37" i="3" s="1"/>
  <c r="F32" i="4"/>
  <c r="G41" i="5"/>
  <c r="H26" i="5"/>
  <c r="F26" i="5"/>
  <c r="D29" i="3"/>
  <c r="D24" i="3"/>
  <c r="D23" i="3"/>
  <c r="D4" i="3"/>
  <c r="D20" i="3"/>
  <c r="D5" i="3"/>
  <c r="D2" i="3"/>
  <c r="D4" i="1"/>
  <c r="D35" i="3" s="1"/>
  <c r="G4" i="4"/>
  <c r="D25" i="3"/>
  <c r="D3" i="3"/>
  <c r="D16" i="3"/>
  <c r="C24" i="3"/>
  <c r="C23" i="3"/>
  <c r="C5" i="3"/>
  <c r="C4" i="3"/>
  <c r="C20" i="3"/>
  <c r="C9" i="3"/>
  <c r="C19" i="3"/>
  <c r="C8" i="3"/>
  <c r="C3" i="1"/>
  <c r="C2" i="3"/>
  <c r="C3" i="3"/>
  <c r="C22" i="3"/>
  <c r="C16" i="3"/>
  <c r="F4" i="4"/>
  <c r="F3" i="4" s="1"/>
  <c r="G3" i="5" s="1"/>
  <c r="C25" i="3"/>
  <c r="F2" i="5"/>
  <c r="E2" i="4" s="1"/>
  <c r="E4" i="4"/>
  <c r="E44" i="5"/>
  <c r="E32" i="5"/>
  <c r="D46" i="2"/>
  <c r="D39" i="2"/>
  <c r="D33" i="2"/>
  <c r="D20" i="2"/>
  <c r="D13" i="2"/>
  <c r="D3" i="2"/>
  <c r="D42" i="2"/>
  <c r="D36" i="2"/>
  <c r="D28" i="2"/>
  <c r="D16" i="2"/>
  <c r="D8" i="2"/>
  <c r="E6" i="5"/>
  <c r="E14" i="5"/>
  <c r="E27" i="5"/>
  <c r="D5" i="4"/>
  <c r="D16" i="4"/>
  <c r="D25" i="4"/>
  <c r="D41" i="4"/>
  <c r="D55" i="4"/>
  <c r="D62" i="4"/>
  <c r="D12" i="4"/>
  <c r="D19" i="4"/>
  <c r="D34" i="4"/>
  <c r="E41" i="5"/>
  <c r="D31" i="3" l="1"/>
  <c r="J32" i="4"/>
  <c r="J4" i="4"/>
  <c r="J3" i="4" s="1"/>
  <c r="K3" i="5" s="1"/>
  <c r="H2" i="5"/>
  <c r="G2" i="4" s="1"/>
  <c r="L26" i="5"/>
  <c r="G20" i="3"/>
  <c r="I50" i="2"/>
  <c r="I52" i="2" s="1"/>
  <c r="I55" i="2" s="1"/>
  <c r="J18" i="5" s="1"/>
  <c r="J5" i="5" s="1"/>
  <c r="J4" i="5" s="1"/>
  <c r="J2" i="5" s="1"/>
  <c r="I2" i="4" s="1"/>
  <c r="G4" i="3"/>
  <c r="L5" i="5"/>
  <c r="L4" i="5" s="1"/>
  <c r="F36" i="3"/>
  <c r="F20" i="3"/>
  <c r="F5" i="3"/>
  <c r="F4" i="3"/>
  <c r="K5" i="5"/>
  <c r="K4" i="5" s="1"/>
  <c r="K2" i="5" s="1"/>
  <c r="J2" i="4" s="1"/>
  <c r="L41" i="5"/>
  <c r="G24" i="3"/>
  <c r="F2" i="3"/>
  <c r="G3" i="3"/>
  <c r="L3" i="4"/>
  <c r="M3" i="5" s="1"/>
  <c r="G28" i="3"/>
  <c r="H14" i="6"/>
  <c r="F24" i="3"/>
  <c r="G23" i="6"/>
  <c r="G26" i="6" s="1"/>
  <c r="F31" i="3"/>
  <c r="I4" i="4"/>
  <c r="E3" i="4"/>
  <c r="F3" i="5" s="1"/>
  <c r="I32" i="4"/>
  <c r="F3" i="3"/>
  <c r="G2" i="3"/>
  <c r="G3" i="4"/>
  <c r="H3" i="5" s="1"/>
  <c r="G5" i="3"/>
  <c r="G6" i="3" s="1"/>
  <c r="C15" i="3"/>
  <c r="C37" i="3"/>
  <c r="C18" i="3"/>
  <c r="C34" i="3"/>
  <c r="D11" i="3"/>
  <c r="D10" i="3"/>
  <c r="D15" i="3"/>
  <c r="D32" i="2"/>
  <c r="K4" i="4"/>
  <c r="K3" i="4" s="1"/>
  <c r="L3" i="5" s="1"/>
  <c r="G8" i="3"/>
  <c r="G19" i="3"/>
  <c r="G3" i="1"/>
  <c r="G34" i="3" s="1"/>
  <c r="G9" i="3"/>
  <c r="F7" i="3"/>
  <c r="F6" i="3"/>
  <c r="F4" i="1"/>
  <c r="F35" i="3" s="1"/>
  <c r="C14" i="3"/>
  <c r="D8" i="3"/>
  <c r="D9" i="3"/>
  <c r="D19" i="3"/>
  <c r="D3" i="1"/>
  <c r="D34" i="3" s="1"/>
  <c r="D6" i="3"/>
  <c r="D7" i="3"/>
  <c r="D13" i="3"/>
  <c r="D2" i="1"/>
  <c r="D12" i="3" s="1"/>
  <c r="C13" i="3"/>
  <c r="C2" i="1"/>
  <c r="C12" i="3" s="1"/>
  <c r="C11" i="3"/>
  <c r="C7" i="3"/>
  <c r="C6" i="3"/>
  <c r="D49" i="2"/>
  <c r="D31" i="2"/>
  <c r="E26" i="5"/>
  <c r="D4" i="4"/>
  <c r="D32" i="4"/>
  <c r="G7" i="3" l="1"/>
  <c r="L2" i="5"/>
  <c r="K2" i="4" s="1"/>
  <c r="I3" i="4"/>
  <c r="J3" i="5" s="1"/>
  <c r="F27" i="1"/>
  <c r="F33" i="3"/>
  <c r="H21" i="6"/>
  <c r="G29" i="3"/>
  <c r="G18" i="3"/>
  <c r="F9" i="3"/>
  <c r="F3" i="1"/>
  <c r="F34" i="3" s="1"/>
  <c r="F8" i="3"/>
  <c r="F19" i="3"/>
  <c r="D18" i="3"/>
  <c r="D14" i="3"/>
  <c r="D50" i="2"/>
  <c r="D3" i="4"/>
  <c r="E3" i="5" s="1"/>
  <c r="H23" i="6" l="1"/>
  <c r="H26" i="6" s="1"/>
  <c r="G31" i="3"/>
  <c r="F23" i="1"/>
  <c r="F20" i="1" s="1"/>
  <c r="F17" i="3"/>
  <c r="F16" i="3"/>
  <c r="F18" i="3"/>
  <c r="F14" i="3"/>
  <c r="D52" i="2"/>
  <c r="D55" i="2" s="1"/>
  <c r="F19" i="1" l="1"/>
  <c r="F23" i="3"/>
  <c r="G27" i="1"/>
  <c r="G33" i="3"/>
  <c r="E18" i="5"/>
  <c r="G23" i="1" l="1"/>
  <c r="G20" i="1" s="1"/>
  <c r="G16" i="3"/>
  <c r="G17" i="3"/>
  <c r="G14" i="3"/>
  <c r="F37" i="3"/>
  <c r="F10" i="3"/>
  <c r="F13" i="3"/>
  <c r="F11" i="3"/>
  <c r="F2" i="1"/>
  <c r="F12" i="3" s="1"/>
  <c r="F15" i="3"/>
  <c r="E5" i="5"/>
  <c r="E4" i="5" s="1"/>
  <c r="E2" i="5" s="1"/>
  <c r="D2" i="4" s="1"/>
  <c r="G23" i="3" l="1"/>
  <c r="G19" i="1"/>
  <c r="G37" i="3" l="1"/>
  <c r="G13" i="3"/>
  <c r="G11" i="3"/>
  <c r="G2" i="1"/>
  <c r="G12" i="3" s="1"/>
  <c r="G10" i="3"/>
  <c r="G15" i="3"/>
</calcChain>
</file>

<file path=xl/sharedStrings.xml><?xml version="1.0" encoding="utf-8"?>
<sst xmlns="http://schemas.openxmlformats.org/spreadsheetml/2006/main" count="351" uniqueCount="215">
  <si>
    <t>A) ACTIVO NO CORRIENTE</t>
  </si>
  <si>
    <t>I. Inmovilizado intangible</t>
  </si>
  <si>
    <t>II. Inmovilizado material</t>
  </si>
  <si>
    <t>III. Inversiones inmobiliarias</t>
  </si>
  <si>
    <t>IV. Inversiones en empresas del grupo y asociadas a largo plazo</t>
  </si>
  <si>
    <t>V. Inversiones financieras a largo plazo</t>
  </si>
  <si>
    <t>VI. Activos por impuesto diferido</t>
  </si>
  <si>
    <t>IV. Inversiones en empresas del grupo y asociadas a corto plazo</t>
  </si>
  <si>
    <t>V. Inversiones financieras a corto plazo</t>
  </si>
  <si>
    <t>VI. Periodificaciones</t>
  </si>
  <si>
    <t>VII. Efectivo y otros activos líquidos equivalentes</t>
  </si>
  <si>
    <t>A) PATRIMONIO NETO</t>
  </si>
  <si>
    <t>A-1) Fondos propios</t>
  </si>
  <si>
    <t>I. Capital</t>
  </si>
  <si>
    <t>II. Prima de emisión</t>
  </si>
  <si>
    <t>III. Reservas</t>
  </si>
  <si>
    <t>IV. (Acciones y participaciones en patrimonio propias)</t>
  </si>
  <si>
    <t>V. Resultados de ejercicios anteriores</t>
  </si>
  <si>
    <t>VI. Otras aportaciones de socios</t>
  </si>
  <si>
    <t xml:space="preserve">VII. Resultado del ejercicio </t>
  </si>
  <si>
    <t>VIII. (Dividendo a cuenta)</t>
  </si>
  <si>
    <t>IX. Otros instrumentos de patrimonio.</t>
  </si>
  <si>
    <t>A-2) Ajustes por cambio de valor</t>
  </si>
  <si>
    <t>I.  Instrumentos financieros disp.  para la venta.</t>
  </si>
  <si>
    <t>II. Operaciones de cobertura</t>
  </si>
  <si>
    <t>III. Otros</t>
  </si>
  <si>
    <t>A-3) Subvenciones, donaciones y legados recibidos</t>
  </si>
  <si>
    <t xml:space="preserve">B) PASIVO NO CORRIENTE </t>
  </si>
  <si>
    <t>I. Provisiones a largo plazo</t>
  </si>
  <si>
    <t>II. Deudas a largo plazo</t>
  </si>
  <si>
    <t>III. Deudas con empresas del grupo y asociadas a largo plazo</t>
  </si>
  <si>
    <t>IV. Pasivos por impuesto diferido</t>
  </si>
  <si>
    <t>V. Periodificación a largo plazo</t>
  </si>
  <si>
    <t xml:space="preserve">C) PASIVO CORRIENTE </t>
  </si>
  <si>
    <t>I. Pasivos vinculados con activos no corrientes mantenidos para la venta</t>
  </si>
  <si>
    <t>II. Provisiones a corto plazo</t>
  </si>
  <si>
    <t>III. Deudas a corto plazo</t>
  </si>
  <si>
    <t>IV. Deudas con empresas del grupo y asociadas a corto plazo</t>
  </si>
  <si>
    <t>V. Acreedores comerciales y otras cuentas a pagar</t>
  </si>
  <si>
    <t xml:space="preserve">A) OPERACIONES CONTINUADAS </t>
  </si>
  <si>
    <t>1. Importe neto de la cifra de negocios</t>
  </si>
  <si>
    <t>2. Variación de existencias de productos terminados y en curso de fabricación</t>
  </si>
  <si>
    <t>3. Trabajos realizados por la empresa para su activo</t>
  </si>
  <si>
    <t>4. Aprovisionamientos</t>
  </si>
  <si>
    <t>5. Otros ingresos de explotación</t>
  </si>
  <si>
    <t>6. Gastos de personal</t>
  </si>
  <si>
    <t>7. Otros gastos de explotación</t>
  </si>
  <si>
    <t>8. Amortización de inmovilizado</t>
  </si>
  <si>
    <t>9. Imputación de subvenciones de capital y otras</t>
  </si>
  <si>
    <t>10. Excesos de provisiones</t>
  </si>
  <si>
    <t>11. Deterioro y enajenación del inmovilizado</t>
  </si>
  <si>
    <t>A.1) RESULTADO DE EXPLOTACIÓN (suma 1 a 11)</t>
  </si>
  <si>
    <t>12. Ingresos financieros</t>
  </si>
  <si>
    <t>13. Gastos financieros</t>
  </si>
  <si>
    <t>14. Variación de valor razonable en instrumentos financieros</t>
  </si>
  <si>
    <t>15. Diferencias de cambio</t>
  </si>
  <si>
    <t>16. Deterioro y resultado por enajenaciones de instrumentos financieros</t>
  </si>
  <si>
    <t>A.2) RESULTADO FINANCIERO (suma 12 a 16)</t>
  </si>
  <si>
    <t>A.2) RESULTADO ANTES DE IMPUESTOS (A.1 + A.2)</t>
  </si>
  <si>
    <t>17. Impuestos sobre beneficios</t>
  </si>
  <si>
    <t>A.4) RESULTADO DEL EJERCICIO PROCEDENTE DE OPERACIONES CONTINUADAS (A.3 + 17)</t>
  </si>
  <si>
    <t>B) OPERACIONES INTERRUMPIDAS</t>
  </si>
  <si>
    <t>18. Resultados de ejercicio procedentes de operaciones interrumpidas neto de impuestos</t>
  </si>
  <si>
    <t>A.5) RESULTADO DEL EJERCICIO (A.4 + 18)</t>
  </si>
  <si>
    <t>Disponibilidad</t>
  </si>
  <si>
    <t>Ratio de circulante</t>
  </si>
  <si>
    <t>Fondo de maniobra</t>
  </si>
  <si>
    <t xml:space="preserve">Ratio de solvencia </t>
  </si>
  <si>
    <t>Rentabilidad económica (ROA)</t>
  </si>
  <si>
    <t>Rentabilidad financiera (ROE)</t>
  </si>
  <si>
    <t>Rentabilidad de los accionistas</t>
  </si>
  <si>
    <t xml:space="preserve">Rentabilidad de las ventas </t>
  </si>
  <si>
    <t>Rotación del activo total</t>
  </si>
  <si>
    <t>Rotación del ANC</t>
  </si>
  <si>
    <t>Rotación del AC</t>
  </si>
  <si>
    <t>Rotación de existencias</t>
  </si>
  <si>
    <t>Rotación de clientes</t>
  </si>
  <si>
    <t>Rotación de fondos propios</t>
  </si>
  <si>
    <t>Rotación de fondos ajenos</t>
  </si>
  <si>
    <t>Rotación de stocks</t>
  </si>
  <si>
    <t>Plazo de cobro</t>
  </si>
  <si>
    <t>Plazo de pago</t>
  </si>
  <si>
    <t xml:space="preserve">4. Fondo de comercio. </t>
  </si>
  <si>
    <t xml:space="preserve">5. Aplicaciones informáticas. </t>
  </si>
  <si>
    <t>6. Otro inmovilizado intangible.</t>
  </si>
  <si>
    <t>1. Investigación y desarrollo.</t>
  </si>
  <si>
    <t>2. Concesiones.</t>
  </si>
  <si>
    <t>3. Patentes, licencias, marcas y similares.</t>
  </si>
  <si>
    <t>B) ACTIVO CORRIENTE</t>
  </si>
  <si>
    <t>I. Activos no corrientes mantenidos para la venta</t>
  </si>
  <si>
    <t>II. Existencias</t>
  </si>
  <si>
    <t>III. Deudores comerciales y otras cuentas a cobrar</t>
  </si>
  <si>
    <t xml:space="preserve">1. Terrenos y construcciones. </t>
  </si>
  <si>
    <t xml:space="preserve">2. Instalaciones técnicas, maquinaria, utillaje, mobiliario y otro inmovilizado material. </t>
  </si>
  <si>
    <t>3. Inmovilizado en curso y anticipos.</t>
  </si>
  <si>
    <t xml:space="preserve">1. Terrenos. </t>
  </si>
  <si>
    <t>2. Construcciones.</t>
  </si>
  <si>
    <t xml:space="preserve">1. Instrumentos de patrimonio. </t>
  </si>
  <si>
    <t xml:space="preserve">2. Créditos a Empresas. </t>
  </si>
  <si>
    <t xml:space="preserve">3. Valores representativos de deuda. </t>
  </si>
  <si>
    <t xml:space="preserve">4. Derivados. </t>
  </si>
  <si>
    <t>5. Otros activos financieros.</t>
  </si>
  <si>
    <t xml:space="preserve">2. Créditos a terceros. </t>
  </si>
  <si>
    <t xml:space="preserve">1. Comerciales. </t>
  </si>
  <si>
    <t xml:space="preserve">2. Materias primas y otros aprovisionamientos. </t>
  </si>
  <si>
    <t xml:space="preserve">3. Productos en curso. </t>
  </si>
  <si>
    <t xml:space="preserve">4. Productos terminados. </t>
  </si>
  <si>
    <t xml:space="preserve">5. Subproductos, residuos y materiales recuperados. </t>
  </si>
  <si>
    <t>6. Anticipos a proveedores.</t>
  </si>
  <si>
    <t xml:space="preserve">1. Clientes por ventas y prestaciones de servicios. </t>
  </si>
  <si>
    <t xml:space="preserve">2. Clientes, empresas del grupo y asociadas. </t>
  </si>
  <si>
    <t xml:space="preserve">3. Deudores varios. </t>
  </si>
  <si>
    <t xml:space="preserve">4. Personal. </t>
  </si>
  <si>
    <t xml:space="preserve">5. Activos por impuesto corriente. </t>
  </si>
  <si>
    <t xml:space="preserve">6. Otros créditos con las Administraciones Públicas. </t>
  </si>
  <si>
    <t>7. Accionistas (socios) por desembolsos exigidos.</t>
  </si>
  <si>
    <t xml:space="preserve">2. Créditos a empresas. </t>
  </si>
  <si>
    <t xml:space="preserve">1. Tesorería. </t>
  </si>
  <si>
    <t>2. Otros activos líquidos equivalentes.</t>
  </si>
  <si>
    <t xml:space="preserve">1. Capital escriturado. </t>
  </si>
  <si>
    <t>2. Capital no exigido.</t>
  </si>
  <si>
    <t xml:space="preserve">1. Legal y estatutarias. </t>
  </si>
  <si>
    <t>2. Otras reservas.</t>
  </si>
  <si>
    <t xml:space="preserve">1. Remanente (+). </t>
  </si>
  <si>
    <t>2. Resultados negativos de ejercicios anteriores.</t>
  </si>
  <si>
    <t xml:space="preserve">1. Obligaciones por prestaciones a largo plazo al personal. </t>
  </si>
  <si>
    <t xml:space="preserve">2. Actuaciones medioambientales. </t>
  </si>
  <si>
    <t xml:space="preserve">3. Provisiones por reestructuración. </t>
  </si>
  <si>
    <t>4. Otras provisiones.</t>
  </si>
  <si>
    <t xml:space="preserve">1. Obligaciones y otros valores negociables. </t>
  </si>
  <si>
    <t xml:space="preserve">2. Deuda con entidades de crédito. </t>
  </si>
  <si>
    <t xml:space="preserve">3. Acreedores por arrendamiento financiero. </t>
  </si>
  <si>
    <t>5. Otros pasivos financieros.</t>
  </si>
  <si>
    <t>3. Acreedores por arrendamiento financiero.</t>
  </si>
  <si>
    <t xml:space="preserve">1. Proveedores. </t>
  </si>
  <si>
    <t xml:space="preserve">2. Proveedores, empresas del grupo y asociadas. </t>
  </si>
  <si>
    <t xml:space="preserve">3. Acreedores varios. </t>
  </si>
  <si>
    <t xml:space="preserve">4. Personal (remuneraciones pendientes de pago). </t>
  </si>
  <si>
    <t xml:space="preserve">5. Pasivos por impuesto corriente. </t>
  </si>
  <si>
    <t xml:space="preserve">6. Otras deudas con las Administaciones Públicas. </t>
  </si>
  <si>
    <t>7. Anticipos de clientes.</t>
  </si>
  <si>
    <t>TOTAL ACTIVO</t>
  </si>
  <si>
    <t>TOTAL PATRIMONIO NETO Y PASIVO</t>
  </si>
  <si>
    <t xml:space="preserve">   A-1) Fondos propios</t>
  </si>
  <si>
    <t xml:space="preserve">   A-2) Ajustes por cambio de valor</t>
  </si>
  <si>
    <t xml:space="preserve">   A-3) Subvenciones, donaciones y legados recibidos</t>
  </si>
  <si>
    <t xml:space="preserve">a) Ventas. </t>
  </si>
  <si>
    <t>b) Prestaciones de servicios.</t>
  </si>
  <si>
    <t xml:space="preserve">a) Consumo de mercaderías. </t>
  </si>
  <si>
    <t xml:space="preserve">b) Consumo de materias primas y otras materias consumibles. </t>
  </si>
  <si>
    <t xml:space="preserve">c) Trabajos realizados por otras empresas. </t>
  </si>
  <si>
    <t>d) Deterioro de mercaderías, materias primas y otros aprovisionamientos.</t>
  </si>
  <si>
    <t xml:space="preserve">a) Ingresos accesorios y otros de gestión corriente. </t>
  </si>
  <si>
    <t>b) Subvenciones de explotación incorporadas al resultado del ejercicio.</t>
  </si>
  <si>
    <t xml:space="preserve">a) Sueldos, salarios y asimilados. </t>
  </si>
  <si>
    <t xml:space="preserve">b) Cargas sociales. </t>
  </si>
  <si>
    <t>c) Provisiones.</t>
  </si>
  <si>
    <t xml:space="preserve">a) Servicios exteriores. </t>
  </si>
  <si>
    <t xml:space="preserve">b) Tributos. </t>
  </si>
  <si>
    <t xml:space="preserve">c) Pérdidas, deterioro y variación de provisiones por operaciones comerciales. </t>
  </si>
  <si>
    <t>d) Otros gastos de gestión corriente.</t>
  </si>
  <si>
    <t xml:space="preserve">a) Deterioro y pérdidas. </t>
  </si>
  <si>
    <t>b) Resultados por enajenaciones y otras.</t>
  </si>
  <si>
    <t xml:space="preserve">a) Por deudas con empresas del grupo y asociadas. </t>
  </si>
  <si>
    <t>b) Por deudas con terceros</t>
  </si>
  <si>
    <t xml:space="preserve">a) Cartera de negociación y otros. </t>
  </si>
  <si>
    <t>b) Imputación al resultado del ejercicio por activos financieros disponibles para la venta</t>
  </si>
  <si>
    <t xml:space="preserve">a) Deterioros y pérdidas. </t>
  </si>
  <si>
    <t>b) Resultados por enajenaciones y otras</t>
  </si>
  <si>
    <t>a) De participaciones en instrumentos de patrimonio</t>
  </si>
  <si>
    <t xml:space="preserve">b) De valores negociables y de créditos del activo inmovilizado </t>
  </si>
  <si>
    <t xml:space="preserve">     (1) en empresas del grupo</t>
  </si>
  <si>
    <t xml:space="preserve">     (2) en terceros</t>
  </si>
  <si>
    <t xml:space="preserve">     (1) de empresas del grupo</t>
  </si>
  <si>
    <t xml:space="preserve">     (2) de terceros</t>
  </si>
  <si>
    <t>Ratio Fondo de Maniobra</t>
  </si>
  <si>
    <t>Ratio FdM en días</t>
  </si>
  <si>
    <t>Test de acidez</t>
  </si>
  <si>
    <t>Autonomía</t>
  </si>
  <si>
    <t>Consistencia</t>
  </si>
  <si>
    <t>LIQUIDEZ</t>
  </si>
  <si>
    <t>SOLVENCIA</t>
  </si>
  <si>
    <t>Apalancamiento a corto</t>
  </si>
  <si>
    <t>Apalancamiento a largo</t>
  </si>
  <si>
    <t xml:space="preserve">Apalancamiento total </t>
  </si>
  <si>
    <t>APALANCAMIENTO</t>
  </si>
  <si>
    <t>RENTABILIDAD</t>
  </si>
  <si>
    <t>ROTACIÓN</t>
  </si>
  <si>
    <t>EBITDA</t>
  </si>
  <si>
    <t>Resultado explotación (EBIT)</t>
  </si>
  <si>
    <t>Resultado financiero</t>
  </si>
  <si>
    <t>Resultado antes de impuestos</t>
  </si>
  <si>
    <t>Resultados operaciones interr.</t>
  </si>
  <si>
    <t>Resultado del ejercicio</t>
  </si>
  <si>
    <t>CUENTA DE PÉRDIDAS Y GANANCIAS</t>
  </si>
  <si>
    <t>Las columnas C y D de Balances resumidos se corresponden con Telefónica, E y F con Vodafone</t>
  </si>
  <si>
    <t>Comparación: Ingresos de explotación - Últ. año disp. - 11 empresas</t>
  </si>
  <si>
    <t xml:space="preserve"> </t>
  </si>
  <si>
    <r>
      <t>Grupo:</t>
    </r>
    <r>
      <rPr>
        <sz val="9"/>
        <color rgb="FF003366"/>
        <rFont val="Verdana"/>
        <family val="2"/>
      </rPr>
      <t xml:space="preserve"> 10 empresas más próximas de acuerdo a Ingresos de explotación para el último año disponible entre el grupo estándar</t>
    </r>
  </si>
  <si>
    <t>Comparación: Total Activo - Últ. año disp. - 11 empresas</t>
  </si>
  <si>
    <t>Comparación: Rentabilidad económica (%)</t>
  </si>
  <si>
    <t>Últ. año disp. - 11 empresas</t>
  </si>
  <si>
    <t>Comparación: Rentabilidad financiera (%)</t>
  </si>
  <si>
    <t>Comparación: Liquidez general - Últ. año disp. - 11 empresas</t>
  </si>
  <si>
    <t>Comparación: Endeudamiento (%) - Últ. año disp. - 11 empresas</t>
  </si>
  <si>
    <t>Las columnas H e I de Balances resumidos se corresponden con El Corte Inglés, J y K con Mercadona</t>
  </si>
  <si>
    <t>Comparación: Result. ordinarios antes Impuestos</t>
  </si>
  <si>
    <t>ACTIVO TOTAL</t>
  </si>
  <si>
    <t>ACTIVO NO CORRIENTE</t>
  </si>
  <si>
    <t>ACTIVO CORRIENTE</t>
  </si>
  <si>
    <t>PATRIMONIO NETO</t>
  </si>
  <si>
    <t>PASIVO NO CORRIENTE</t>
  </si>
  <si>
    <t>PASIVO CORRIENTE</t>
  </si>
  <si>
    <t>BALANCE</t>
  </si>
  <si>
    <t>© Diego José Pedregal 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</si>
</sst>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3366"/>
      <name val="Verdana"/>
      <family val="2"/>
    </font>
    <font>
      <sz val="8.5"/>
      <color rgb="FF333333"/>
      <name val="Verdana"/>
      <family val="2"/>
    </font>
    <font>
      <sz val="9"/>
      <color rgb="FF003366"/>
      <name val="Verdana"/>
      <family val="2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8492AC"/>
      </bottom>
      <diagonal/>
    </border>
  </borders>
  <cellStyleXfs count="2">
    <xf numFmtId="0" fontId="0" fillId="0" borderId="0"/>
    <xf numFmtId="0" fontId="7" fillId="0" borderId="0"/>
  </cellStyleXfs>
  <cellXfs count="158">
    <xf numFmtId="0" fontId="0" fillId="0" borderId="0" xfId="0"/>
    <xf numFmtId="0" fontId="0" fillId="0" borderId="0" xfId="0" applyProtection="1">
      <protection hidden="1"/>
    </xf>
    <xf numFmtId="10" fontId="2" fillId="8" borderId="0" xfId="0" applyNumberFormat="1" applyFont="1" applyFill="1" applyProtection="1">
      <protection hidden="1"/>
    </xf>
    <xf numFmtId="10" fontId="1" fillId="0" borderId="0" xfId="0" applyNumberFormat="1" applyFont="1" applyProtection="1">
      <protection hidden="1"/>
    </xf>
    <xf numFmtId="10" fontId="2" fillId="4" borderId="0" xfId="0" applyNumberFormat="1" applyFont="1" applyFill="1" applyProtection="1">
      <protection hidden="1"/>
    </xf>
    <xf numFmtId="4" fontId="0" fillId="0" borderId="0" xfId="0" applyNumberFormat="1" applyProtection="1">
      <protection hidden="1"/>
    </xf>
    <xf numFmtId="4" fontId="1" fillId="0" borderId="0" xfId="0" applyNumberFormat="1" applyFont="1" applyProtection="1">
      <protection hidden="1"/>
    </xf>
    <xf numFmtId="4" fontId="1" fillId="4" borderId="0" xfId="0" applyNumberFormat="1" applyFont="1" applyFill="1" applyProtection="1">
      <protection hidden="1"/>
    </xf>
    <xf numFmtId="4" fontId="2" fillId="4" borderId="0" xfId="0" applyNumberFormat="1" applyFont="1" applyFill="1" applyProtection="1">
      <protection hidden="1"/>
    </xf>
    <xf numFmtId="4" fontId="1" fillId="0" borderId="0" xfId="0" applyNumberFormat="1" applyFont="1" applyProtection="1">
      <protection locked="0" hidden="1"/>
    </xf>
    <xf numFmtId="4" fontId="2" fillId="4" borderId="0" xfId="0" applyNumberFormat="1" applyFont="1" applyFill="1" applyAlignment="1" applyProtection="1">
      <alignment wrapText="1"/>
      <protection hidden="1"/>
    </xf>
    <xf numFmtId="4" fontId="1" fillId="3" borderId="0" xfId="0" applyNumberFormat="1" applyFont="1" applyFill="1" applyProtection="1">
      <protection hidden="1"/>
    </xf>
    <xf numFmtId="4" fontId="2" fillId="3" borderId="0" xfId="0" applyNumberFormat="1" applyFont="1" applyFill="1" applyProtection="1">
      <protection hidden="1"/>
    </xf>
    <xf numFmtId="4" fontId="2" fillId="3" borderId="0" xfId="0" applyNumberFormat="1" applyFont="1" applyFill="1" applyAlignment="1" applyProtection="1">
      <alignment wrapText="1"/>
      <protection hidden="1"/>
    </xf>
    <xf numFmtId="4" fontId="2" fillId="0" borderId="0" xfId="0" applyNumberFormat="1" applyFont="1" applyProtection="1">
      <protection hidden="1"/>
    </xf>
    <xf numFmtId="4" fontId="1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Protection="1">
      <protection locked="0" hidden="1"/>
    </xf>
    <xf numFmtId="4" fontId="0" fillId="0" borderId="0" xfId="0" applyNumberFormat="1" applyAlignment="1" applyProtection="1">
      <alignment wrapText="1"/>
      <protection hidden="1"/>
    </xf>
    <xf numFmtId="4" fontId="3" fillId="9" borderId="0" xfId="0" applyNumberFormat="1" applyFont="1" applyFill="1" applyProtection="1">
      <protection hidden="1"/>
    </xf>
    <xf numFmtId="4" fontId="3" fillId="9" borderId="1" xfId="0" applyNumberFormat="1" applyFont="1" applyFill="1" applyBorder="1" applyProtection="1">
      <protection hidden="1"/>
    </xf>
    <xf numFmtId="4" fontId="1" fillId="4" borderId="1" xfId="0" applyNumberFormat="1" applyFont="1" applyFill="1" applyBorder="1" applyProtection="1">
      <protection hidden="1"/>
    </xf>
    <xf numFmtId="4" fontId="2" fillId="4" borderId="1" xfId="0" applyNumberFormat="1" applyFont="1" applyFill="1" applyBorder="1" applyProtection="1">
      <protection hidden="1"/>
    </xf>
    <xf numFmtId="4" fontId="1" fillId="0" borderId="1" xfId="0" applyNumberFormat="1" applyFont="1" applyBorder="1" applyProtection="1">
      <protection locked="0" hidden="1"/>
    </xf>
    <xf numFmtId="4" fontId="1" fillId="3" borderId="1" xfId="0" applyNumberFormat="1" applyFont="1" applyFill="1" applyBorder="1" applyProtection="1">
      <protection hidden="1"/>
    </xf>
    <xf numFmtId="4" fontId="2" fillId="3" borderId="1" xfId="0" applyNumberFormat="1" applyFont="1" applyFill="1" applyBorder="1" applyProtection="1">
      <protection hidden="1"/>
    </xf>
    <xf numFmtId="4" fontId="1" fillId="4" borderId="2" xfId="0" applyNumberFormat="1" applyFont="1" applyFill="1" applyBorder="1" applyProtection="1">
      <protection hidden="1"/>
    </xf>
    <xf numFmtId="4" fontId="2" fillId="4" borderId="2" xfId="0" applyNumberFormat="1" applyFont="1" applyFill="1" applyBorder="1" applyProtection="1">
      <protection hidden="1"/>
    </xf>
    <xf numFmtId="4" fontId="1" fillId="0" borderId="2" xfId="0" applyNumberFormat="1" applyFont="1" applyBorder="1" applyProtection="1">
      <protection locked="0" hidden="1"/>
    </xf>
    <xf numFmtId="0" fontId="5" fillId="10" borderId="1" xfId="0" applyNumberFormat="1" applyFont="1" applyFill="1" applyBorder="1" applyProtection="1"/>
    <xf numFmtId="0" fontId="5" fillId="10" borderId="1" xfId="0" applyNumberFormat="1" applyFont="1" applyFill="1" applyBorder="1" applyProtection="1">
      <protection locked="0"/>
    </xf>
    <xf numFmtId="4" fontId="3" fillId="10" borderId="1" xfId="0" applyNumberFormat="1" applyFont="1" applyFill="1" applyBorder="1" applyProtection="1">
      <protection hidden="1"/>
    </xf>
    <xf numFmtId="4" fontId="0" fillId="9" borderId="0" xfId="0" applyNumberFormat="1" applyFill="1" applyProtection="1">
      <protection hidden="1"/>
    </xf>
    <xf numFmtId="4" fontId="0" fillId="9" borderId="1" xfId="0" applyNumberFormat="1" applyFill="1" applyBorder="1" applyProtection="1">
      <protection hidden="1"/>
    </xf>
    <xf numFmtId="4" fontId="3" fillId="4" borderId="3" xfId="0" applyNumberFormat="1" applyFont="1" applyFill="1" applyBorder="1" applyProtection="1">
      <protection hidden="1"/>
    </xf>
    <xf numFmtId="4" fontId="3" fillId="0" borderId="3" xfId="0" applyNumberFormat="1" applyFont="1" applyBorder="1" applyProtection="1">
      <protection hidden="1"/>
    </xf>
    <xf numFmtId="4" fontId="0" fillId="0" borderId="3" xfId="0" applyNumberFormat="1" applyBorder="1" applyProtection="1">
      <protection hidden="1"/>
    </xf>
    <xf numFmtId="4" fontId="3" fillId="3" borderId="3" xfId="0" applyNumberFormat="1" applyFont="1" applyFill="1" applyBorder="1" applyProtection="1">
      <protection hidden="1"/>
    </xf>
    <xf numFmtId="4" fontId="3" fillId="4" borderId="2" xfId="0" applyNumberFormat="1" applyFont="1" applyFill="1" applyBorder="1" applyProtection="1">
      <protection hidden="1"/>
    </xf>
    <xf numFmtId="4" fontId="3" fillId="0" borderId="2" xfId="0" applyNumberFormat="1" applyFont="1" applyBorder="1" applyProtection="1">
      <protection hidden="1"/>
    </xf>
    <xf numFmtId="4" fontId="0" fillId="0" borderId="2" xfId="0" applyNumberFormat="1" applyBorder="1" applyProtection="1">
      <protection hidden="1"/>
    </xf>
    <xf numFmtId="4" fontId="3" fillId="3" borderId="2" xfId="0" applyNumberFormat="1" applyFont="1" applyFill="1" applyBorder="1" applyProtection="1">
      <protection hidden="1"/>
    </xf>
    <xf numFmtId="4" fontId="4" fillId="3" borderId="2" xfId="0" applyNumberFormat="1" applyFont="1" applyFill="1" applyBorder="1" applyProtection="1">
      <protection hidden="1"/>
    </xf>
    <xf numFmtId="4" fontId="4" fillId="0" borderId="2" xfId="0" applyNumberFormat="1" applyFont="1" applyBorder="1" applyProtection="1">
      <protection hidden="1"/>
    </xf>
    <xf numFmtId="4" fontId="1" fillId="3" borderId="2" xfId="0" applyNumberFormat="1" applyFont="1" applyFill="1" applyBorder="1" applyProtection="1">
      <protection hidden="1"/>
    </xf>
    <xf numFmtId="4" fontId="2" fillId="3" borderId="2" xfId="0" applyNumberFormat="1" applyFont="1" applyFill="1" applyBorder="1" applyProtection="1">
      <protection hidden="1"/>
    </xf>
    <xf numFmtId="0" fontId="5" fillId="10" borderId="1" xfId="0" applyNumberFormat="1" applyFont="1" applyFill="1" applyBorder="1" applyProtection="1">
      <protection hidden="1"/>
    </xf>
    <xf numFmtId="4" fontId="1" fillId="0" borderId="1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hidden="1"/>
    </xf>
    <xf numFmtId="4" fontId="1" fillId="0" borderId="2" xfId="0" applyNumberFormat="1" applyFont="1" applyBorder="1" applyProtection="1">
      <protection hidden="1"/>
    </xf>
    <xf numFmtId="4" fontId="2" fillId="0" borderId="2" xfId="0" applyNumberFormat="1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locked="0" hidden="1"/>
    </xf>
    <xf numFmtId="0" fontId="5" fillId="10" borderId="1" xfId="0" applyNumberFormat="1" applyFont="1" applyFill="1" applyBorder="1" applyAlignment="1" applyProtection="1">
      <alignment wrapText="1"/>
      <protection hidden="1"/>
    </xf>
    <xf numFmtId="0" fontId="5" fillId="10" borderId="1" xfId="0" applyFont="1" applyFill="1" applyBorder="1" applyProtection="1">
      <protection hidden="1"/>
    </xf>
    <xf numFmtId="4" fontId="3" fillId="0" borderId="5" xfId="0" applyNumberFormat="1" applyFont="1" applyBorder="1" applyProtection="1">
      <protection hidden="1"/>
    </xf>
    <xf numFmtId="4" fontId="3" fillId="0" borderId="2" xfId="0" applyNumberFormat="1" applyFont="1" applyBorder="1" applyProtection="1">
      <protection locked="0" hidden="1"/>
    </xf>
    <xf numFmtId="4" fontId="2" fillId="0" borderId="2" xfId="0" applyNumberFormat="1" applyFont="1" applyBorder="1" applyProtection="1">
      <protection locked="0" hidden="1"/>
    </xf>
    <xf numFmtId="4" fontId="3" fillId="10" borderId="3" xfId="0" applyNumberFormat="1" applyFont="1" applyFill="1" applyBorder="1" applyProtection="1">
      <protection hidden="1"/>
    </xf>
    <xf numFmtId="4" fontId="3" fillId="10" borderId="5" xfId="0" applyNumberFormat="1" applyFont="1" applyFill="1" applyBorder="1" applyProtection="1">
      <protection hidden="1"/>
    </xf>
    <xf numFmtId="4" fontId="3" fillId="10" borderId="2" xfId="0" applyNumberFormat="1" applyFont="1" applyFill="1" applyBorder="1" applyProtection="1">
      <protection hidden="1"/>
    </xf>
    <xf numFmtId="4" fontId="3" fillId="10" borderId="1" xfId="0" applyNumberFormat="1" applyFont="1" applyFill="1" applyBorder="1" applyAlignment="1" applyProtection="1">
      <alignment wrapText="1"/>
      <protection hidden="1"/>
    </xf>
    <xf numFmtId="4" fontId="4" fillId="10" borderId="3" xfId="0" applyNumberFormat="1" applyFont="1" applyFill="1" applyBorder="1" applyProtection="1">
      <protection hidden="1"/>
    </xf>
    <xf numFmtId="4" fontId="1" fillId="0" borderId="2" xfId="0" applyNumberFormat="1" applyFont="1" applyBorder="1" applyAlignment="1" applyProtection="1">
      <alignment wrapText="1"/>
      <protection hidden="1"/>
    </xf>
    <xf numFmtId="4" fontId="3" fillId="10" borderId="2" xfId="0" applyNumberFormat="1" applyFont="1" applyFill="1" applyBorder="1" applyAlignment="1" applyProtection="1">
      <alignment wrapText="1"/>
      <protection hidden="1"/>
    </xf>
    <xf numFmtId="4" fontId="3" fillId="10" borderId="5" xfId="0" applyNumberFormat="1" applyFont="1" applyFill="1" applyBorder="1" applyAlignment="1" applyProtection="1">
      <alignment wrapText="1"/>
      <protection hidden="1"/>
    </xf>
    <xf numFmtId="4" fontId="1" fillId="0" borderId="5" xfId="0" applyNumberFormat="1" applyFont="1" applyBorder="1" applyProtection="1">
      <protection hidden="1"/>
    </xf>
    <xf numFmtId="4" fontId="1" fillId="0" borderId="5" xfId="0" applyNumberFormat="1" applyFont="1" applyBorder="1" applyProtection="1">
      <protection locked="0" hidden="1"/>
    </xf>
    <xf numFmtId="10" fontId="2" fillId="8" borderId="2" xfId="0" applyNumberFormat="1" applyFont="1" applyFill="1" applyBorder="1" applyProtection="1">
      <protection hidden="1"/>
    </xf>
    <xf numFmtId="10" fontId="1" fillId="0" borderId="2" xfId="0" applyNumberFormat="1" applyFont="1" applyBorder="1" applyProtection="1">
      <protection hidden="1"/>
    </xf>
    <xf numFmtId="10" fontId="2" fillId="4" borderId="2" xfId="0" applyNumberFormat="1" applyFont="1" applyFill="1" applyBorder="1" applyProtection="1">
      <protection hidden="1"/>
    </xf>
    <xf numFmtId="4" fontId="2" fillId="5" borderId="0" xfId="0" applyNumberFormat="1" applyFont="1" applyFill="1" applyProtection="1">
      <protection hidden="1"/>
    </xf>
    <xf numFmtId="4" fontId="2" fillId="5" borderId="2" xfId="0" applyNumberFormat="1" applyFont="1" applyFill="1" applyBorder="1" applyProtection="1">
      <protection hidden="1"/>
    </xf>
    <xf numFmtId="4" fontId="2" fillId="6" borderId="0" xfId="0" applyNumberFormat="1" applyFont="1" applyFill="1" applyProtection="1">
      <protection hidden="1"/>
    </xf>
    <xf numFmtId="4" fontId="2" fillId="6" borderId="2" xfId="0" applyNumberFormat="1" applyFont="1" applyFill="1" applyBorder="1" applyProtection="1">
      <protection hidden="1"/>
    </xf>
    <xf numFmtId="4" fontId="2" fillId="2" borderId="0" xfId="0" applyNumberFormat="1" applyFont="1" applyFill="1" applyProtection="1">
      <protection hidden="1"/>
    </xf>
    <xf numFmtId="4" fontId="2" fillId="2" borderId="2" xfId="0" applyNumberFormat="1" applyFont="1" applyFill="1" applyBorder="1" applyProtection="1">
      <protection hidden="1"/>
    </xf>
    <xf numFmtId="4" fontId="1" fillId="7" borderId="0" xfId="0" applyNumberFormat="1" applyFont="1" applyFill="1" applyProtection="1">
      <protection hidden="1"/>
    </xf>
    <xf numFmtId="4" fontId="2" fillId="7" borderId="0" xfId="0" applyNumberFormat="1" applyFont="1" applyFill="1" applyProtection="1">
      <protection hidden="1"/>
    </xf>
    <xf numFmtId="4" fontId="1" fillId="7" borderId="1" xfId="0" applyNumberFormat="1" applyFont="1" applyFill="1" applyBorder="1" applyProtection="1">
      <protection hidden="1"/>
    </xf>
    <xf numFmtId="4" fontId="2" fillId="7" borderId="1" xfId="0" applyNumberFormat="1" applyFont="1" applyFill="1" applyBorder="1" applyProtection="1">
      <protection hidden="1"/>
    </xf>
    <xf numFmtId="0" fontId="5" fillId="10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" fontId="3" fillId="10" borderId="5" xfId="0" applyNumberFormat="1" applyFont="1" applyFill="1" applyBorder="1" applyAlignment="1" applyProtection="1">
      <alignment wrapText="1"/>
      <protection hidden="1"/>
    </xf>
    <xf numFmtId="4" fontId="1" fillId="0" borderId="0" xfId="0" applyNumberFormat="1" applyFont="1" applyAlignment="1" applyProtection="1">
      <protection hidden="1"/>
    </xf>
    <xf numFmtId="4" fontId="1" fillId="0" borderId="2" xfId="0" applyNumberFormat="1" applyFont="1" applyBorder="1" applyAlignment="1" applyProtection="1">
      <protection hidden="1"/>
    </xf>
    <xf numFmtId="10" fontId="1" fillId="0" borderId="0" xfId="0" applyNumberFormat="1" applyFont="1" applyAlignment="1" applyProtection="1">
      <protection hidden="1"/>
    </xf>
    <xf numFmtId="10" fontId="1" fillId="0" borderId="2" xfId="0" applyNumberFormat="1" applyFont="1" applyBorder="1" applyAlignment="1" applyProtection="1">
      <protection hidden="1"/>
    </xf>
    <xf numFmtId="4" fontId="1" fillId="0" borderId="1" xfId="0" applyNumberFormat="1" applyFont="1" applyBorder="1" applyAlignment="1" applyProtection="1">
      <protection hidden="1"/>
    </xf>
    <xf numFmtId="4" fontId="1" fillId="0" borderId="0" xfId="0" applyNumberFormat="1" applyFont="1" applyAlignment="1" applyProtection="1">
      <alignment horizontal="right"/>
      <protection locked="0" hidden="1"/>
    </xf>
    <xf numFmtId="4" fontId="3" fillId="10" borderId="2" xfId="0" applyNumberFormat="1" applyFont="1" applyFill="1" applyBorder="1" applyAlignment="1" applyProtection="1">
      <alignment horizontal="right"/>
      <protection hidden="1"/>
    </xf>
    <xf numFmtId="4" fontId="3" fillId="10" borderId="5" xfId="0" applyNumberFormat="1" applyFont="1" applyFill="1" applyBorder="1" applyAlignment="1" applyProtection="1">
      <alignment horizontal="right"/>
      <protection hidden="1"/>
    </xf>
    <xf numFmtId="4" fontId="1" fillId="0" borderId="5" xfId="0" applyNumberFormat="1" applyFont="1" applyBorder="1" applyAlignment="1" applyProtection="1">
      <alignment horizontal="right"/>
      <protection locked="0" hidden="1"/>
    </xf>
    <xf numFmtId="4" fontId="3" fillId="10" borderId="1" xfId="0" applyNumberFormat="1" applyFont="1" applyFill="1" applyBorder="1" applyAlignment="1" applyProtection="1">
      <alignment horizontal="right"/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2" xfId="0" applyNumberFormat="1" applyFont="1" applyBorder="1" applyAlignment="1" applyProtection="1">
      <alignment wrapText="1"/>
      <protection hidden="1"/>
    </xf>
    <xf numFmtId="4" fontId="2" fillId="0" borderId="5" xfId="0" applyNumberFormat="1" applyFont="1" applyBorder="1" applyProtection="1">
      <protection hidden="1"/>
    </xf>
    <xf numFmtId="4" fontId="2" fillId="0" borderId="5" xfId="0" applyNumberFormat="1" applyFont="1" applyBorder="1" applyAlignment="1" applyProtection="1">
      <alignment wrapText="1"/>
      <protection hidden="1"/>
    </xf>
    <xf numFmtId="4" fontId="2" fillId="0" borderId="5" xfId="0" applyNumberFormat="1" applyFont="1" applyBorder="1" applyProtection="1">
      <protection locked="0" hidden="1"/>
    </xf>
    <xf numFmtId="4" fontId="1" fillId="0" borderId="2" xfId="0" applyNumberFormat="1" applyFont="1" applyBorder="1" applyAlignment="1" applyProtection="1">
      <alignment horizontal="right"/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2" xfId="0" applyNumberFormat="1" applyFont="1" applyBorder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1" xfId="0" applyNumberFormat="1" applyFont="1" applyBorder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2" xfId="0" applyNumberFormat="1" applyFont="1" applyBorder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1" xfId="0" applyNumberFormat="1" applyFont="1" applyBorder="1" applyProtection="1">
      <protection locked="0" hidden="1"/>
    </xf>
    <xf numFmtId="4" fontId="3" fillId="3" borderId="2" xfId="0" applyNumberFormat="1" applyFont="1" applyFill="1" applyBorder="1" applyProtection="1">
      <protection hidden="1"/>
    </xf>
    <xf numFmtId="4" fontId="1" fillId="0" borderId="2" xfId="0" applyNumberFormat="1" applyFont="1" applyBorder="1" applyProtection="1">
      <protection hidden="1"/>
    </xf>
    <xf numFmtId="4" fontId="1" fillId="0" borderId="0" xfId="0" applyNumberFormat="1" applyFont="1" applyProtection="1">
      <protection locked="0" hidden="1"/>
    </xf>
    <xf numFmtId="4" fontId="1" fillId="0" borderId="0" xfId="0" applyNumberFormat="1" applyFont="1" applyProtection="1">
      <protection locked="0" hidden="1"/>
    </xf>
    <xf numFmtId="4" fontId="1" fillId="0" borderId="0" xfId="0" applyNumberFormat="1" applyFont="1" applyProtection="1">
      <protection hidden="1"/>
    </xf>
    <xf numFmtId="4" fontId="1" fillId="0" borderId="0" xfId="0" applyNumberFormat="1" applyFont="1" applyProtection="1">
      <protection hidden="1"/>
    </xf>
    <xf numFmtId="4" fontId="1" fillId="0" borderId="5" xfId="0" applyNumberFormat="1" applyFont="1" applyBorder="1" applyProtection="1">
      <protection locked="0" hidden="1"/>
    </xf>
    <xf numFmtId="0" fontId="0" fillId="0" borderId="0" xfId="0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11" borderId="8" xfId="0" applyFont="1" applyFill="1" applyBorder="1" applyAlignment="1">
      <alignment vertical="center"/>
    </xf>
    <xf numFmtId="0" fontId="8" fillId="11" borderId="0" xfId="0" applyFont="1" applyFill="1" applyAlignment="1">
      <alignment vertical="center"/>
    </xf>
    <xf numFmtId="0" fontId="6" fillId="9" borderId="0" xfId="0" applyFont="1" applyFill="1"/>
    <xf numFmtId="0" fontId="0" fillId="9" borderId="0" xfId="0" applyFill="1"/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8" fillId="11" borderId="8" xfId="0" applyFont="1" applyFill="1" applyBorder="1" applyAlignment="1">
      <alignment vertical="top"/>
    </xf>
    <xf numFmtId="0" fontId="8" fillId="11" borderId="0" xfId="0" applyFont="1" applyFill="1" applyAlignment="1">
      <alignment vertical="top"/>
    </xf>
    <xf numFmtId="4" fontId="1" fillId="0" borderId="0" xfId="0" applyNumberFormat="1" applyFont="1" applyAlignment="1" applyProtection="1">
      <alignment horizontal="right"/>
      <protection hidden="1"/>
    </xf>
    <xf numFmtId="4" fontId="1" fillId="0" borderId="1" xfId="0" applyNumberFormat="1" applyFont="1" applyBorder="1" applyAlignment="1" applyProtection="1">
      <alignment horizontal="right"/>
      <protection hidden="1"/>
    </xf>
    <xf numFmtId="4" fontId="2" fillId="12" borderId="0" xfId="0" applyNumberFormat="1" applyFont="1" applyFill="1" applyAlignment="1" applyProtection="1">
      <alignment horizontal="left"/>
      <protection hidden="1"/>
    </xf>
    <xf numFmtId="4" fontId="2" fillId="12" borderId="1" xfId="0" applyNumberFormat="1" applyFont="1" applyFill="1" applyBorder="1" applyAlignment="1" applyProtection="1">
      <alignment horizontal="left"/>
      <protection hidden="1"/>
    </xf>
    <xf numFmtId="4" fontId="3" fillId="10" borderId="3" xfId="0" applyNumberFormat="1" applyFont="1" applyFill="1" applyBorder="1" applyProtection="1"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Alignment="1" applyProtection="1">
      <alignment horizontal="left" wrapText="1"/>
      <protection hidden="1"/>
    </xf>
    <xf numFmtId="4" fontId="3" fillId="10" borderId="5" xfId="0" applyNumberFormat="1" applyFont="1" applyFill="1" applyBorder="1" applyAlignment="1" applyProtection="1">
      <alignment wrapText="1"/>
      <protection hidden="1"/>
    </xf>
    <xf numFmtId="4" fontId="2" fillId="0" borderId="5" xfId="0" applyNumberFormat="1" applyFont="1" applyBorder="1" applyAlignment="1" applyProtection="1">
      <alignment wrapText="1"/>
      <protection hidden="1"/>
    </xf>
    <xf numFmtId="4" fontId="3" fillId="12" borderId="6" xfId="0" applyNumberFormat="1" applyFont="1" applyFill="1" applyBorder="1" applyAlignment="1" applyProtection="1">
      <alignment horizontal="center" vertical="center"/>
      <protection hidden="1"/>
    </xf>
    <xf numFmtId="4" fontId="3" fillId="12" borderId="0" xfId="0" applyNumberFormat="1" applyFont="1" applyFill="1" applyBorder="1" applyAlignment="1" applyProtection="1">
      <alignment horizontal="center" vertical="center"/>
      <protection hidden="1"/>
    </xf>
    <xf numFmtId="4" fontId="3" fillId="12" borderId="1" xfId="0" applyNumberFormat="1" applyFont="1" applyFill="1" applyBorder="1" applyAlignment="1" applyProtection="1">
      <alignment horizontal="center" vertical="center"/>
      <protection hidden="1"/>
    </xf>
    <xf numFmtId="4" fontId="3" fillId="3" borderId="6" xfId="0" applyNumberFormat="1" applyFont="1" applyFill="1" applyBorder="1" applyAlignment="1" applyProtection="1">
      <alignment horizontal="center" vertical="center" wrapText="1"/>
      <protection hidden="1"/>
    </xf>
    <xf numFmtId="4" fontId="3" fillId="3" borderId="0" xfId="0" applyNumberFormat="1" applyFont="1" applyFill="1" applyAlignment="1" applyProtection="1">
      <alignment horizontal="center" vertical="center" wrapText="1"/>
      <protection hidden="1"/>
    </xf>
    <xf numFmtId="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4" fontId="3" fillId="5" borderId="6" xfId="0" applyNumberFormat="1" applyFont="1" applyFill="1" applyBorder="1" applyAlignment="1" applyProtection="1">
      <alignment horizontal="center" vertical="center"/>
      <protection hidden="1"/>
    </xf>
    <xf numFmtId="4" fontId="3" fillId="5" borderId="0" xfId="0" applyNumberFormat="1" applyFont="1" applyFill="1" applyBorder="1" applyAlignment="1" applyProtection="1">
      <alignment horizontal="center" vertical="center"/>
      <protection hidden="1"/>
    </xf>
    <xf numFmtId="4" fontId="3" fillId="5" borderId="2" xfId="0" applyNumberFormat="1" applyFont="1" applyFill="1" applyBorder="1" applyAlignment="1" applyProtection="1">
      <alignment horizontal="center" vertical="center"/>
      <protection hidden="1"/>
    </xf>
    <xf numFmtId="4" fontId="3" fillId="6" borderId="7" xfId="0" applyNumberFormat="1" applyFont="1" applyFill="1" applyBorder="1" applyAlignment="1" applyProtection="1">
      <alignment horizontal="center" vertical="center"/>
      <protection hidden="1"/>
    </xf>
    <xf numFmtId="4" fontId="3" fillId="6" borderId="2" xfId="0" applyNumberFormat="1" applyFont="1" applyFill="1" applyBorder="1" applyAlignment="1" applyProtection="1">
      <alignment horizontal="center" vertical="center"/>
      <protection hidden="1"/>
    </xf>
    <xf numFmtId="10" fontId="3" fillId="8" borderId="7" xfId="0" applyNumberFormat="1" applyFont="1" applyFill="1" applyBorder="1" applyAlignment="1" applyProtection="1">
      <alignment horizontal="center" vertical="center"/>
      <protection hidden="1"/>
    </xf>
    <xf numFmtId="10" fontId="3" fillId="8" borderId="0" xfId="0" applyNumberFormat="1" applyFont="1" applyFill="1" applyBorder="1" applyAlignment="1" applyProtection="1">
      <alignment horizontal="center" vertical="center"/>
      <protection hidden="1"/>
    </xf>
    <xf numFmtId="10" fontId="3" fillId="8" borderId="2" xfId="0" applyNumberFormat="1" applyFont="1" applyFill="1" applyBorder="1" applyAlignment="1" applyProtection="1">
      <alignment horizontal="center" vertical="center"/>
      <protection hidden="1"/>
    </xf>
    <xf numFmtId="10" fontId="3" fillId="4" borderId="7" xfId="0" applyNumberFormat="1" applyFont="1" applyFill="1" applyBorder="1" applyAlignment="1" applyProtection="1">
      <alignment horizontal="center" vertical="center"/>
      <protection hidden="1"/>
    </xf>
    <xf numFmtId="10" fontId="3" fillId="4" borderId="0" xfId="0" applyNumberFormat="1" applyFont="1" applyFill="1" applyBorder="1" applyAlignment="1" applyProtection="1">
      <alignment horizontal="center" vertical="center"/>
      <protection hidden="1"/>
    </xf>
    <xf numFmtId="10" fontId="3" fillId="4" borderId="2" xfId="0" applyNumberFormat="1" applyFont="1" applyFill="1" applyBorder="1" applyAlignment="1" applyProtection="1">
      <alignment horizontal="center" vertical="center"/>
      <protection hidden="1"/>
    </xf>
    <xf numFmtId="4" fontId="3" fillId="2" borderId="7" xfId="0" applyNumberFormat="1" applyFont="1" applyFill="1" applyBorder="1" applyAlignment="1" applyProtection="1">
      <alignment horizontal="center" vertical="center"/>
      <protection hidden="1"/>
    </xf>
    <xf numFmtId="4" fontId="3" fillId="2" borderId="0" xfId="0" applyNumberFormat="1" applyFont="1" applyFill="1" applyBorder="1" applyAlignment="1" applyProtection="1">
      <alignment horizontal="center" vertical="center"/>
      <protection hidden="1"/>
    </xf>
    <xf numFmtId="4" fontId="3" fillId="2" borderId="2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704850</xdr:colOff>
      <xdr:row>25</xdr:row>
      <xdr:rowOff>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04900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9</xdr:col>
      <xdr:colOff>704850</xdr:colOff>
      <xdr:row>49</xdr:row>
      <xdr:rowOff>0</xdr:rowOff>
    </xdr:to>
    <xdr:pic>
      <xdr:nvPicPr>
        <xdr:cNvPr id="3" name="2 Imagen" descr=" 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9</xdr:col>
      <xdr:colOff>704850</xdr:colOff>
      <xdr:row>73</xdr:row>
      <xdr:rowOff>0</xdr:rowOff>
    </xdr:to>
    <xdr:pic>
      <xdr:nvPicPr>
        <xdr:cNvPr id="4" name="3 Imagen" descr=" 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267950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9</xdr:col>
      <xdr:colOff>704850</xdr:colOff>
      <xdr:row>97</xdr:row>
      <xdr:rowOff>0</xdr:rowOff>
    </xdr:to>
    <xdr:pic>
      <xdr:nvPicPr>
        <xdr:cNvPr id="5" name="4 Imagen" descr=" 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849475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9</xdr:col>
      <xdr:colOff>704850</xdr:colOff>
      <xdr:row>121</xdr:row>
      <xdr:rowOff>0</xdr:rowOff>
    </xdr:to>
    <xdr:pic>
      <xdr:nvPicPr>
        <xdr:cNvPr id="6" name="5 Imagen" descr=" 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0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9</xdr:col>
      <xdr:colOff>704850</xdr:colOff>
      <xdr:row>145</xdr:row>
      <xdr:rowOff>0</xdr:rowOff>
    </xdr:to>
    <xdr:pic>
      <xdr:nvPicPr>
        <xdr:cNvPr id="7" name="6 Imagen" descr=" 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012525"/>
          <a:ext cx="6800850" cy="3810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704850</xdr:colOff>
      <xdr:row>25</xdr:row>
      <xdr:rowOff>0</xdr:rowOff>
    </xdr:to>
    <xdr:pic>
      <xdr:nvPicPr>
        <xdr:cNvPr id="4097" name="Picture 1" descr=" ">
          <a:extLs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10490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9</xdr:col>
      <xdr:colOff>704850</xdr:colOff>
      <xdr:row>49</xdr:row>
      <xdr:rowOff>0</xdr:rowOff>
    </xdr:to>
    <xdr:pic>
      <xdr:nvPicPr>
        <xdr:cNvPr id="4098" name="Picture 2" descr=" 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5686425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9</xdr:col>
      <xdr:colOff>704850</xdr:colOff>
      <xdr:row>72</xdr:row>
      <xdr:rowOff>0</xdr:rowOff>
    </xdr:to>
    <xdr:pic>
      <xdr:nvPicPr>
        <xdr:cNvPr id="4099" name="Picture 3" descr=" ">
          <a:extLst>
            <a:ext uri="{FF2B5EF4-FFF2-40B4-BE49-F238E27FC236}">
              <a16:creationId xmlns:a16="http://schemas.microsoft.com/office/drawing/2014/main" id="{00000000-0008-0000-0700-000003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2000" y="1007745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9</xdr:col>
      <xdr:colOff>704850</xdr:colOff>
      <xdr:row>96</xdr:row>
      <xdr:rowOff>0</xdr:rowOff>
    </xdr:to>
    <xdr:pic>
      <xdr:nvPicPr>
        <xdr:cNvPr id="4100" name="Picture 4" descr=" ">
          <a:extLst>
            <a:ext uri="{FF2B5EF4-FFF2-40B4-BE49-F238E27FC236}">
              <a16:creationId xmlns:a16="http://schemas.microsoft.com/office/drawing/2014/main" id="{00000000-0008-0000-0700-000004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0" y="14658975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9</xdr:col>
      <xdr:colOff>704850</xdr:colOff>
      <xdr:row>120</xdr:row>
      <xdr:rowOff>0</xdr:rowOff>
    </xdr:to>
    <xdr:pic>
      <xdr:nvPicPr>
        <xdr:cNvPr id="4101" name="Picture 5" descr=" ">
          <a:extLst>
            <a:ext uri="{FF2B5EF4-FFF2-40B4-BE49-F238E27FC236}">
              <a16:creationId xmlns:a16="http://schemas.microsoft.com/office/drawing/2014/main" id="{00000000-0008-0000-0700-000005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0" y="1924050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9</xdr:col>
      <xdr:colOff>704850</xdr:colOff>
      <xdr:row>144</xdr:row>
      <xdr:rowOff>0</xdr:rowOff>
    </xdr:to>
    <xdr:pic>
      <xdr:nvPicPr>
        <xdr:cNvPr id="4102" name="Picture 6" descr=" ">
          <a:extLst>
            <a:ext uri="{FF2B5EF4-FFF2-40B4-BE49-F238E27FC236}">
              <a16:creationId xmlns:a16="http://schemas.microsoft.com/office/drawing/2014/main" id="{00000000-0008-0000-0700-000006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62000" y="23822025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9</xdr:col>
      <xdr:colOff>704850</xdr:colOff>
      <xdr:row>168</xdr:row>
      <xdr:rowOff>0</xdr:rowOff>
    </xdr:to>
    <xdr:pic>
      <xdr:nvPicPr>
        <xdr:cNvPr id="4103" name="Picture 7" descr=" ">
          <a:extLst>
            <a:ext uri="{FF2B5EF4-FFF2-40B4-BE49-F238E27FC236}">
              <a16:creationId xmlns:a16="http://schemas.microsoft.com/office/drawing/2014/main" id="{00000000-0008-0000-0700-000007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62000" y="28403550"/>
          <a:ext cx="6800850" cy="3810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1" sqref="C11"/>
    </sheetView>
  </sheetViews>
  <sheetFormatPr baseColWidth="10" defaultRowHeight="15" x14ac:dyDescent="0.25"/>
  <cols>
    <col min="1" max="1" width="4.5703125" style="5" customWidth="1"/>
    <col min="2" max="2" width="54.7109375" style="5" customWidth="1"/>
    <col min="3" max="26" width="18.7109375" style="5" customWidth="1"/>
    <col min="27" max="16384" width="11.42578125" style="5"/>
  </cols>
  <sheetData>
    <row r="1" spans="1:26" s="29" customFormat="1" ht="24" thickBot="1" x14ac:dyDescent="0.4">
      <c r="A1" s="28"/>
      <c r="C1" s="29">
        <v>2012</v>
      </c>
      <c r="D1" s="29">
        <v>2006</v>
      </c>
      <c r="F1" s="29">
        <v>2012</v>
      </c>
      <c r="G1" s="29">
        <v>2006</v>
      </c>
    </row>
    <row r="2" spans="1:26" s="31" customFormat="1" ht="19.5" thickTop="1" x14ac:dyDescent="0.3">
      <c r="A2" s="18" t="s">
        <v>142</v>
      </c>
      <c r="B2" s="18"/>
      <c r="C2" s="18">
        <f t="shared" ref="C2:U2" si="0">IF(C1="","",C19+C35+C41)</f>
        <v>4652.5879999999997</v>
      </c>
      <c r="D2" s="18">
        <f t="shared" si="0"/>
        <v>6874.6100000000006</v>
      </c>
      <c r="E2" s="18" t="str">
        <f t="shared" si="0"/>
        <v/>
      </c>
      <c r="F2" s="18">
        <f t="shared" si="0"/>
        <v>18205.923999999999</v>
      </c>
      <c r="G2" s="18">
        <f t="shared" si="0"/>
        <v>13433.855</v>
      </c>
      <c r="H2" s="18" t="str">
        <f t="shared" si="0"/>
        <v/>
      </c>
      <c r="I2" s="18" t="str">
        <f t="shared" si="0"/>
        <v/>
      </c>
      <c r="J2" s="18" t="str">
        <f t="shared" si="0"/>
        <v/>
      </c>
      <c r="K2" s="18" t="str">
        <f t="shared" si="0"/>
        <v/>
      </c>
      <c r="L2" s="18" t="str">
        <f t="shared" si="0"/>
        <v/>
      </c>
      <c r="M2" s="18" t="str">
        <f t="shared" si="0"/>
        <v/>
      </c>
      <c r="N2" s="18" t="str">
        <f t="shared" si="0"/>
        <v/>
      </c>
      <c r="O2" s="18" t="str">
        <f t="shared" si="0"/>
        <v/>
      </c>
      <c r="P2" s="18" t="str">
        <f t="shared" si="0"/>
        <v/>
      </c>
      <c r="Q2" s="18" t="str">
        <f t="shared" si="0"/>
        <v/>
      </c>
      <c r="R2" s="18" t="str">
        <f t="shared" si="0"/>
        <v/>
      </c>
      <c r="S2" s="18" t="str">
        <f t="shared" si="0"/>
        <v/>
      </c>
      <c r="T2" s="18" t="str">
        <f t="shared" si="0"/>
        <v/>
      </c>
      <c r="U2" s="18" t="str">
        <f t="shared" si="0"/>
        <v/>
      </c>
      <c r="Z2" s="31" t="s">
        <v>214</v>
      </c>
    </row>
    <row r="3" spans="1:26" s="32" customFormat="1" ht="19.5" thickBot="1" x14ac:dyDescent="0.35">
      <c r="A3" s="19" t="s">
        <v>141</v>
      </c>
      <c r="B3" s="19"/>
      <c r="C3" s="19">
        <f t="shared" ref="C3:U3" si="1">IF(C1="","",C4+C11)</f>
        <v>4652.5889999999999</v>
      </c>
      <c r="D3" s="19">
        <f t="shared" si="1"/>
        <v>6874.6100000000006</v>
      </c>
      <c r="E3" s="19" t="str">
        <f t="shared" si="1"/>
        <v/>
      </c>
      <c r="F3" s="19">
        <f t="shared" si="1"/>
        <v>18205.923999999999</v>
      </c>
      <c r="G3" s="19">
        <f t="shared" si="1"/>
        <v>13433.855000000001</v>
      </c>
      <c r="H3" s="19" t="str">
        <f t="shared" si="1"/>
        <v/>
      </c>
      <c r="I3" s="19" t="str">
        <f t="shared" si="1"/>
        <v/>
      </c>
      <c r="J3" s="19" t="str">
        <f t="shared" si="1"/>
        <v/>
      </c>
      <c r="K3" s="19" t="str">
        <f t="shared" si="1"/>
        <v/>
      </c>
      <c r="L3" s="19" t="str">
        <f t="shared" si="1"/>
        <v/>
      </c>
      <c r="M3" s="19" t="str">
        <f t="shared" si="1"/>
        <v/>
      </c>
      <c r="N3" s="19" t="str">
        <f t="shared" si="1"/>
        <v/>
      </c>
      <c r="O3" s="19" t="str">
        <f t="shared" si="1"/>
        <v/>
      </c>
      <c r="P3" s="19" t="str">
        <f t="shared" si="1"/>
        <v/>
      </c>
      <c r="Q3" s="19" t="str">
        <f t="shared" si="1"/>
        <v/>
      </c>
      <c r="R3" s="19" t="str">
        <f t="shared" si="1"/>
        <v/>
      </c>
      <c r="S3" s="19" t="str">
        <f t="shared" si="1"/>
        <v/>
      </c>
      <c r="T3" s="19" t="str">
        <f t="shared" si="1"/>
        <v/>
      </c>
      <c r="U3" s="19" t="str">
        <f t="shared" si="1"/>
        <v/>
      </c>
    </row>
    <row r="4" spans="1:26" s="35" customFormat="1" ht="19.5" thickTop="1" x14ac:dyDescent="0.3">
      <c r="A4" s="33" t="s">
        <v>0</v>
      </c>
      <c r="B4" s="33"/>
      <c r="C4" s="34">
        <f t="shared" ref="C4:U4" si="2">IF(C1="","",C5+C6+C7+C8+C9+C10)</f>
        <v>3195.7179999999998</v>
      </c>
      <c r="D4" s="34">
        <f t="shared" si="2"/>
        <v>3006.3969999999999</v>
      </c>
      <c r="E4" s="34" t="str">
        <f t="shared" si="2"/>
        <v/>
      </c>
      <c r="F4" s="34">
        <f t="shared" si="2"/>
        <v>13325.263999999999</v>
      </c>
      <c r="G4" s="34">
        <f t="shared" si="2"/>
        <v>9899.5840000000007</v>
      </c>
      <c r="H4" s="34" t="str">
        <f t="shared" si="2"/>
        <v/>
      </c>
      <c r="I4" s="34" t="str">
        <f t="shared" si="2"/>
        <v/>
      </c>
      <c r="J4" s="34" t="str">
        <f t="shared" si="2"/>
        <v/>
      </c>
      <c r="K4" s="34" t="str">
        <f t="shared" si="2"/>
        <v/>
      </c>
      <c r="L4" s="34" t="str">
        <f t="shared" si="2"/>
        <v/>
      </c>
      <c r="M4" s="34" t="str">
        <f t="shared" si="2"/>
        <v/>
      </c>
      <c r="N4" s="34" t="str">
        <f t="shared" si="2"/>
        <v/>
      </c>
      <c r="O4" s="34" t="str">
        <f t="shared" si="2"/>
        <v/>
      </c>
      <c r="P4" s="34" t="str">
        <f t="shared" si="2"/>
        <v/>
      </c>
      <c r="Q4" s="34" t="str">
        <f t="shared" si="2"/>
        <v/>
      </c>
      <c r="R4" s="34" t="str">
        <f t="shared" si="2"/>
        <v/>
      </c>
      <c r="S4" s="34" t="str">
        <f t="shared" si="2"/>
        <v/>
      </c>
      <c r="T4" s="34" t="str">
        <f t="shared" si="2"/>
        <v/>
      </c>
      <c r="U4" s="34" t="str">
        <f t="shared" si="2"/>
        <v/>
      </c>
    </row>
    <row r="5" spans="1:26" s="9" customFormat="1" ht="15.75" x14ac:dyDescent="0.25">
      <c r="A5" s="7"/>
      <c r="B5" s="8" t="s">
        <v>1</v>
      </c>
      <c r="C5" s="99">
        <v>716.03399999999999</v>
      </c>
      <c r="D5" s="99">
        <v>965.1</v>
      </c>
      <c r="E5" s="9" t="str">
        <f>IF(E1="","",ACTIVO!H5)</f>
        <v/>
      </c>
      <c r="F5" s="9">
        <v>513.01599999999996</v>
      </c>
      <c r="G5" s="9">
        <v>750.45299999999997</v>
      </c>
      <c r="H5" s="9" t="str">
        <f>IF(H1="","",ACTIVO!M5)</f>
        <v/>
      </c>
      <c r="I5" s="9" t="str">
        <f>IF(I1="","",ACTIVO!N5)</f>
        <v/>
      </c>
      <c r="J5" s="9" t="str">
        <f>IF(J1="","",ACTIVO!O5)</f>
        <v/>
      </c>
      <c r="K5" s="9" t="str">
        <f>IF(K1="","",ACTIVO!P5)</f>
        <v/>
      </c>
      <c r="L5" s="9" t="str">
        <f>IF(L1="","",ACTIVO!Q5)</f>
        <v/>
      </c>
      <c r="M5" s="9" t="str">
        <f>IF(M1="","",ACTIVO!R5)</f>
        <v/>
      </c>
      <c r="N5" s="9" t="str">
        <f>IF(N1="","",ACTIVO!S5)</f>
        <v/>
      </c>
      <c r="O5" s="9" t="str">
        <f>IF(O1="","",ACTIVO!T5)</f>
        <v/>
      </c>
      <c r="P5" s="9" t="str">
        <f>IF(P1="","",ACTIVO!U5)</f>
        <v/>
      </c>
      <c r="Q5" s="9" t="str">
        <f>IF(Q1="","",ACTIVO!V5)</f>
        <v/>
      </c>
      <c r="R5" s="9" t="str">
        <f>IF(R1="","",ACTIVO!W5)</f>
        <v/>
      </c>
      <c r="S5" s="9" t="str">
        <f>IF(S1="","",ACTIVO!X5)</f>
        <v/>
      </c>
      <c r="T5" s="9" t="str">
        <f>IF(T1="","",ACTIVO!Y5)</f>
        <v/>
      </c>
      <c r="U5" s="9" t="str">
        <f>IF(U1="","",ACTIVO!Z5)</f>
        <v/>
      </c>
    </row>
    <row r="6" spans="1:26" s="9" customFormat="1" ht="15.75" x14ac:dyDescent="0.25">
      <c r="A6" s="7"/>
      <c r="B6" s="8" t="s">
        <v>2</v>
      </c>
      <c r="C6" s="99">
        <v>2024.5329999999999</v>
      </c>
      <c r="D6" s="99">
        <v>1960.191</v>
      </c>
      <c r="E6" s="9" t="str">
        <f>IF(E1="","",ACTIVO!H12)</f>
        <v/>
      </c>
      <c r="F6" s="9">
        <v>10631.374</v>
      </c>
      <c r="G6" s="9">
        <v>8384.7790000000005</v>
      </c>
      <c r="H6" s="9" t="str">
        <f>IF(H1="","",ACTIVO!M12)</f>
        <v/>
      </c>
      <c r="I6" s="9" t="str">
        <f>IF(I1="","",ACTIVO!N12)</f>
        <v/>
      </c>
      <c r="J6" s="9" t="str">
        <f>IF(J1="","",ACTIVO!O12)</f>
        <v/>
      </c>
      <c r="K6" s="9" t="str">
        <f>IF(K1="","",ACTIVO!P12)</f>
        <v/>
      </c>
      <c r="L6" s="9" t="str">
        <f>IF(L1="","",ACTIVO!Q12)</f>
        <v/>
      </c>
      <c r="M6" s="9" t="str">
        <f>IF(M1="","",ACTIVO!R12)</f>
        <v/>
      </c>
      <c r="N6" s="9" t="str">
        <f>IF(N1="","",ACTIVO!S12)</f>
        <v/>
      </c>
      <c r="O6" s="9" t="str">
        <f>IF(O1="","",ACTIVO!T12)</f>
        <v/>
      </c>
      <c r="P6" s="9" t="str">
        <f>IF(P1="","",ACTIVO!U12)</f>
        <v/>
      </c>
      <c r="Q6" s="9" t="str">
        <f>IF(Q1="","",ACTIVO!V12)</f>
        <v/>
      </c>
      <c r="R6" s="9" t="str">
        <f>IF(R1="","",ACTIVO!W12)</f>
        <v/>
      </c>
      <c r="S6" s="9" t="str">
        <f>IF(S1="","",ACTIVO!X12)</f>
        <v/>
      </c>
      <c r="T6" s="9" t="str">
        <f>IF(T1="","",ACTIVO!Y12)</f>
        <v/>
      </c>
      <c r="U6" s="9" t="str">
        <f>IF(U1="","",ACTIVO!Z12)</f>
        <v/>
      </c>
    </row>
    <row r="7" spans="1:26" s="9" customFormat="1" ht="15.75" x14ac:dyDescent="0.25">
      <c r="A7" s="7"/>
      <c r="B7" s="8" t="s">
        <v>3</v>
      </c>
      <c r="C7" s="99">
        <v>455.15100000000001</v>
      </c>
      <c r="D7" s="99">
        <v>81.105999999999995</v>
      </c>
      <c r="E7" s="9" t="str">
        <f>IF(E1="","",ACTIVO!H16)</f>
        <v/>
      </c>
      <c r="F7" s="9">
        <v>2180.8739999999998</v>
      </c>
      <c r="G7" s="9">
        <v>764.35199999999998</v>
      </c>
      <c r="H7" s="9" t="str">
        <f>IF(H1="","",ACTIVO!M16)</f>
        <v/>
      </c>
      <c r="I7" s="9" t="str">
        <f>IF(I1="","",ACTIVO!N16)</f>
        <v/>
      </c>
      <c r="J7" s="9" t="str">
        <f>IF(J1="","",ACTIVO!O16)</f>
        <v/>
      </c>
      <c r="K7" s="9" t="str">
        <f>IF(K1="","",ACTIVO!P16)</f>
        <v/>
      </c>
      <c r="L7" s="9" t="str">
        <f>IF(L1="","",ACTIVO!Q16)</f>
        <v/>
      </c>
      <c r="M7" s="9" t="str">
        <f>IF(M1="","",ACTIVO!R16)</f>
        <v/>
      </c>
      <c r="N7" s="9" t="str">
        <f>IF(N1="","",ACTIVO!S16)</f>
        <v/>
      </c>
      <c r="O7" s="9" t="str">
        <f>IF(O1="","",ACTIVO!T16)</f>
        <v/>
      </c>
      <c r="P7" s="9" t="str">
        <f>IF(P1="","",ACTIVO!U16)</f>
        <v/>
      </c>
      <c r="Q7" s="9" t="str">
        <f>IF(Q1="","",ACTIVO!V16)</f>
        <v/>
      </c>
      <c r="R7" s="9" t="str">
        <f>IF(R1="","",ACTIVO!W16)</f>
        <v/>
      </c>
      <c r="S7" s="9" t="str">
        <f>IF(S1="","",ACTIVO!X16)</f>
        <v/>
      </c>
      <c r="T7" s="9" t="str">
        <f>IF(T1="","",ACTIVO!Y16)</f>
        <v/>
      </c>
      <c r="U7" s="9" t="str">
        <f>IF(U1="","",ACTIVO!Z16)</f>
        <v/>
      </c>
    </row>
    <row r="8" spans="1:26" s="9" customFormat="1" ht="31.5" x14ac:dyDescent="0.25">
      <c r="A8" s="7"/>
      <c r="B8" s="10" t="s">
        <v>4</v>
      </c>
      <c r="C8" s="99">
        <v>0</v>
      </c>
      <c r="D8" s="99">
        <v>0</v>
      </c>
      <c r="E8" s="9" t="str">
        <f>IF(E1="","",ACTIVO!H19)</f>
        <v/>
      </c>
      <c r="F8" s="9">
        <f>IF(F1="","",ACTIVO!I19)</f>
        <v>0</v>
      </c>
      <c r="G8" s="9">
        <f>IF(G1="","",ACTIVO!J19)</f>
        <v>0</v>
      </c>
      <c r="H8" s="9" t="str">
        <f>IF(H1="","",ACTIVO!M19)</f>
        <v/>
      </c>
      <c r="I8" s="9" t="str">
        <f>IF(I1="","",ACTIVO!N19)</f>
        <v/>
      </c>
      <c r="J8" s="9" t="str">
        <f>IF(J1="","",ACTIVO!O19)</f>
        <v/>
      </c>
      <c r="K8" s="9" t="str">
        <f>IF(K1="","",ACTIVO!P19)</f>
        <v/>
      </c>
      <c r="L8" s="9" t="str">
        <f>IF(L1="","",ACTIVO!Q19)</f>
        <v/>
      </c>
      <c r="M8" s="9" t="str">
        <f>IF(M1="","",ACTIVO!R19)</f>
        <v/>
      </c>
      <c r="N8" s="9" t="str">
        <f>IF(N1="","",ACTIVO!S19)</f>
        <v/>
      </c>
      <c r="O8" s="9" t="str">
        <f>IF(O1="","",ACTIVO!T19)</f>
        <v/>
      </c>
      <c r="P8" s="9" t="str">
        <f>IF(P1="","",ACTIVO!U19)</f>
        <v/>
      </c>
      <c r="Q8" s="9" t="str">
        <f>IF(Q1="","",ACTIVO!V19)</f>
        <v/>
      </c>
      <c r="R8" s="9" t="str">
        <f>IF(R1="","",ACTIVO!W19)</f>
        <v/>
      </c>
      <c r="S8" s="9" t="str">
        <f>IF(S1="","",ACTIVO!X19)</f>
        <v/>
      </c>
      <c r="T8" s="9" t="str">
        <f>IF(T1="","",ACTIVO!Y19)</f>
        <v/>
      </c>
      <c r="U8" s="9" t="str">
        <f>IF(U1="","",ACTIVO!Z19)</f>
        <v/>
      </c>
    </row>
    <row r="9" spans="1:26" s="9" customFormat="1" ht="15.75" x14ac:dyDescent="0.25">
      <c r="A9" s="7"/>
      <c r="B9" s="8" t="s">
        <v>5</v>
      </c>
      <c r="C9" s="99">
        <v>0</v>
      </c>
      <c r="D9" s="99">
        <v>0</v>
      </c>
      <c r="E9" s="9" t="str">
        <f>IF(E1="","",ACTIVO!H25)</f>
        <v/>
      </c>
      <c r="F9" s="9">
        <f>IF(F1="","",ACTIVO!I25)</f>
        <v>0</v>
      </c>
      <c r="G9" s="9">
        <f>IF(G1="","",ACTIVO!J25)</f>
        <v>0</v>
      </c>
      <c r="H9" s="9" t="str">
        <f>IF(H1="","",ACTIVO!M25)</f>
        <v/>
      </c>
      <c r="I9" s="9" t="str">
        <f>IF(I1="","",ACTIVO!N25)</f>
        <v/>
      </c>
      <c r="J9" s="9" t="str">
        <f>IF(J1="","",ACTIVO!O25)</f>
        <v/>
      </c>
      <c r="K9" s="9" t="str">
        <f>IF(K1="","",ACTIVO!P25)</f>
        <v/>
      </c>
      <c r="L9" s="9" t="str">
        <f>IF(L1="","",ACTIVO!Q25)</f>
        <v/>
      </c>
      <c r="M9" s="9" t="str">
        <f>IF(M1="","",ACTIVO!R25)</f>
        <v/>
      </c>
      <c r="N9" s="9" t="str">
        <f>IF(N1="","",ACTIVO!S25)</f>
        <v/>
      </c>
      <c r="O9" s="9" t="str">
        <f>IF(O1="","",ACTIVO!T25)</f>
        <v/>
      </c>
      <c r="P9" s="9" t="str">
        <f>IF(P1="","",ACTIVO!U25)</f>
        <v/>
      </c>
      <c r="Q9" s="9" t="str">
        <f>IF(Q1="","",ACTIVO!V25)</f>
        <v/>
      </c>
      <c r="R9" s="9" t="str">
        <f>IF(R1="","",ACTIVO!W25)</f>
        <v/>
      </c>
      <c r="S9" s="9" t="str">
        <f>IF(S1="","",ACTIVO!X25)</f>
        <v/>
      </c>
      <c r="T9" s="9" t="str">
        <f>IF(T1="","",ACTIVO!Y25)</f>
        <v/>
      </c>
      <c r="U9" s="9" t="str">
        <f>IF(U1="","",ACTIVO!Z25)</f>
        <v/>
      </c>
    </row>
    <row r="10" spans="1:26" s="27" customFormat="1" ht="15.75" x14ac:dyDescent="0.25">
      <c r="A10" s="25"/>
      <c r="B10" s="26" t="s">
        <v>6</v>
      </c>
      <c r="C10" s="100">
        <v>0</v>
      </c>
      <c r="D10" s="100">
        <v>0</v>
      </c>
      <c r="E10" s="27" t="str">
        <f>IF(E1="","",ACTIVO!H31)</f>
        <v/>
      </c>
      <c r="F10" s="27">
        <f>IF(F1="","",ACTIVO!I31)</f>
        <v>0</v>
      </c>
      <c r="G10" s="27">
        <f>IF(G1="","",ACTIVO!J31)</f>
        <v>0</v>
      </c>
      <c r="H10" s="27" t="str">
        <f>IF(H1="","",ACTIVO!M31)</f>
        <v/>
      </c>
      <c r="I10" s="27" t="str">
        <f>IF(I1="","",ACTIVO!N31)</f>
        <v/>
      </c>
      <c r="J10" s="27" t="str">
        <f>IF(J1="","",ACTIVO!O31)</f>
        <v/>
      </c>
      <c r="K10" s="27" t="str">
        <f>IF(K1="","",ACTIVO!P31)</f>
        <v/>
      </c>
      <c r="L10" s="27" t="str">
        <f>IF(L1="","",ACTIVO!Q31)</f>
        <v/>
      </c>
      <c r="M10" s="27" t="str">
        <f>IF(M1="","",ACTIVO!R31)</f>
        <v/>
      </c>
      <c r="N10" s="27" t="str">
        <f>IF(N1="","",ACTIVO!S31)</f>
        <v/>
      </c>
      <c r="O10" s="27" t="str">
        <f>IF(O1="","",ACTIVO!T31)</f>
        <v/>
      </c>
      <c r="P10" s="27" t="str">
        <f>IF(P1="","",ACTIVO!U31)</f>
        <v/>
      </c>
      <c r="Q10" s="27" t="str">
        <f>IF(Q1="","",ACTIVO!V31)</f>
        <v/>
      </c>
      <c r="R10" s="27" t="str">
        <f>IF(R1="","",ACTIVO!W31)</f>
        <v/>
      </c>
      <c r="S10" s="27" t="str">
        <f>IF(S1="","",ACTIVO!X31)</f>
        <v/>
      </c>
      <c r="T10" s="27" t="str">
        <f>IF(T1="","",ACTIVO!Y31)</f>
        <v/>
      </c>
      <c r="U10" s="27" t="str">
        <f>IF(U1="","",ACTIVO!Z31)</f>
        <v/>
      </c>
    </row>
    <row r="11" spans="1:26" s="39" customFormat="1" ht="18.75" x14ac:dyDescent="0.3">
      <c r="A11" s="37" t="s">
        <v>88</v>
      </c>
      <c r="B11" s="37"/>
      <c r="C11" s="38">
        <f t="shared" ref="C11:U11" si="3">IF(C1="","",C12+C13+C14+C15+C16+C17+C18)</f>
        <v>1456.8710000000001</v>
      </c>
      <c r="D11" s="38">
        <f t="shared" si="3"/>
        <v>3868.2130000000002</v>
      </c>
      <c r="E11" s="38" t="str">
        <f t="shared" si="3"/>
        <v/>
      </c>
      <c r="F11" s="38">
        <f t="shared" si="3"/>
        <v>4880.6600000000008</v>
      </c>
      <c r="G11" s="38">
        <f t="shared" si="3"/>
        <v>3534.2710000000002</v>
      </c>
      <c r="H11" s="38" t="str">
        <f t="shared" si="3"/>
        <v/>
      </c>
      <c r="I11" s="38" t="str">
        <f t="shared" si="3"/>
        <v/>
      </c>
      <c r="J11" s="38" t="str">
        <f t="shared" si="3"/>
        <v/>
      </c>
      <c r="K11" s="38" t="str">
        <f t="shared" si="3"/>
        <v/>
      </c>
      <c r="L11" s="38" t="str">
        <f t="shared" si="3"/>
        <v/>
      </c>
      <c r="M11" s="38" t="str">
        <f t="shared" si="3"/>
        <v/>
      </c>
      <c r="N11" s="38" t="str">
        <f t="shared" si="3"/>
        <v/>
      </c>
      <c r="O11" s="38" t="str">
        <f t="shared" si="3"/>
        <v/>
      </c>
      <c r="P11" s="38" t="str">
        <f t="shared" si="3"/>
        <v/>
      </c>
      <c r="Q11" s="38" t="str">
        <f t="shared" si="3"/>
        <v/>
      </c>
      <c r="R11" s="38" t="str">
        <f t="shared" si="3"/>
        <v/>
      </c>
      <c r="S11" s="38" t="str">
        <f t="shared" si="3"/>
        <v/>
      </c>
      <c r="T11" s="38" t="str">
        <f t="shared" si="3"/>
        <v/>
      </c>
      <c r="U11" s="38" t="str">
        <f t="shared" si="3"/>
        <v/>
      </c>
    </row>
    <row r="12" spans="1:26" s="9" customFormat="1" ht="15.75" x14ac:dyDescent="0.25">
      <c r="A12" s="7"/>
      <c r="B12" s="8" t="s">
        <v>89</v>
      </c>
      <c r="C12" s="101">
        <v>0</v>
      </c>
      <c r="D12" s="101">
        <v>0</v>
      </c>
      <c r="E12" s="9" t="str">
        <f>IF(E1="","",ACTIVO!H33)</f>
        <v/>
      </c>
      <c r="F12" s="9">
        <f>IF(F1="","",ACTIVO!I33)</f>
        <v>0</v>
      </c>
      <c r="G12" s="9">
        <f>IF(G1="","",ACTIVO!J33)</f>
        <v>0</v>
      </c>
      <c r="H12" s="9" t="str">
        <f>IF(H1="","",ACTIVO!M33)</f>
        <v/>
      </c>
      <c r="I12" s="9" t="str">
        <f>IF(I1="","",ACTIVO!N33)</f>
        <v/>
      </c>
      <c r="J12" s="9" t="str">
        <f>IF(J1="","",ACTIVO!O33)</f>
        <v/>
      </c>
      <c r="K12" s="9" t="str">
        <f>IF(K1="","",ACTIVO!P33)</f>
        <v/>
      </c>
      <c r="L12" s="9" t="str">
        <f>IF(L1="","",ACTIVO!Q33)</f>
        <v/>
      </c>
      <c r="M12" s="9" t="str">
        <f>IF(M1="","",ACTIVO!R33)</f>
        <v/>
      </c>
      <c r="N12" s="9" t="str">
        <f>IF(N1="","",ACTIVO!S33)</f>
        <v/>
      </c>
      <c r="O12" s="9" t="str">
        <f>IF(O1="","",ACTIVO!T33)</f>
        <v/>
      </c>
      <c r="P12" s="9" t="str">
        <f>IF(P1="","",ACTIVO!U33)</f>
        <v/>
      </c>
      <c r="Q12" s="9" t="str">
        <f>IF(Q1="","",ACTIVO!V33)</f>
        <v/>
      </c>
      <c r="R12" s="9" t="str">
        <f>IF(R1="","",ACTIVO!W33)</f>
        <v/>
      </c>
      <c r="S12" s="9" t="str">
        <f>IF(S1="","",ACTIVO!X33)</f>
        <v/>
      </c>
      <c r="T12" s="9" t="str">
        <f>IF(T1="","",ACTIVO!Y33)</f>
        <v/>
      </c>
      <c r="U12" s="9" t="str">
        <f>IF(U1="","",ACTIVO!Z33)</f>
        <v/>
      </c>
    </row>
    <row r="13" spans="1:26" s="9" customFormat="1" ht="15.75" x14ac:dyDescent="0.25">
      <c r="A13" s="7"/>
      <c r="B13" s="8" t="s">
        <v>90</v>
      </c>
      <c r="C13" s="101">
        <v>59.713000000000001</v>
      </c>
      <c r="D13" s="101">
        <v>67.813999999999993</v>
      </c>
      <c r="E13" s="9" t="str">
        <f>IF(E1="","",ACTIVO!H34)</f>
        <v/>
      </c>
      <c r="F13" s="9">
        <v>2251.3760000000002</v>
      </c>
      <c r="G13" s="9">
        <v>2236.27</v>
      </c>
      <c r="H13" s="9" t="str">
        <f>IF(H1="","",ACTIVO!M34)</f>
        <v/>
      </c>
      <c r="I13" s="9" t="str">
        <f>IF(I1="","",ACTIVO!N34)</f>
        <v/>
      </c>
      <c r="J13" s="9" t="str">
        <f>IF(J1="","",ACTIVO!O34)</f>
        <v/>
      </c>
      <c r="K13" s="9" t="str">
        <f>IF(K1="","",ACTIVO!P34)</f>
        <v/>
      </c>
      <c r="L13" s="9" t="str">
        <f>IF(L1="","",ACTIVO!Q34)</f>
        <v/>
      </c>
      <c r="M13" s="9" t="str">
        <f>IF(M1="","",ACTIVO!R34)</f>
        <v/>
      </c>
      <c r="N13" s="9" t="str">
        <f>IF(N1="","",ACTIVO!S34)</f>
        <v/>
      </c>
      <c r="O13" s="9" t="str">
        <f>IF(O1="","",ACTIVO!T34)</f>
        <v/>
      </c>
      <c r="P13" s="9" t="str">
        <f>IF(P1="","",ACTIVO!U34)</f>
        <v/>
      </c>
      <c r="Q13" s="9" t="str">
        <f>IF(Q1="","",ACTIVO!V34)</f>
        <v/>
      </c>
      <c r="R13" s="9" t="str">
        <f>IF(R1="","",ACTIVO!W34)</f>
        <v/>
      </c>
      <c r="S13" s="9" t="str">
        <f>IF(S1="","",ACTIVO!X34)</f>
        <v/>
      </c>
      <c r="T13" s="9" t="str">
        <f>IF(T1="","",ACTIVO!Y34)</f>
        <v/>
      </c>
      <c r="U13" s="9" t="str">
        <f>IF(U1="","",ACTIVO!Z34)</f>
        <v/>
      </c>
    </row>
    <row r="14" spans="1:26" s="9" customFormat="1" ht="15.75" x14ac:dyDescent="0.25">
      <c r="A14" s="7"/>
      <c r="B14" s="8" t="s">
        <v>91</v>
      </c>
      <c r="C14" s="101">
        <v>665.74800000000005</v>
      </c>
      <c r="D14" s="101">
        <v>726.55700000000002</v>
      </c>
      <c r="E14" s="9" t="str">
        <f>IF(E1="","",ACTIVO!H41)</f>
        <v/>
      </c>
      <c r="F14" s="9">
        <v>2257.3270000000002</v>
      </c>
      <c r="G14" s="9">
        <v>965.58100000000002</v>
      </c>
      <c r="H14" s="9" t="str">
        <f>IF(H1="","",ACTIVO!M41)</f>
        <v/>
      </c>
      <c r="I14" s="9" t="str">
        <f>IF(I1="","",ACTIVO!N41)</f>
        <v/>
      </c>
      <c r="J14" s="9" t="str">
        <f>IF(J1="","",ACTIVO!O41)</f>
        <v/>
      </c>
      <c r="K14" s="9" t="str">
        <f>IF(K1="","",ACTIVO!P41)</f>
        <v/>
      </c>
      <c r="L14" s="9" t="str">
        <f>IF(L1="","",ACTIVO!Q41)</f>
        <v/>
      </c>
      <c r="M14" s="9" t="str">
        <f>IF(M1="","",ACTIVO!R41)</f>
        <v/>
      </c>
      <c r="N14" s="9" t="str">
        <f>IF(N1="","",ACTIVO!S41)</f>
        <v/>
      </c>
      <c r="O14" s="9" t="str">
        <f>IF(O1="","",ACTIVO!T41)</f>
        <v/>
      </c>
      <c r="P14" s="9" t="str">
        <f>IF(P1="","",ACTIVO!U41)</f>
        <v/>
      </c>
      <c r="Q14" s="9" t="str">
        <f>IF(Q1="","",ACTIVO!V41)</f>
        <v/>
      </c>
      <c r="R14" s="9" t="str">
        <f>IF(R1="","",ACTIVO!W41)</f>
        <v/>
      </c>
      <c r="S14" s="9" t="str">
        <f>IF(S1="","",ACTIVO!X41)</f>
        <v/>
      </c>
      <c r="T14" s="9" t="str">
        <f>IF(T1="","",ACTIVO!Y41)</f>
        <v/>
      </c>
      <c r="U14" s="9" t="str">
        <f>IF(U1="","",ACTIVO!Z41)</f>
        <v/>
      </c>
    </row>
    <row r="15" spans="1:26" s="9" customFormat="1" ht="31.5" x14ac:dyDescent="0.25">
      <c r="A15" s="7"/>
      <c r="B15" s="10" t="s">
        <v>7</v>
      </c>
      <c r="C15" s="101">
        <v>0</v>
      </c>
      <c r="D15" s="101">
        <v>0</v>
      </c>
      <c r="E15" s="9" t="str">
        <f>IF(E1="","",ACTIVO!H49)</f>
        <v/>
      </c>
      <c r="F15" s="9">
        <f>IF(F1="","",ACTIVO!I49)</f>
        <v>0</v>
      </c>
      <c r="G15" s="9">
        <f>IF(G1="","",ACTIVO!J49)</f>
        <v>0</v>
      </c>
      <c r="H15" s="9" t="str">
        <f>IF(H1="","",ACTIVO!M49)</f>
        <v/>
      </c>
      <c r="I15" s="9" t="str">
        <f>IF(I1="","",ACTIVO!N49)</f>
        <v/>
      </c>
      <c r="J15" s="9" t="str">
        <f>IF(J1="","",ACTIVO!O49)</f>
        <v/>
      </c>
      <c r="K15" s="9" t="str">
        <f>IF(K1="","",ACTIVO!P49)</f>
        <v/>
      </c>
      <c r="L15" s="9" t="str">
        <f>IF(L1="","",ACTIVO!Q49)</f>
        <v/>
      </c>
      <c r="M15" s="9" t="str">
        <f>IF(M1="","",ACTIVO!R49)</f>
        <v/>
      </c>
      <c r="N15" s="9" t="str">
        <f>IF(N1="","",ACTIVO!S49)</f>
        <v/>
      </c>
      <c r="O15" s="9" t="str">
        <f>IF(O1="","",ACTIVO!T49)</f>
        <v/>
      </c>
      <c r="P15" s="9" t="str">
        <f>IF(P1="","",ACTIVO!U49)</f>
        <v/>
      </c>
      <c r="Q15" s="9" t="str">
        <f>IF(Q1="","",ACTIVO!V49)</f>
        <v/>
      </c>
      <c r="R15" s="9" t="str">
        <f>IF(R1="","",ACTIVO!W49)</f>
        <v/>
      </c>
      <c r="S15" s="9" t="str">
        <f>IF(S1="","",ACTIVO!X49)</f>
        <v/>
      </c>
      <c r="T15" s="9" t="str">
        <f>IF(T1="","",ACTIVO!Y49)</f>
        <v/>
      </c>
      <c r="U15" s="9" t="str">
        <f>IF(U1="","",ACTIVO!Z49)</f>
        <v/>
      </c>
    </row>
    <row r="16" spans="1:26" s="9" customFormat="1" ht="15.75" x14ac:dyDescent="0.25">
      <c r="A16" s="7"/>
      <c r="B16" s="8" t="s">
        <v>8</v>
      </c>
      <c r="C16" s="101">
        <v>135.63499999999999</v>
      </c>
      <c r="D16" s="101">
        <v>14.423000000000229</v>
      </c>
      <c r="E16" s="9" t="str">
        <f>IF(E1="","",ACTIVO!H55)</f>
        <v/>
      </c>
      <c r="F16" s="9">
        <f>371.957-191.598</f>
        <v>180.35899999999998</v>
      </c>
      <c r="G16" s="9">
        <f>332.42-275.869</f>
        <v>56.550999999999988</v>
      </c>
      <c r="H16" s="9" t="str">
        <f>IF(H1="","",ACTIVO!M55)</f>
        <v/>
      </c>
      <c r="I16" s="9" t="str">
        <f>IF(I1="","",ACTIVO!N55)</f>
        <v/>
      </c>
      <c r="J16" s="9" t="str">
        <f>IF(J1="","",ACTIVO!O55)</f>
        <v/>
      </c>
      <c r="K16" s="9" t="str">
        <f>IF(K1="","",ACTIVO!P55)</f>
        <v/>
      </c>
      <c r="L16" s="9" t="str">
        <f>IF(L1="","",ACTIVO!Q55)</f>
        <v/>
      </c>
      <c r="M16" s="9" t="str">
        <f>IF(M1="","",ACTIVO!R55)</f>
        <v/>
      </c>
      <c r="N16" s="9" t="str">
        <f>IF(N1="","",ACTIVO!S55)</f>
        <v/>
      </c>
      <c r="O16" s="9" t="str">
        <f>IF(O1="","",ACTIVO!T55)</f>
        <v/>
      </c>
      <c r="P16" s="9" t="str">
        <f>IF(P1="","",ACTIVO!U55)</f>
        <v/>
      </c>
      <c r="Q16" s="9" t="str">
        <f>IF(Q1="","",ACTIVO!V55)</f>
        <v/>
      </c>
      <c r="R16" s="9" t="str">
        <f>IF(R1="","",ACTIVO!W55)</f>
        <v/>
      </c>
      <c r="S16" s="9" t="str">
        <f>IF(S1="","",ACTIVO!X55)</f>
        <v/>
      </c>
      <c r="T16" s="9" t="str">
        <f>IF(T1="","",ACTIVO!Y55)</f>
        <v/>
      </c>
      <c r="U16" s="9" t="str">
        <f>IF(U1="","",ACTIVO!Z55)</f>
        <v/>
      </c>
    </row>
    <row r="17" spans="1:21" s="9" customFormat="1" ht="15.75" x14ac:dyDescent="0.25">
      <c r="A17" s="7"/>
      <c r="B17" s="8" t="s">
        <v>9</v>
      </c>
      <c r="C17" s="101">
        <v>0</v>
      </c>
      <c r="D17" s="101">
        <v>0</v>
      </c>
      <c r="E17" s="9" t="str">
        <f>IF(E1="","",ACTIVO!H61)</f>
        <v/>
      </c>
      <c r="F17" s="9">
        <f>IF(F1="","",ACTIVO!I61)</f>
        <v>0</v>
      </c>
      <c r="G17" s="9">
        <f>IF(G1="","",ACTIVO!J61)</f>
        <v>0</v>
      </c>
      <c r="H17" s="9" t="str">
        <f>IF(H1="","",ACTIVO!M61)</f>
        <v/>
      </c>
      <c r="I17" s="9" t="str">
        <f>IF(I1="","",ACTIVO!N61)</f>
        <v/>
      </c>
      <c r="J17" s="9" t="str">
        <f>IF(J1="","",ACTIVO!O61)</f>
        <v/>
      </c>
      <c r="K17" s="9" t="str">
        <f>IF(K1="","",ACTIVO!P61)</f>
        <v/>
      </c>
      <c r="L17" s="9" t="str">
        <f>IF(L1="","",ACTIVO!Q61)</f>
        <v/>
      </c>
      <c r="M17" s="9" t="str">
        <f>IF(M1="","",ACTIVO!R61)</f>
        <v/>
      </c>
      <c r="N17" s="9" t="str">
        <f>IF(N1="","",ACTIVO!S61)</f>
        <v/>
      </c>
      <c r="O17" s="9" t="str">
        <f>IF(O1="","",ACTIVO!T61)</f>
        <v/>
      </c>
      <c r="P17" s="9" t="str">
        <f>IF(P1="","",ACTIVO!U61)</f>
        <v/>
      </c>
      <c r="Q17" s="9" t="str">
        <f>IF(Q1="","",ACTIVO!V61)</f>
        <v/>
      </c>
      <c r="R17" s="9" t="str">
        <f>IF(R1="","",ACTIVO!W61)</f>
        <v/>
      </c>
      <c r="S17" s="9" t="str">
        <f>IF(S1="","",ACTIVO!X61)</f>
        <v/>
      </c>
      <c r="T17" s="9" t="str">
        <f>IF(T1="","",ACTIVO!Y61)</f>
        <v/>
      </c>
      <c r="U17" s="9" t="str">
        <f>IF(U1="","",ACTIVO!Z61)</f>
        <v/>
      </c>
    </row>
    <row r="18" spans="1:21" s="22" customFormat="1" ht="16.5" thickBot="1" x14ac:dyDescent="0.3">
      <c r="A18" s="20"/>
      <c r="B18" s="21" t="s">
        <v>10</v>
      </c>
      <c r="C18" s="102">
        <v>595.77499999999998</v>
      </c>
      <c r="D18" s="102">
        <v>3059.4189999999999</v>
      </c>
      <c r="E18" s="22" t="str">
        <f>IF(E1="","",ACTIVO!H62)</f>
        <v/>
      </c>
      <c r="F18" s="22">
        <v>191.59800000000001</v>
      </c>
      <c r="G18" s="22">
        <v>275.86900000000003</v>
      </c>
      <c r="H18" s="22" t="str">
        <f>IF(H1="","",ACTIVO!M62)</f>
        <v/>
      </c>
      <c r="I18" s="22" t="str">
        <f>IF(I1="","",ACTIVO!N62)</f>
        <v/>
      </c>
      <c r="J18" s="22" t="str">
        <f>IF(J1="","",ACTIVO!O62)</f>
        <v/>
      </c>
      <c r="K18" s="22" t="str">
        <f>IF(K1="","",ACTIVO!P62)</f>
        <v/>
      </c>
      <c r="L18" s="22" t="str">
        <f>IF(L1="","",ACTIVO!Q62)</f>
        <v/>
      </c>
      <c r="M18" s="22" t="str">
        <f>IF(M1="","",ACTIVO!R62)</f>
        <v/>
      </c>
      <c r="N18" s="22" t="str">
        <f>IF(N1="","",ACTIVO!S62)</f>
        <v/>
      </c>
      <c r="O18" s="22" t="str">
        <f>IF(O1="","",ACTIVO!T62)</f>
        <v/>
      </c>
      <c r="P18" s="22" t="str">
        <f>IF(P1="","",ACTIVO!U62)</f>
        <v/>
      </c>
      <c r="Q18" s="22" t="str">
        <f>IF(Q1="","",ACTIVO!V62)</f>
        <v/>
      </c>
      <c r="R18" s="22" t="str">
        <f>IF(R1="","",ACTIVO!W62)</f>
        <v/>
      </c>
      <c r="S18" s="22" t="str">
        <f>IF(S1="","",ACTIVO!X62)</f>
        <v/>
      </c>
      <c r="T18" s="22" t="str">
        <f>IF(T1="","",ACTIVO!Y62)</f>
        <v/>
      </c>
      <c r="U18" s="22" t="str">
        <f>IF(U1="","",ACTIVO!Z62)</f>
        <v/>
      </c>
    </row>
    <row r="19" spans="1:21" s="35" customFormat="1" ht="19.5" thickTop="1" x14ac:dyDescent="0.3">
      <c r="A19" s="36" t="s">
        <v>11</v>
      </c>
      <c r="B19" s="36"/>
      <c r="C19" s="34">
        <f t="shared" ref="C19:U19" si="4">IF(C1="","",C20+C30+C34)</f>
        <v>2038.6100000000001</v>
      </c>
      <c r="D19" s="34">
        <f t="shared" si="4"/>
        <v>5257.0450000000001</v>
      </c>
      <c r="E19" s="34" t="str">
        <f t="shared" si="4"/>
        <v/>
      </c>
      <c r="F19" s="34">
        <f t="shared" si="4"/>
        <v>7422.3489999999993</v>
      </c>
      <c r="G19" s="34">
        <f t="shared" si="4"/>
        <v>7211.82</v>
      </c>
      <c r="H19" s="34" t="str">
        <f t="shared" si="4"/>
        <v/>
      </c>
      <c r="I19" s="34" t="str">
        <f t="shared" si="4"/>
        <v/>
      </c>
      <c r="J19" s="34" t="str">
        <f t="shared" si="4"/>
        <v/>
      </c>
      <c r="K19" s="34" t="str">
        <f t="shared" si="4"/>
        <v/>
      </c>
      <c r="L19" s="34" t="str">
        <f t="shared" si="4"/>
        <v/>
      </c>
      <c r="M19" s="34" t="str">
        <f t="shared" si="4"/>
        <v/>
      </c>
      <c r="N19" s="34" t="str">
        <f t="shared" si="4"/>
        <v/>
      </c>
      <c r="O19" s="34" t="str">
        <f t="shared" si="4"/>
        <v/>
      </c>
      <c r="P19" s="34" t="str">
        <f t="shared" si="4"/>
        <v/>
      </c>
      <c r="Q19" s="34" t="str">
        <f t="shared" si="4"/>
        <v/>
      </c>
      <c r="R19" s="34" t="str">
        <f t="shared" si="4"/>
        <v/>
      </c>
      <c r="S19" s="34" t="str">
        <f t="shared" si="4"/>
        <v/>
      </c>
      <c r="T19" s="34" t="str">
        <f t="shared" si="4"/>
        <v/>
      </c>
      <c r="U19" s="34" t="str">
        <f t="shared" si="4"/>
        <v/>
      </c>
    </row>
    <row r="20" spans="1:21" s="42" customFormat="1" ht="18.75" x14ac:dyDescent="0.3">
      <c r="A20" s="40" t="s">
        <v>143</v>
      </c>
      <c r="B20" s="41"/>
      <c r="C20" s="42">
        <f t="shared" ref="C20:U20" si="5">IF(C1="","",C21+C22+C23+C24+C25+C26+C27+C28+C29)</f>
        <v>2038.6100000000001</v>
      </c>
      <c r="D20" s="42">
        <f t="shared" si="5"/>
        <v>5257.0450000000001</v>
      </c>
      <c r="E20" s="42" t="str">
        <f t="shared" si="5"/>
        <v/>
      </c>
      <c r="F20" s="42">
        <f t="shared" si="5"/>
        <v>7422.3489999999993</v>
      </c>
      <c r="G20" s="42">
        <f t="shared" si="5"/>
        <v>7211.82</v>
      </c>
      <c r="H20" s="42" t="str">
        <f t="shared" si="5"/>
        <v/>
      </c>
      <c r="I20" s="42" t="str">
        <f t="shared" si="5"/>
        <v/>
      </c>
      <c r="J20" s="42" t="str">
        <f t="shared" si="5"/>
        <v/>
      </c>
      <c r="K20" s="42" t="str">
        <f t="shared" si="5"/>
        <v/>
      </c>
      <c r="L20" s="42" t="str">
        <f t="shared" si="5"/>
        <v/>
      </c>
      <c r="M20" s="42" t="str">
        <f t="shared" si="5"/>
        <v/>
      </c>
      <c r="N20" s="42" t="str">
        <f t="shared" si="5"/>
        <v/>
      </c>
      <c r="O20" s="42" t="str">
        <f t="shared" si="5"/>
        <v/>
      </c>
      <c r="P20" s="42" t="str">
        <f t="shared" si="5"/>
        <v/>
      </c>
      <c r="Q20" s="42" t="str">
        <f t="shared" si="5"/>
        <v/>
      </c>
      <c r="R20" s="42" t="str">
        <f t="shared" si="5"/>
        <v/>
      </c>
      <c r="S20" s="42" t="str">
        <f t="shared" si="5"/>
        <v/>
      </c>
      <c r="T20" s="42" t="str">
        <f t="shared" si="5"/>
        <v/>
      </c>
      <c r="U20" s="42" t="str">
        <f t="shared" si="5"/>
        <v/>
      </c>
    </row>
    <row r="21" spans="1:21" s="9" customFormat="1" ht="15.75" x14ac:dyDescent="0.25">
      <c r="A21" s="11"/>
      <c r="B21" s="12" t="s">
        <v>13</v>
      </c>
      <c r="C21" s="103">
        <v>483.37</v>
      </c>
      <c r="D21" s="103">
        <v>468.88</v>
      </c>
      <c r="E21" s="9" t="str">
        <f>IF(E1="","",'PN y PASIVO'!I6)</f>
        <v/>
      </c>
      <c r="F21" s="9">
        <v>486.86399999999998</v>
      </c>
      <c r="G21" s="9">
        <v>459.81599999999997</v>
      </c>
      <c r="H21" s="9" t="str">
        <f>IF(H1="","",'PN y PASIVO'!N6)</f>
        <v/>
      </c>
      <c r="I21" s="9" t="str">
        <f>IF(I1="","",'PN y PASIVO'!O6)</f>
        <v/>
      </c>
      <c r="J21" s="9" t="str">
        <f>IF(J1="","",'PN y PASIVO'!P6)</f>
        <v/>
      </c>
      <c r="K21" s="9" t="str">
        <f>IF(K1="","",'PN y PASIVO'!Q6)</f>
        <v/>
      </c>
      <c r="L21" s="9" t="str">
        <f>IF(L1="","",'PN y PASIVO'!R6)</f>
        <v/>
      </c>
      <c r="M21" s="9" t="str">
        <f>IF(M1="","",'PN y PASIVO'!S6)</f>
        <v/>
      </c>
      <c r="N21" s="9" t="str">
        <f>IF(N1="","",'PN y PASIVO'!T6)</f>
        <v/>
      </c>
      <c r="O21" s="9" t="str">
        <f>IF(O1="","",'PN y PASIVO'!U6)</f>
        <v/>
      </c>
      <c r="P21" s="9" t="str">
        <f>IF(P1="","",'PN y PASIVO'!V6)</f>
        <v/>
      </c>
      <c r="Q21" s="9" t="str">
        <f>IF(Q1="","",'PN y PASIVO'!W6)</f>
        <v/>
      </c>
      <c r="R21" s="9" t="str">
        <f>IF(R1="","",'PN y PASIVO'!X6)</f>
        <v/>
      </c>
      <c r="S21" s="9" t="str">
        <f>IF(S1="","",'PN y PASIVO'!Y6)</f>
        <v/>
      </c>
      <c r="T21" s="9" t="str">
        <f>IF(T1="","",'PN y PASIVO'!Z6)</f>
        <v/>
      </c>
      <c r="U21" s="9" t="str">
        <f>IF(U1="","",'PN y PASIVO'!AA6)</f>
        <v/>
      </c>
    </row>
    <row r="22" spans="1:21" s="9" customFormat="1" ht="15.75" x14ac:dyDescent="0.25">
      <c r="A22" s="11"/>
      <c r="B22" s="12" t="s">
        <v>14</v>
      </c>
      <c r="C22" s="103">
        <v>0</v>
      </c>
      <c r="D22" s="103">
        <v>0</v>
      </c>
      <c r="E22" s="9" t="str">
        <f>IF(E1="","",'PN y PASIVO'!I9)</f>
        <v/>
      </c>
      <c r="F22" s="9">
        <f>IF(F1="","",'PN y PASIVO'!J9)</f>
        <v>0</v>
      </c>
      <c r="G22" s="9">
        <f>IF(G1="","",'PN y PASIVO'!K9)</f>
        <v>0</v>
      </c>
      <c r="H22" s="9" t="str">
        <f>IF(H1="","",'PN y PASIVO'!N9)</f>
        <v/>
      </c>
      <c r="I22" s="9" t="str">
        <f>IF(I1="","",'PN y PASIVO'!O9)</f>
        <v/>
      </c>
      <c r="J22" s="9" t="str">
        <f>IF(J1="","",'PN y PASIVO'!P9)</f>
        <v/>
      </c>
      <c r="K22" s="9" t="str">
        <f>IF(K1="","",'PN y PASIVO'!Q9)</f>
        <v/>
      </c>
      <c r="L22" s="9" t="str">
        <f>IF(L1="","",'PN y PASIVO'!R9)</f>
        <v/>
      </c>
      <c r="M22" s="9" t="str">
        <f>IF(M1="","",'PN y PASIVO'!S9)</f>
        <v/>
      </c>
      <c r="N22" s="9" t="str">
        <f>IF(N1="","",'PN y PASIVO'!T9)</f>
        <v/>
      </c>
      <c r="O22" s="9" t="str">
        <f>IF(O1="","",'PN y PASIVO'!U9)</f>
        <v/>
      </c>
      <c r="P22" s="9" t="str">
        <f>IF(P1="","",'PN y PASIVO'!V9)</f>
        <v/>
      </c>
      <c r="Q22" s="9" t="str">
        <f>IF(Q1="","",'PN y PASIVO'!W9)</f>
        <v/>
      </c>
      <c r="R22" s="9" t="str">
        <f>IF(R1="","",'PN y PASIVO'!X9)</f>
        <v/>
      </c>
      <c r="S22" s="9" t="str">
        <f>IF(S1="","",'PN y PASIVO'!Y9)</f>
        <v/>
      </c>
      <c r="T22" s="9" t="str">
        <f>IF(T1="","",'PN y PASIVO'!Z9)</f>
        <v/>
      </c>
      <c r="U22" s="9" t="str">
        <f>IF(U1="","",'PN y PASIVO'!AA9)</f>
        <v/>
      </c>
    </row>
    <row r="23" spans="1:21" s="9" customFormat="1" ht="15.75" x14ac:dyDescent="0.25">
      <c r="A23" s="11"/>
      <c r="B23" s="12" t="s">
        <v>15</v>
      </c>
      <c r="C23" s="103">
        <v>1182.693</v>
      </c>
      <c r="D23" s="103">
        <v>3925.5890000000004</v>
      </c>
      <c r="E23" s="9" t="str">
        <f>IF(E1="","",'PN y PASIVO'!I10)</f>
        <v/>
      </c>
      <c r="F23" s="9">
        <f>6935.485-F27</f>
        <v>6762.84</v>
      </c>
      <c r="G23" s="9">
        <f>6752.004-G27</f>
        <v>6098.8619999999992</v>
      </c>
      <c r="H23" s="9" t="str">
        <f>IF(H1="","",'PN y PASIVO'!N10)</f>
        <v/>
      </c>
      <c r="I23" s="9" t="str">
        <f>IF(I1="","",'PN y PASIVO'!O10)</f>
        <v/>
      </c>
      <c r="J23" s="9" t="str">
        <f>IF(J1="","",'PN y PASIVO'!P10)</f>
        <v/>
      </c>
      <c r="K23" s="9" t="str">
        <f>IF(K1="","",'PN y PASIVO'!Q10)</f>
        <v/>
      </c>
      <c r="L23" s="9" t="str">
        <f>IF(L1="","",'PN y PASIVO'!R10)</f>
        <v/>
      </c>
      <c r="M23" s="9" t="str">
        <f>IF(M1="","",'PN y PASIVO'!S10)</f>
        <v/>
      </c>
      <c r="N23" s="9" t="str">
        <f>IF(N1="","",'PN y PASIVO'!T10)</f>
        <v/>
      </c>
      <c r="O23" s="9" t="str">
        <f>IF(O1="","",'PN y PASIVO'!U10)</f>
        <v/>
      </c>
      <c r="P23" s="9" t="str">
        <f>IF(P1="","",'PN y PASIVO'!V10)</f>
        <v/>
      </c>
      <c r="Q23" s="9" t="str">
        <f>IF(Q1="","",'PN y PASIVO'!W10)</f>
        <v/>
      </c>
      <c r="R23" s="9" t="str">
        <f>IF(R1="","",'PN y PASIVO'!X10)</f>
        <v/>
      </c>
      <c r="S23" s="9" t="str">
        <f>IF(S1="","",'PN y PASIVO'!Y10)</f>
        <v/>
      </c>
      <c r="T23" s="9" t="str">
        <f>IF(T1="","",'PN y PASIVO'!Z10)</f>
        <v/>
      </c>
      <c r="U23" s="9" t="str">
        <f>IF(U1="","",'PN y PASIVO'!AA10)</f>
        <v/>
      </c>
    </row>
    <row r="24" spans="1:21" s="9" customFormat="1" ht="15.75" x14ac:dyDescent="0.25">
      <c r="A24" s="11"/>
      <c r="B24" s="12" t="s">
        <v>16</v>
      </c>
      <c r="C24" s="103">
        <v>0</v>
      </c>
      <c r="D24" s="103">
        <v>0</v>
      </c>
      <c r="E24" s="9" t="str">
        <f>IF(E1="","",'PN y PASIVO'!I13)</f>
        <v/>
      </c>
      <c r="F24" s="9">
        <f>IF(F1="","",'PN y PASIVO'!J13)</f>
        <v>0</v>
      </c>
      <c r="G24" s="9">
        <f>IF(G1="","",'PN y PASIVO'!K13)</f>
        <v>0</v>
      </c>
      <c r="H24" s="9" t="str">
        <f>IF(H1="","",'PN y PASIVO'!N13)</f>
        <v/>
      </c>
      <c r="I24" s="9" t="str">
        <f>IF(I1="","",'PN y PASIVO'!O13)</f>
        <v/>
      </c>
      <c r="J24" s="9" t="str">
        <f>IF(J1="","",'PN y PASIVO'!P13)</f>
        <v/>
      </c>
      <c r="K24" s="9" t="str">
        <f>IF(K1="","",'PN y PASIVO'!Q13)</f>
        <v/>
      </c>
      <c r="L24" s="9" t="str">
        <f>IF(L1="","",'PN y PASIVO'!R13)</f>
        <v/>
      </c>
      <c r="M24" s="9" t="str">
        <f>IF(M1="","",'PN y PASIVO'!S13)</f>
        <v/>
      </c>
      <c r="N24" s="9" t="str">
        <f>IF(N1="","",'PN y PASIVO'!T13)</f>
        <v/>
      </c>
      <c r="O24" s="9" t="str">
        <f>IF(O1="","",'PN y PASIVO'!U13)</f>
        <v/>
      </c>
      <c r="P24" s="9" t="str">
        <f>IF(P1="","",'PN y PASIVO'!V13)</f>
        <v/>
      </c>
      <c r="Q24" s="9" t="str">
        <f>IF(Q1="","",'PN y PASIVO'!W13)</f>
        <v/>
      </c>
      <c r="R24" s="9" t="str">
        <f>IF(R1="","",'PN y PASIVO'!X13)</f>
        <v/>
      </c>
      <c r="S24" s="9" t="str">
        <f>IF(S1="","",'PN y PASIVO'!Y13)</f>
        <v/>
      </c>
      <c r="T24" s="9" t="str">
        <f>IF(T1="","",'PN y PASIVO'!Z13)</f>
        <v/>
      </c>
      <c r="U24" s="9" t="str">
        <f>IF(U1="","",'PN y PASIVO'!AA13)</f>
        <v/>
      </c>
    </row>
    <row r="25" spans="1:21" s="9" customFormat="1" ht="15.75" x14ac:dyDescent="0.25">
      <c r="A25" s="11"/>
      <c r="B25" s="12" t="s">
        <v>17</v>
      </c>
      <c r="C25" s="103">
        <v>0</v>
      </c>
      <c r="D25" s="103">
        <v>0</v>
      </c>
      <c r="E25" s="9" t="str">
        <f>IF(E1="","",'PN y PASIVO'!I14)</f>
        <v/>
      </c>
      <c r="F25" s="9">
        <f>IF(F1="","",'PN y PASIVO'!J14)</f>
        <v>0</v>
      </c>
      <c r="G25" s="9">
        <f>IF(G1="","",'PN y PASIVO'!K14)</f>
        <v>0</v>
      </c>
      <c r="H25" s="9" t="str">
        <f>IF(H1="","",'PN y PASIVO'!N14)</f>
        <v/>
      </c>
      <c r="I25" s="9" t="str">
        <f>IF(I1="","",'PN y PASIVO'!O14)</f>
        <v/>
      </c>
      <c r="J25" s="9" t="str">
        <f>IF(J1="","",'PN y PASIVO'!P14)</f>
        <v/>
      </c>
      <c r="K25" s="9" t="str">
        <f>IF(K1="","",'PN y PASIVO'!Q14)</f>
        <v/>
      </c>
      <c r="L25" s="9" t="str">
        <f>IF(L1="","",'PN y PASIVO'!R14)</f>
        <v/>
      </c>
      <c r="M25" s="9" t="str">
        <f>IF(M1="","",'PN y PASIVO'!S14)</f>
        <v/>
      </c>
      <c r="N25" s="9" t="str">
        <f>IF(N1="","",'PN y PASIVO'!T14)</f>
        <v/>
      </c>
      <c r="O25" s="9" t="str">
        <f>IF(O1="","",'PN y PASIVO'!U14)</f>
        <v/>
      </c>
      <c r="P25" s="9" t="str">
        <f>IF(P1="","",'PN y PASIVO'!V14)</f>
        <v/>
      </c>
      <c r="Q25" s="9" t="str">
        <f>IF(Q1="","",'PN y PASIVO'!W14)</f>
        <v/>
      </c>
      <c r="R25" s="9" t="str">
        <f>IF(R1="","",'PN y PASIVO'!X14)</f>
        <v/>
      </c>
      <c r="S25" s="9" t="str">
        <f>IF(S1="","",'PN y PASIVO'!Y14)</f>
        <v/>
      </c>
      <c r="T25" s="9" t="str">
        <f>IF(T1="","",'PN y PASIVO'!Z14)</f>
        <v/>
      </c>
      <c r="U25" s="9" t="str">
        <f>IF(U1="","",'PN y PASIVO'!AA14)</f>
        <v/>
      </c>
    </row>
    <row r="26" spans="1:21" s="9" customFormat="1" ht="15.75" x14ac:dyDescent="0.25">
      <c r="A26" s="11"/>
      <c r="B26" s="12" t="s">
        <v>18</v>
      </c>
      <c r="C26" s="103">
        <v>0</v>
      </c>
      <c r="D26" s="103">
        <v>0</v>
      </c>
      <c r="E26" s="9" t="str">
        <f>IF(E1="","",'PN y PASIVO'!I17)</f>
        <v/>
      </c>
      <c r="F26" s="9">
        <f>IF(F1="","",'PN y PASIVO'!J17)</f>
        <v>0</v>
      </c>
      <c r="G26" s="9">
        <f>IF(G1="","",'PN y PASIVO'!K17)</f>
        <v>0</v>
      </c>
      <c r="H26" s="9" t="str">
        <f>IF(H1="","",'PN y PASIVO'!N17)</f>
        <v/>
      </c>
      <c r="I26" s="9" t="str">
        <f>IF(I1="","",'PN y PASIVO'!O17)</f>
        <v/>
      </c>
      <c r="J26" s="9" t="str">
        <f>IF(J1="","",'PN y PASIVO'!P17)</f>
        <v/>
      </c>
      <c r="K26" s="9" t="str">
        <f>IF(K1="","",'PN y PASIVO'!Q17)</f>
        <v/>
      </c>
      <c r="L26" s="9" t="str">
        <f>IF(L1="","",'PN y PASIVO'!R17)</f>
        <v/>
      </c>
      <c r="M26" s="9" t="str">
        <f>IF(M1="","",'PN y PASIVO'!S17)</f>
        <v/>
      </c>
      <c r="N26" s="9" t="str">
        <f>IF(N1="","",'PN y PASIVO'!T17)</f>
        <v/>
      </c>
      <c r="O26" s="9" t="str">
        <f>IF(O1="","",'PN y PASIVO'!U17)</f>
        <v/>
      </c>
      <c r="P26" s="9" t="str">
        <f>IF(P1="","",'PN y PASIVO'!V17)</f>
        <v/>
      </c>
      <c r="Q26" s="9" t="str">
        <f>IF(Q1="","",'PN y PASIVO'!W17)</f>
        <v/>
      </c>
      <c r="R26" s="9" t="str">
        <f>IF(R1="","",'PN y PASIVO'!X17)</f>
        <v/>
      </c>
      <c r="S26" s="9" t="str">
        <f>IF(S1="","",'PN y PASIVO'!Y17)</f>
        <v/>
      </c>
      <c r="T26" s="9" t="str">
        <f>IF(T1="","",'PN y PASIVO'!Z17)</f>
        <v/>
      </c>
      <c r="U26" s="9" t="str">
        <f>IF(U1="","",'PN y PASIVO'!AA17)</f>
        <v/>
      </c>
    </row>
    <row r="27" spans="1:21" s="9" customFormat="1" ht="15.75" x14ac:dyDescent="0.25">
      <c r="A27" s="11"/>
      <c r="B27" s="12" t="s">
        <v>19</v>
      </c>
      <c r="C27" s="103">
        <v>372.54700000000003</v>
      </c>
      <c r="D27" s="103">
        <v>862.57599999999968</v>
      </c>
      <c r="E27" s="9" t="str">
        <f>IF(E1="","",'PN y PASIVO'!I18)</f>
        <v/>
      </c>
      <c r="F27" s="9">
        <f>'PyG resumida'!G26</f>
        <v>172.6449999999993</v>
      </c>
      <c r="G27" s="9">
        <f>'PyG resumida'!H26</f>
        <v>653.14200000000028</v>
      </c>
      <c r="H27" s="9" t="str">
        <f>IF(H1="","",'PN y PASIVO'!N18)</f>
        <v/>
      </c>
      <c r="I27" s="9" t="str">
        <f>IF(I1="","",'PN y PASIVO'!O18)</f>
        <v/>
      </c>
      <c r="J27" s="9" t="str">
        <f>IF(J1="","",'PN y PASIVO'!P18)</f>
        <v/>
      </c>
      <c r="K27" s="9" t="str">
        <f>IF(K1="","",'PN y PASIVO'!Q18)</f>
        <v/>
      </c>
      <c r="L27" s="9" t="str">
        <f>IF(L1="","",'PN y PASIVO'!R18)</f>
        <v/>
      </c>
      <c r="M27" s="9" t="str">
        <f>IF(M1="","",'PN y PASIVO'!S18)</f>
        <v/>
      </c>
      <c r="N27" s="9" t="str">
        <f>IF(N1="","",'PN y PASIVO'!T18)</f>
        <v/>
      </c>
      <c r="O27" s="9" t="str">
        <f>IF(O1="","",'PN y PASIVO'!U18)</f>
        <v/>
      </c>
      <c r="P27" s="9" t="str">
        <f>IF(P1="","",'PN y PASIVO'!V18)</f>
        <v/>
      </c>
      <c r="Q27" s="9" t="str">
        <f>IF(Q1="","",'PN y PASIVO'!W18)</f>
        <v/>
      </c>
      <c r="R27" s="9" t="str">
        <f>IF(R1="","",'PN y PASIVO'!X18)</f>
        <v/>
      </c>
      <c r="S27" s="9" t="str">
        <f>IF(S1="","",'PN y PASIVO'!Y18)</f>
        <v/>
      </c>
      <c r="T27" s="9" t="str">
        <f>IF(T1="","",'PN y PASIVO'!Z18)</f>
        <v/>
      </c>
      <c r="U27" s="9" t="str">
        <f>IF(U1="","",'PN y PASIVO'!AA18)</f>
        <v/>
      </c>
    </row>
    <row r="28" spans="1:21" s="9" customFormat="1" ht="15.75" x14ac:dyDescent="0.25">
      <c r="A28" s="11"/>
      <c r="B28" s="12" t="s">
        <v>20</v>
      </c>
      <c r="C28" s="103">
        <v>0</v>
      </c>
      <c r="D28" s="103">
        <v>0</v>
      </c>
      <c r="E28" s="9" t="str">
        <f>IF(E1="","",'PN y PASIVO'!I19)</f>
        <v/>
      </c>
      <c r="F28" s="9">
        <f>IF(F1="","",'PN y PASIVO'!J19)</f>
        <v>0</v>
      </c>
      <c r="G28" s="9">
        <f>IF(G1="","",'PN y PASIVO'!K19)</f>
        <v>0</v>
      </c>
      <c r="H28" s="9" t="str">
        <f>IF(H1="","",'PN y PASIVO'!N19)</f>
        <v/>
      </c>
      <c r="I28" s="9" t="str">
        <f>IF(I1="","",'PN y PASIVO'!O19)</f>
        <v/>
      </c>
      <c r="J28" s="9" t="str">
        <f>IF(J1="","",'PN y PASIVO'!P19)</f>
        <v/>
      </c>
      <c r="K28" s="9" t="str">
        <f>IF(K1="","",'PN y PASIVO'!Q19)</f>
        <v/>
      </c>
      <c r="L28" s="9" t="str">
        <f>IF(L1="","",'PN y PASIVO'!R19)</f>
        <v/>
      </c>
      <c r="M28" s="9" t="str">
        <f>IF(M1="","",'PN y PASIVO'!S19)</f>
        <v/>
      </c>
      <c r="N28" s="9" t="str">
        <f>IF(N1="","",'PN y PASIVO'!T19)</f>
        <v/>
      </c>
      <c r="O28" s="9" t="str">
        <f>IF(O1="","",'PN y PASIVO'!U19)</f>
        <v/>
      </c>
      <c r="P28" s="9" t="str">
        <f>IF(P1="","",'PN y PASIVO'!V19)</f>
        <v/>
      </c>
      <c r="Q28" s="9" t="str">
        <f>IF(Q1="","",'PN y PASIVO'!W19)</f>
        <v/>
      </c>
      <c r="R28" s="9" t="str">
        <f>IF(R1="","",'PN y PASIVO'!X19)</f>
        <v/>
      </c>
      <c r="S28" s="9" t="str">
        <f>IF(S1="","",'PN y PASIVO'!Y19)</f>
        <v/>
      </c>
      <c r="T28" s="9" t="str">
        <f>IF(T1="","",'PN y PASIVO'!Z19)</f>
        <v/>
      </c>
      <c r="U28" s="9" t="str">
        <f>IF(U1="","",'PN y PASIVO'!AA19)</f>
        <v/>
      </c>
    </row>
    <row r="29" spans="1:21" s="9" customFormat="1" ht="15.75" x14ac:dyDescent="0.25">
      <c r="A29" s="11"/>
      <c r="B29" s="12" t="s">
        <v>21</v>
      </c>
      <c r="C29" s="103">
        <v>0</v>
      </c>
      <c r="D29" s="103">
        <v>0</v>
      </c>
      <c r="E29" s="9" t="str">
        <f>IF(E1="","",'PN y PASIVO'!I20)</f>
        <v/>
      </c>
      <c r="F29" s="9">
        <f>IF(F1="","",'PN y PASIVO'!J20)</f>
        <v>0</v>
      </c>
      <c r="G29" s="9">
        <f>IF(G1="","",'PN y PASIVO'!K20)</f>
        <v>0</v>
      </c>
      <c r="H29" s="9" t="str">
        <f>IF(H1="","",'PN y PASIVO'!N20)</f>
        <v/>
      </c>
      <c r="I29" s="9" t="str">
        <f>IF(I1="","",'PN y PASIVO'!O20)</f>
        <v/>
      </c>
      <c r="J29" s="9" t="str">
        <f>IF(J1="","",'PN y PASIVO'!P20)</f>
        <v/>
      </c>
      <c r="K29" s="9" t="str">
        <f>IF(K1="","",'PN y PASIVO'!Q20)</f>
        <v/>
      </c>
      <c r="L29" s="9" t="str">
        <f>IF(L1="","",'PN y PASIVO'!R20)</f>
        <v/>
      </c>
      <c r="M29" s="9" t="str">
        <f>IF(M1="","",'PN y PASIVO'!S20)</f>
        <v/>
      </c>
      <c r="N29" s="9" t="str">
        <f>IF(N1="","",'PN y PASIVO'!T20)</f>
        <v/>
      </c>
      <c r="O29" s="9" t="str">
        <f>IF(O1="","",'PN y PASIVO'!U20)</f>
        <v/>
      </c>
      <c r="P29" s="9" t="str">
        <f>IF(P1="","",'PN y PASIVO'!V20)</f>
        <v/>
      </c>
      <c r="Q29" s="9" t="str">
        <f>IF(Q1="","",'PN y PASIVO'!W20)</f>
        <v/>
      </c>
      <c r="R29" s="9" t="str">
        <f>IF(R1="","",'PN y PASIVO'!X20)</f>
        <v/>
      </c>
      <c r="S29" s="9" t="str">
        <f>IF(S1="","",'PN y PASIVO'!Y20)</f>
        <v/>
      </c>
      <c r="T29" s="9" t="str">
        <f>IF(T1="","",'PN y PASIVO'!Z20)</f>
        <v/>
      </c>
      <c r="U29" s="9" t="str">
        <f>IF(U1="","",'PN y PASIVO'!AA20)</f>
        <v/>
      </c>
    </row>
    <row r="30" spans="1:21" s="109" customFormat="1" ht="18.75" x14ac:dyDescent="0.3">
      <c r="A30" s="108" t="s">
        <v>144</v>
      </c>
      <c r="B30" s="108"/>
      <c r="C30" s="109">
        <f t="shared" ref="C30:U30" si="6">IF(C1="","",C31+C32+C33)</f>
        <v>0</v>
      </c>
      <c r="D30" s="109">
        <f t="shared" si="6"/>
        <v>0</v>
      </c>
      <c r="E30" s="109" t="str">
        <f t="shared" si="6"/>
        <v/>
      </c>
      <c r="F30" s="109">
        <f t="shared" si="6"/>
        <v>0</v>
      </c>
      <c r="G30" s="109">
        <f t="shared" si="6"/>
        <v>0</v>
      </c>
      <c r="H30" s="109" t="str">
        <f t="shared" si="6"/>
        <v/>
      </c>
      <c r="I30" s="109" t="str">
        <f t="shared" si="6"/>
        <v/>
      </c>
      <c r="J30" s="109" t="str">
        <f t="shared" si="6"/>
        <v/>
      </c>
      <c r="K30" s="109" t="str">
        <f t="shared" si="6"/>
        <v/>
      </c>
      <c r="L30" s="109" t="str">
        <f t="shared" si="6"/>
        <v/>
      </c>
      <c r="M30" s="109" t="str">
        <f t="shared" si="6"/>
        <v/>
      </c>
      <c r="N30" s="109" t="str">
        <f t="shared" si="6"/>
        <v/>
      </c>
      <c r="O30" s="109" t="str">
        <f t="shared" si="6"/>
        <v/>
      </c>
      <c r="P30" s="109" t="str">
        <f t="shared" si="6"/>
        <v/>
      </c>
      <c r="Q30" s="109" t="str">
        <f t="shared" si="6"/>
        <v/>
      </c>
      <c r="R30" s="109" t="str">
        <f t="shared" si="6"/>
        <v/>
      </c>
      <c r="S30" s="109" t="str">
        <f t="shared" si="6"/>
        <v/>
      </c>
      <c r="T30" s="109" t="str">
        <f t="shared" si="6"/>
        <v/>
      </c>
      <c r="U30" s="109" t="str">
        <f t="shared" si="6"/>
        <v/>
      </c>
    </row>
    <row r="31" spans="1:21" s="9" customFormat="1" ht="15.75" x14ac:dyDescent="0.25">
      <c r="A31" s="11"/>
      <c r="B31" s="12" t="s">
        <v>23</v>
      </c>
      <c r="C31" s="9">
        <f>IF(C1="","",'PN y PASIVO'!G22)</f>
        <v>0</v>
      </c>
      <c r="D31" s="9">
        <f>IF(D1="","",'PN y PASIVO'!H22)</f>
        <v>0</v>
      </c>
      <c r="E31" s="9" t="str">
        <f>IF(E1="","",'PN y PASIVO'!I22)</f>
        <v/>
      </c>
      <c r="F31" s="9">
        <f>IF(F1="","",'PN y PASIVO'!J22)</f>
        <v>0</v>
      </c>
      <c r="G31" s="9">
        <f>IF(G1="","",'PN y PASIVO'!K22)</f>
        <v>0</v>
      </c>
      <c r="H31" s="9" t="str">
        <f>IF(H1="","",'PN y PASIVO'!N22)</f>
        <v/>
      </c>
      <c r="I31" s="9" t="str">
        <f>IF(I1="","",'PN y PASIVO'!O22)</f>
        <v/>
      </c>
      <c r="J31" s="9" t="str">
        <f>IF(J1="","",'PN y PASIVO'!P22)</f>
        <v/>
      </c>
      <c r="K31" s="9" t="str">
        <f>IF(K1="","",'PN y PASIVO'!Q22)</f>
        <v/>
      </c>
      <c r="L31" s="9" t="str">
        <f>IF(L1="","",'PN y PASIVO'!R22)</f>
        <v/>
      </c>
      <c r="M31" s="9" t="str">
        <f>IF(M1="","",'PN y PASIVO'!S22)</f>
        <v/>
      </c>
      <c r="N31" s="9" t="str">
        <f>IF(N1="","",'PN y PASIVO'!T22)</f>
        <v/>
      </c>
      <c r="O31" s="9" t="str">
        <f>IF(O1="","",'PN y PASIVO'!U22)</f>
        <v/>
      </c>
      <c r="P31" s="9" t="str">
        <f>IF(P1="","",'PN y PASIVO'!V22)</f>
        <v/>
      </c>
      <c r="Q31" s="9" t="str">
        <f>IF(Q1="","",'PN y PASIVO'!W22)</f>
        <v/>
      </c>
      <c r="R31" s="9" t="str">
        <f>IF(R1="","",'PN y PASIVO'!X22)</f>
        <v/>
      </c>
      <c r="S31" s="9" t="str">
        <f>IF(S1="","",'PN y PASIVO'!Y22)</f>
        <v/>
      </c>
      <c r="T31" s="9" t="str">
        <f>IF(T1="","",'PN y PASIVO'!Z22)</f>
        <v/>
      </c>
      <c r="U31" s="9" t="str">
        <f>IF(U1="","",'PN y PASIVO'!AA22)</f>
        <v/>
      </c>
    </row>
    <row r="32" spans="1:21" s="9" customFormat="1" ht="15.75" x14ac:dyDescent="0.25">
      <c r="A32" s="11"/>
      <c r="B32" s="12" t="s">
        <v>24</v>
      </c>
      <c r="C32" s="9">
        <f>IF(C1="","",'PN y PASIVO'!G23)</f>
        <v>0</v>
      </c>
      <c r="D32" s="9">
        <f>IF(D1="","",'PN y PASIVO'!H23)</f>
        <v>0</v>
      </c>
      <c r="E32" s="9" t="str">
        <f>IF(E1="","",'PN y PASIVO'!I23)</f>
        <v/>
      </c>
      <c r="F32" s="9">
        <f>IF(F1="","",'PN y PASIVO'!J23)</f>
        <v>0</v>
      </c>
      <c r="G32" s="9">
        <f>IF(G1="","",'PN y PASIVO'!K23)</f>
        <v>0</v>
      </c>
      <c r="H32" s="9" t="str">
        <f>IF(H1="","",'PN y PASIVO'!N23)</f>
        <v/>
      </c>
      <c r="I32" s="9" t="str">
        <f>IF(I1="","",'PN y PASIVO'!O23)</f>
        <v/>
      </c>
      <c r="J32" s="9" t="str">
        <f>IF(J1="","",'PN y PASIVO'!P23)</f>
        <v/>
      </c>
      <c r="K32" s="9" t="str">
        <f>IF(K1="","",'PN y PASIVO'!Q23)</f>
        <v/>
      </c>
      <c r="L32" s="9" t="str">
        <f>IF(L1="","",'PN y PASIVO'!R23)</f>
        <v/>
      </c>
      <c r="M32" s="9" t="str">
        <f>IF(M1="","",'PN y PASIVO'!S23)</f>
        <v/>
      </c>
      <c r="N32" s="9" t="str">
        <f>IF(N1="","",'PN y PASIVO'!T23)</f>
        <v/>
      </c>
      <c r="O32" s="9" t="str">
        <f>IF(O1="","",'PN y PASIVO'!U23)</f>
        <v/>
      </c>
      <c r="P32" s="9" t="str">
        <f>IF(P1="","",'PN y PASIVO'!V23)</f>
        <v/>
      </c>
      <c r="Q32" s="9" t="str">
        <f>IF(Q1="","",'PN y PASIVO'!W23)</f>
        <v/>
      </c>
      <c r="R32" s="9" t="str">
        <f>IF(R1="","",'PN y PASIVO'!X23)</f>
        <v/>
      </c>
      <c r="S32" s="9" t="str">
        <f>IF(S1="","",'PN y PASIVO'!Y23)</f>
        <v/>
      </c>
      <c r="T32" s="9" t="str">
        <f>IF(T1="","",'PN y PASIVO'!Z23)</f>
        <v/>
      </c>
      <c r="U32" s="9" t="str">
        <f>IF(U1="","",'PN y PASIVO'!AA23)</f>
        <v/>
      </c>
    </row>
    <row r="33" spans="1:21" s="9" customFormat="1" ht="15.75" x14ac:dyDescent="0.25">
      <c r="A33" s="11"/>
      <c r="B33" s="12" t="s">
        <v>25</v>
      </c>
      <c r="C33" s="9">
        <f>IF(C1="","",'PN y PASIVO'!G24)</f>
        <v>0</v>
      </c>
      <c r="D33" s="9">
        <f>IF(D1="","",'PN y PASIVO'!H24)</f>
        <v>0</v>
      </c>
      <c r="E33" s="9" t="str">
        <f>IF(E1="","",'PN y PASIVO'!I24)</f>
        <v/>
      </c>
      <c r="F33" s="9">
        <f>IF(F1="","",'PN y PASIVO'!J24)</f>
        <v>0</v>
      </c>
      <c r="G33" s="9">
        <f>IF(G1="","",'PN y PASIVO'!K24)</f>
        <v>0</v>
      </c>
      <c r="H33" s="9" t="str">
        <f>IF(H1="","",'PN y PASIVO'!N24)</f>
        <v/>
      </c>
      <c r="I33" s="9" t="str">
        <f>IF(I1="","",'PN y PASIVO'!O24)</f>
        <v/>
      </c>
      <c r="J33" s="9" t="str">
        <f>IF(J1="","",'PN y PASIVO'!P24)</f>
        <v/>
      </c>
      <c r="K33" s="9" t="str">
        <f>IF(K1="","",'PN y PASIVO'!Q24)</f>
        <v/>
      </c>
      <c r="L33" s="9" t="str">
        <f>IF(L1="","",'PN y PASIVO'!R24)</f>
        <v/>
      </c>
      <c r="M33" s="9" t="str">
        <f>IF(M1="","",'PN y PASIVO'!S24)</f>
        <v/>
      </c>
      <c r="N33" s="9" t="str">
        <f>IF(N1="","",'PN y PASIVO'!T24)</f>
        <v/>
      </c>
      <c r="O33" s="9" t="str">
        <f>IF(O1="","",'PN y PASIVO'!U24)</f>
        <v/>
      </c>
      <c r="P33" s="9" t="str">
        <f>IF(P1="","",'PN y PASIVO'!V24)</f>
        <v/>
      </c>
      <c r="Q33" s="9" t="str">
        <f>IF(Q1="","",'PN y PASIVO'!W24)</f>
        <v/>
      </c>
      <c r="R33" s="9" t="str">
        <f>IF(R1="","",'PN y PASIVO'!X24)</f>
        <v/>
      </c>
      <c r="S33" s="9" t="str">
        <f>IF(S1="","",'PN y PASIVO'!Y24)</f>
        <v/>
      </c>
      <c r="T33" s="9" t="str">
        <f>IF(T1="","",'PN y PASIVO'!Z24)</f>
        <v/>
      </c>
      <c r="U33" s="9" t="str">
        <f>IF(U1="","",'PN y PASIVO'!AA24)</f>
        <v/>
      </c>
    </row>
    <row r="34" spans="1:21" s="27" customFormat="1" ht="18.75" x14ac:dyDescent="0.3">
      <c r="A34" s="40" t="s">
        <v>145</v>
      </c>
      <c r="B34" s="44"/>
      <c r="C34" s="27">
        <f>IF(C1="","",'PN y PASIVO'!G25)</f>
        <v>0</v>
      </c>
      <c r="D34" s="27">
        <f>IF(D1="","",'PN y PASIVO'!H25)</f>
        <v>0</v>
      </c>
      <c r="E34" s="27" t="str">
        <f>IF(E1="","",'PN y PASIVO'!I25)</f>
        <v/>
      </c>
      <c r="F34" s="27">
        <f>IF(F1="","",'PN y PASIVO'!J25)</f>
        <v>0</v>
      </c>
      <c r="G34" s="27">
        <f>IF(G1="","",'PN y PASIVO'!K25)</f>
        <v>0</v>
      </c>
      <c r="H34" s="27" t="str">
        <f>IF(H1="","",'PN y PASIVO'!N25)</f>
        <v/>
      </c>
      <c r="I34" s="27" t="str">
        <f>IF(I1="","",'PN y PASIVO'!O25)</f>
        <v/>
      </c>
      <c r="J34" s="27" t="str">
        <f>IF(J1="","",'PN y PASIVO'!P25)</f>
        <v/>
      </c>
      <c r="K34" s="27" t="str">
        <f>IF(K1="","",'PN y PASIVO'!Q25)</f>
        <v/>
      </c>
      <c r="L34" s="27" t="str">
        <f>IF(L1="","",'PN y PASIVO'!R25)</f>
        <v/>
      </c>
      <c r="M34" s="27" t="str">
        <f>IF(M1="","",'PN y PASIVO'!S25)</f>
        <v/>
      </c>
      <c r="N34" s="27" t="str">
        <f>IF(N1="","",'PN y PASIVO'!T25)</f>
        <v/>
      </c>
      <c r="O34" s="27" t="str">
        <f>IF(O1="","",'PN y PASIVO'!U25)</f>
        <v/>
      </c>
      <c r="P34" s="27" t="str">
        <f>IF(P1="","",'PN y PASIVO'!V25)</f>
        <v/>
      </c>
      <c r="Q34" s="27" t="str">
        <f>IF(Q1="","",'PN y PASIVO'!W25)</f>
        <v/>
      </c>
      <c r="R34" s="27" t="str">
        <f>IF(R1="","",'PN y PASIVO'!X25)</f>
        <v/>
      </c>
      <c r="S34" s="27" t="str">
        <f>IF(S1="","",'PN y PASIVO'!Y25)</f>
        <v/>
      </c>
      <c r="T34" s="27" t="str">
        <f>IF(T1="","",'PN y PASIVO'!Z25)</f>
        <v/>
      </c>
      <c r="U34" s="27" t="str">
        <f>IF(U1="","",'PN y PASIVO'!AA25)</f>
        <v/>
      </c>
    </row>
    <row r="35" spans="1:21" s="39" customFormat="1" ht="18.75" x14ac:dyDescent="0.3">
      <c r="A35" s="40" t="s">
        <v>27</v>
      </c>
      <c r="B35" s="40"/>
      <c r="C35" s="38">
        <f t="shared" ref="C35:U35" si="7">IF(C1="","",C36+C37+C38+C39+C40)</f>
        <v>914.60599999999999</v>
      </c>
      <c r="D35" s="38">
        <f t="shared" si="7"/>
        <v>25.926000000000002</v>
      </c>
      <c r="E35" s="38" t="str">
        <f t="shared" si="7"/>
        <v/>
      </c>
      <c r="F35" s="38">
        <f t="shared" si="7"/>
        <v>4710.8879999999999</v>
      </c>
      <c r="G35" s="38">
        <f t="shared" si="7"/>
        <v>1909.4449999999999</v>
      </c>
      <c r="H35" s="38" t="str">
        <f t="shared" si="7"/>
        <v/>
      </c>
      <c r="I35" s="38" t="str">
        <f t="shared" si="7"/>
        <v/>
      </c>
      <c r="J35" s="38" t="str">
        <f t="shared" si="7"/>
        <v/>
      </c>
      <c r="K35" s="38" t="str">
        <f t="shared" si="7"/>
        <v/>
      </c>
      <c r="L35" s="38" t="str">
        <f t="shared" si="7"/>
        <v/>
      </c>
      <c r="M35" s="38" t="str">
        <f t="shared" si="7"/>
        <v/>
      </c>
      <c r="N35" s="38" t="str">
        <f t="shared" si="7"/>
        <v/>
      </c>
      <c r="O35" s="38" t="str">
        <f t="shared" si="7"/>
        <v/>
      </c>
      <c r="P35" s="38" t="str">
        <f t="shared" si="7"/>
        <v/>
      </c>
      <c r="Q35" s="38" t="str">
        <f t="shared" si="7"/>
        <v/>
      </c>
      <c r="R35" s="38" t="str">
        <f t="shared" si="7"/>
        <v/>
      </c>
      <c r="S35" s="38" t="str">
        <f t="shared" si="7"/>
        <v/>
      </c>
      <c r="T35" s="38" t="str">
        <f t="shared" si="7"/>
        <v/>
      </c>
      <c r="U35" s="38" t="str">
        <f t="shared" si="7"/>
        <v/>
      </c>
    </row>
    <row r="36" spans="1:21" s="9" customFormat="1" ht="15.75" x14ac:dyDescent="0.25">
      <c r="A36" s="11"/>
      <c r="B36" s="12" t="s">
        <v>28</v>
      </c>
      <c r="C36" s="104">
        <v>93.126000000000005</v>
      </c>
      <c r="D36" s="104">
        <v>24.234000000000002</v>
      </c>
      <c r="E36" s="9" t="str">
        <f>IF(E1="","",'PN y PASIVO'!I27)</f>
        <v/>
      </c>
      <c r="F36" s="9">
        <v>727.73099999999999</v>
      </c>
      <c r="G36" s="9">
        <v>12.156000000000001</v>
      </c>
      <c r="H36" s="9" t="str">
        <f>IF(H1="","",'PN y PASIVO'!N27)</f>
        <v/>
      </c>
      <c r="I36" s="9" t="str">
        <f>IF(I1="","",'PN y PASIVO'!O27)</f>
        <v/>
      </c>
      <c r="J36" s="9" t="str">
        <f>IF(J1="","",'PN y PASIVO'!P27)</f>
        <v/>
      </c>
      <c r="K36" s="9" t="str">
        <f>IF(K1="","",'PN y PASIVO'!Q27)</f>
        <v/>
      </c>
      <c r="L36" s="9" t="str">
        <f>IF(L1="","",'PN y PASIVO'!R27)</f>
        <v/>
      </c>
      <c r="M36" s="9" t="str">
        <f>IF(M1="","",'PN y PASIVO'!S27)</f>
        <v/>
      </c>
      <c r="N36" s="9" t="str">
        <f>IF(N1="","",'PN y PASIVO'!T27)</f>
        <v/>
      </c>
      <c r="O36" s="9" t="str">
        <f>IF(O1="","",'PN y PASIVO'!U27)</f>
        <v/>
      </c>
      <c r="P36" s="9" t="str">
        <f>IF(P1="","",'PN y PASIVO'!V27)</f>
        <v/>
      </c>
      <c r="Q36" s="9" t="str">
        <f>IF(Q1="","",'PN y PASIVO'!W27)</f>
        <v/>
      </c>
      <c r="R36" s="9" t="str">
        <f>IF(R1="","",'PN y PASIVO'!X27)</f>
        <v/>
      </c>
      <c r="S36" s="9" t="str">
        <f>IF(S1="","",'PN y PASIVO'!Y27)</f>
        <v/>
      </c>
      <c r="T36" s="9" t="str">
        <f>IF(T1="","",'PN y PASIVO'!Z27)</f>
        <v/>
      </c>
      <c r="U36" s="9" t="str">
        <f>IF(U1="","",'PN y PASIVO'!AA27)</f>
        <v/>
      </c>
    </row>
    <row r="37" spans="1:21" s="9" customFormat="1" ht="15.75" x14ac:dyDescent="0.25">
      <c r="A37" s="11"/>
      <c r="B37" s="12" t="s">
        <v>29</v>
      </c>
      <c r="C37" s="104">
        <v>529.56100000000004</v>
      </c>
      <c r="D37" s="104">
        <v>1.6919999999999999</v>
      </c>
      <c r="E37" s="9" t="str">
        <f>IF(E1="","",'PN y PASIVO'!I32)</f>
        <v/>
      </c>
      <c r="F37" s="9">
        <v>3735.6610000000001</v>
      </c>
      <c r="G37" s="9">
        <v>1897.289</v>
      </c>
      <c r="H37" s="9" t="str">
        <f>IF(H1="","",'PN y PASIVO'!N32)</f>
        <v/>
      </c>
      <c r="I37" s="9" t="str">
        <f>IF(I1="","",'PN y PASIVO'!O32)</f>
        <v/>
      </c>
      <c r="J37" s="9" t="str">
        <f>IF(J1="","",'PN y PASIVO'!P32)</f>
        <v/>
      </c>
      <c r="K37" s="9" t="str">
        <f>IF(K1="","",'PN y PASIVO'!Q32)</f>
        <v/>
      </c>
      <c r="L37" s="9" t="str">
        <f>IF(L1="","",'PN y PASIVO'!R32)</f>
        <v/>
      </c>
      <c r="M37" s="9" t="str">
        <f>IF(M1="","",'PN y PASIVO'!S32)</f>
        <v/>
      </c>
      <c r="N37" s="9" t="str">
        <f>IF(N1="","",'PN y PASIVO'!T32)</f>
        <v/>
      </c>
      <c r="O37" s="9" t="str">
        <f>IF(O1="","",'PN y PASIVO'!U32)</f>
        <v/>
      </c>
      <c r="P37" s="9" t="str">
        <f>IF(P1="","",'PN y PASIVO'!V32)</f>
        <v/>
      </c>
      <c r="Q37" s="9" t="str">
        <f>IF(Q1="","",'PN y PASIVO'!W32)</f>
        <v/>
      </c>
      <c r="R37" s="9" t="str">
        <f>IF(R1="","",'PN y PASIVO'!X32)</f>
        <v/>
      </c>
      <c r="S37" s="9" t="str">
        <f>IF(S1="","",'PN y PASIVO'!Y32)</f>
        <v/>
      </c>
      <c r="T37" s="9" t="str">
        <f>IF(T1="","",'PN y PASIVO'!Z32)</f>
        <v/>
      </c>
      <c r="U37" s="9" t="str">
        <f>IF(U1="","",'PN y PASIVO'!AA32)</f>
        <v/>
      </c>
    </row>
    <row r="38" spans="1:21" s="9" customFormat="1" ht="31.5" x14ac:dyDescent="0.25">
      <c r="A38" s="11"/>
      <c r="B38" s="13" t="s">
        <v>30</v>
      </c>
      <c r="C38" s="104">
        <v>291.91899999999998</v>
      </c>
      <c r="D38" s="104">
        <v>0</v>
      </c>
      <c r="E38" s="9" t="str">
        <f>IF(E1="","",'PN y PASIVO'!I38)</f>
        <v/>
      </c>
      <c r="F38" s="9">
        <f>975.227-727.731</f>
        <v>247.49599999999998</v>
      </c>
      <c r="G38" s="9">
        <f>IF(G1="","",'PN y PASIVO'!K38)</f>
        <v>0</v>
      </c>
      <c r="H38" s="9" t="str">
        <f>IF(H1="","",'PN y PASIVO'!N38)</f>
        <v/>
      </c>
      <c r="I38" s="9" t="str">
        <f>IF(I1="","",'PN y PASIVO'!O38)</f>
        <v/>
      </c>
      <c r="J38" s="9" t="str">
        <f>IF(J1="","",'PN y PASIVO'!P38)</f>
        <v/>
      </c>
      <c r="K38" s="9" t="str">
        <f>IF(K1="","",'PN y PASIVO'!Q38)</f>
        <v/>
      </c>
      <c r="L38" s="9" t="str">
        <f>IF(L1="","",'PN y PASIVO'!R38)</f>
        <v/>
      </c>
      <c r="M38" s="9" t="str">
        <f>IF(M1="","",'PN y PASIVO'!S38)</f>
        <v/>
      </c>
      <c r="N38" s="9" t="str">
        <f>IF(N1="","",'PN y PASIVO'!T38)</f>
        <v/>
      </c>
      <c r="O38" s="9" t="str">
        <f>IF(O1="","",'PN y PASIVO'!U38)</f>
        <v/>
      </c>
      <c r="P38" s="9" t="str">
        <f>IF(P1="","",'PN y PASIVO'!V38)</f>
        <v/>
      </c>
      <c r="Q38" s="9" t="str">
        <f>IF(Q1="","",'PN y PASIVO'!W38)</f>
        <v/>
      </c>
      <c r="R38" s="9" t="str">
        <f>IF(R1="","",'PN y PASIVO'!X38)</f>
        <v/>
      </c>
      <c r="S38" s="9" t="str">
        <f>IF(S1="","",'PN y PASIVO'!Y38)</f>
        <v/>
      </c>
      <c r="T38" s="9" t="str">
        <f>IF(T1="","",'PN y PASIVO'!Z38)</f>
        <v/>
      </c>
      <c r="U38" s="9" t="str">
        <f>IF(U1="","",'PN y PASIVO'!AA38)</f>
        <v/>
      </c>
    </row>
    <row r="39" spans="1:21" s="9" customFormat="1" ht="15.75" x14ac:dyDescent="0.25">
      <c r="A39" s="11"/>
      <c r="B39" s="12" t="s">
        <v>31</v>
      </c>
      <c r="C39" s="104">
        <v>0</v>
      </c>
      <c r="D39" s="104">
        <v>0</v>
      </c>
      <c r="E39" s="9" t="str">
        <f>IF(E1="","",'PN y PASIVO'!I39)</f>
        <v/>
      </c>
      <c r="F39" s="9">
        <f>IF(F1="","",'PN y PASIVO'!J39)</f>
        <v>0</v>
      </c>
      <c r="G39" s="9">
        <f>IF(G1="","",'PN y PASIVO'!K39)</f>
        <v>0</v>
      </c>
      <c r="H39" s="9" t="str">
        <f>IF(H1="","",'PN y PASIVO'!N39)</f>
        <v/>
      </c>
      <c r="I39" s="9" t="str">
        <f>IF(I1="","",'PN y PASIVO'!O39)</f>
        <v/>
      </c>
      <c r="J39" s="9" t="str">
        <f>IF(J1="","",'PN y PASIVO'!P39)</f>
        <v/>
      </c>
      <c r="K39" s="9" t="str">
        <f>IF(K1="","",'PN y PASIVO'!Q39)</f>
        <v/>
      </c>
      <c r="L39" s="9" t="str">
        <f>IF(L1="","",'PN y PASIVO'!R39)</f>
        <v/>
      </c>
      <c r="M39" s="9" t="str">
        <f>IF(M1="","",'PN y PASIVO'!S39)</f>
        <v/>
      </c>
      <c r="N39" s="9" t="str">
        <f>IF(N1="","",'PN y PASIVO'!T39)</f>
        <v/>
      </c>
      <c r="O39" s="9" t="str">
        <f>IF(O1="","",'PN y PASIVO'!U39)</f>
        <v/>
      </c>
      <c r="P39" s="9" t="str">
        <f>IF(P1="","",'PN y PASIVO'!V39)</f>
        <v/>
      </c>
      <c r="Q39" s="9" t="str">
        <f>IF(Q1="","",'PN y PASIVO'!W39)</f>
        <v/>
      </c>
      <c r="R39" s="9" t="str">
        <f>IF(R1="","",'PN y PASIVO'!X39)</f>
        <v/>
      </c>
      <c r="S39" s="9" t="str">
        <f>IF(S1="","",'PN y PASIVO'!Y39)</f>
        <v/>
      </c>
      <c r="T39" s="9" t="str">
        <f>IF(T1="","",'PN y PASIVO'!Z39)</f>
        <v/>
      </c>
      <c r="U39" s="9" t="str">
        <f>IF(U1="","",'PN y PASIVO'!AA39)</f>
        <v/>
      </c>
    </row>
    <row r="40" spans="1:21" s="27" customFormat="1" ht="15.75" x14ac:dyDescent="0.25">
      <c r="A40" s="43"/>
      <c r="B40" s="44" t="s">
        <v>32</v>
      </c>
      <c r="C40" s="105">
        <v>0</v>
      </c>
      <c r="D40" s="105">
        <v>0</v>
      </c>
      <c r="E40" s="27" t="str">
        <f>IF(E1="","",'PN y PASIVO'!I40)</f>
        <v/>
      </c>
      <c r="F40" s="27">
        <f>IF(F1="","",'PN y PASIVO'!J40)</f>
        <v>0</v>
      </c>
      <c r="G40" s="27">
        <f>IF(G1="","",'PN y PASIVO'!K40)</f>
        <v>0</v>
      </c>
      <c r="H40" s="27" t="str">
        <f>IF(H1="","",'PN y PASIVO'!N40)</f>
        <v/>
      </c>
      <c r="I40" s="27" t="str">
        <f>IF(I1="","",'PN y PASIVO'!O40)</f>
        <v/>
      </c>
      <c r="J40" s="27" t="str">
        <f>IF(J1="","",'PN y PASIVO'!P40)</f>
        <v/>
      </c>
      <c r="K40" s="27" t="str">
        <f>IF(K1="","",'PN y PASIVO'!Q40)</f>
        <v/>
      </c>
      <c r="L40" s="27" t="str">
        <f>IF(L1="","",'PN y PASIVO'!R40)</f>
        <v/>
      </c>
      <c r="M40" s="27" t="str">
        <f>IF(M1="","",'PN y PASIVO'!S40)</f>
        <v/>
      </c>
      <c r="N40" s="27" t="str">
        <f>IF(N1="","",'PN y PASIVO'!T40)</f>
        <v/>
      </c>
      <c r="O40" s="27" t="str">
        <f>IF(O1="","",'PN y PASIVO'!U40)</f>
        <v/>
      </c>
      <c r="P40" s="27" t="str">
        <f>IF(P1="","",'PN y PASIVO'!V40)</f>
        <v/>
      </c>
      <c r="Q40" s="27" t="str">
        <f>IF(Q1="","",'PN y PASIVO'!W40)</f>
        <v/>
      </c>
      <c r="R40" s="27" t="str">
        <f>IF(R1="","",'PN y PASIVO'!X40)</f>
        <v/>
      </c>
      <c r="S40" s="27" t="str">
        <f>IF(S1="","",'PN y PASIVO'!Y40)</f>
        <v/>
      </c>
      <c r="T40" s="27" t="str">
        <f>IF(T1="","",'PN y PASIVO'!Z40)</f>
        <v/>
      </c>
      <c r="U40" s="27" t="str">
        <f>IF(U1="","",'PN y PASIVO'!AA40)</f>
        <v/>
      </c>
    </row>
    <row r="41" spans="1:21" s="39" customFormat="1" ht="18.75" x14ac:dyDescent="0.3">
      <c r="A41" s="40" t="s">
        <v>33</v>
      </c>
      <c r="B41" s="40"/>
      <c r="C41" s="38">
        <f t="shared" ref="C41:U41" si="8">IF(C1="","",C42+C43+C44+C45+C46+C47)</f>
        <v>1699.3719999999998</v>
      </c>
      <c r="D41" s="38">
        <f t="shared" si="8"/>
        <v>1591.6390000000001</v>
      </c>
      <c r="E41" s="38" t="str">
        <f t="shared" si="8"/>
        <v/>
      </c>
      <c r="F41" s="38">
        <f t="shared" si="8"/>
        <v>6072.6869999999999</v>
      </c>
      <c r="G41" s="38">
        <f t="shared" si="8"/>
        <v>4312.59</v>
      </c>
      <c r="H41" s="38" t="str">
        <f t="shared" si="8"/>
        <v/>
      </c>
      <c r="I41" s="38" t="str">
        <f t="shared" si="8"/>
        <v/>
      </c>
      <c r="J41" s="38" t="str">
        <f t="shared" si="8"/>
        <v/>
      </c>
      <c r="K41" s="38" t="str">
        <f t="shared" si="8"/>
        <v/>
      </c>
      <c r="L41" s="38" t="str">
        <f t="shared" si="8"/>
        <v/>
      </c>
      <c r="M41" s="38" t="str">
        <f t="shared" si="8"/>
        <v/>
      </c>
      <c r="N41" s="38" t="str">
        <f t="shared" si="8"/>
        <v/>
      </c>
      <c r="O41" s="38" t="str">
        <f t="shared" si="8"/>
        <v/>
      </c>
      <c r="P41" s="38" t="str">
        <f t="shared" si="8"/>
        <v/>
      </c>
      <c r="Q41" s="38" t="str">
        <f t="shared" si="8"/>
        <v/>
      </c>
      <c r="R41" s="38" t="str">
        <f t="shared" si="8"/>
        <v/>
      </c>
      <c r="S41" s="38" t="str">
        <f t="shared" si="8"/>
        <v/>
      </c>
      <c r="T41" s="38" t="str">
        <f t="shared" si="8"/>
        <v/>
      </c>
      <c r="U41" s="38" t="str">
        <f t="shared" si="8"/>
        <v/>
      </c>
    </row>
    <row r="42" spans="1:21" s="9" customFormat="1" ht="31.5" x14ac:dyDescent="0.25">
      <c r="A42" s="11"/>
      <c r="B42" s="13" t="s">
        <v>34</v>
      </c>
      <c r="C42" s="106">
        <v>0</v>
      </c>
      <c r="D42" s="106">
        <v>0</v>
      </c>
      <c r="E42" s="9" t="str">
        <f>IF(E1="","",'PN y PASIVO'!I42)</f>
        <v/>
      </c>
      <c r="F42" s="9">
        <f>IF(F1="","",'PN y PASIVO'!J42)</f>
        <v>0</v>
      </c>
      <c r="G42" s="9">
        <f>IF(G1="","",'PN y PASIVO'!K42)</f>
        <v>0</v>
      </c>
      <c r="H42" s="9" t="str">
        <f>IF(H1="","",'PN y PASIVO'!N42)</f>
        <v/>
      </c>
      <c r="I42" s="9" t="str">
        <f>IF(I1="","",'PN y PASIVO'!O42)</f>
        <v/>
      </c>
      <c r="J42" s="9" t="str">
        <f>IF(J1="","",'PN y PASIVO'!P42)</f>
        <v/>
      </c>
      <c r="K42" s="9" t="str">
        <f>IF(K1="","",'PN y PASIVO'!Q42)</f>
        <v/>
      </c>
      <c r="L42" s="9" t="str">
        <f>IF(L1="","",'PN y PASIVO'!R42)</f>
        <v/>
      </c>
      <c r="M42" s="9" t="str">
        <f>IF(M1="","",'PN y PASIVO'!S42)</f>
        <v/>
      </c>
      <c r="N42" s="9" t="str">
        <f>IF(N1="","",'PN y PASIVO'!T42)</f>
        <v/>
      </c>
      <c r="O42" s="9" t="str">
        <f>IF(O1="","",'PN y PASIVO'!U42)</f>
        <v/>
      </c>
      <c r="P42" s="9" t="str">
        <f>IF(P1="","",'PN y PASIVO'!V42)</f>
        <v/>
      </c>
      <c r="Q42" s="9" t="str">
        <f>IF(Q1="","",'PN y PASIVO'!W42)</f>
        <v/>
      </c>
      <c r="R42" s="9" t="str">
        <f>IF(R1="","",'PN y PASIVO'!X42)</f>
        <v/>
      </c>
      <c r="S42" s="9" t="str">
        <f>IF(S1="","",'PN y PASIVO'!Y42)</f>
        <v/>
      </c>
      <c r="T42" s="9" t="str">
        <f>IF(T1="","",'PN y PASIVO'!Z42)</f>
        <v/>
      </c>
      <c r="U42" s="9" t="str">
        <f>IF(U1="","",'PN y PASIVO'!AA42)</f>
        <v/>
      </c>
    </row>
    <row r="43" spans="1:21" s="9" customFormat="1" ht="15.75" x14ac:dyDescent="0.25">
      <c r="A43" s="11"/>
      <c r="B43" s="12" t="s">
        <v>35</v>
      </c>
      <c r="C43" s="106">
        <v>0</v>
      </c>
      <c r="D43" s="106">
        <v>0</v>
      </c>
      <c r="E43" s="9" t="str">
        <f>IF(E1="","",'PN y PASIVO'!I43)</f>
        <v/>
      </c>
      <c r="F43" s="9">
        <f>IF(F1="","",'PN y PASIVO'!J43)</f>
        <v>0</v>
      </c>
      <c r="G43" s="9">
        <f>IF(G1="","",'PN y PASIVO'!K43)</f>
        <v>0</v>
      </c>
      <c r="H43" s="9" t="str">
        <f>IF(H1="","",'PN y PASIVO'!N43)</f>
        <v/>
      </c>
      <c r="I43" s="9" t="str">
        <f>IF(I1="","",'PN y PASIVO'!O43)</f>
        <v/>
      </c>
      <c r="J43" s="9" t="str">
        <f>IF(J1="","",'PN y PASIVO'!P43)</f>
        <v/>
      </c>
      <c r="K43" s="9" t="str">
        <f>IF(K1="","",'PN y PASIVO'!Q43)</f>
        <v/>
      </c>
      <c r="L43" s="9" t="str">
        <f>IF(L1="","",'PN y PASIVO'!R43)</f>
        <v/>
      </c>
      <c r="M43" s="9" t="str">
        <f>IF(M1="","",'PN y PASIVO'!S43)</f>
        <v/>
      </c>
      <c r="N43" s="9" t="str">
        <f>IF(N1="","",'PN y PASIVO'!T43)</f>
        <v/>
      </c>
      <c r="O43" s="9" t="str">
        <f>IF(O1="","",'PN y PASIVO'!U43)</f>
        <v/>
      </c>
      <c r="P43" s="9" t="str">
        <f>IF(P1="","",'PN y PASIVO'!V43)</f>
        <v/>
      </c>
      <c r="Q43" s="9" t="str">
        <f>IF(Q1="","",'PN y PASIVO'!W43)</f>
        <v/>
      </c>
      <c r="R43" s="9" t="str">
        <f>IF(R1="","",'PN y PASIVO'!X43)</f>
        <v/>
      </c>
      <c r="S43" s="9" t="str">
        <f>IF(S1="","",'PN y PASIVO'!Y43)</f>
        <v/>
      </c>
      <c r="T43" s="9" t="str">
        <f>IF(T1="","",'PN y PASIVO'!Z43)</f>
        <v/>
      </c>
      <c r="U43" s="9" t="str">
        <f>IF(U1="","",'PN y PASIVO'!AA43)</f>
        <v/>
      </c>
    </row>
    <row r="44" spans="1:21" s="9" customFormat="1" ht="15.75" x14ac:dyDescent="0.25">
      <c r="A44" s="11"/>
      <c r="B44" s="12" t="s">
        <v>36</v>
      </c>
      <c r="C44" s="106">
        <v>0.37</v>
      </c>
      <c r="D44" s="106">
        <v>0.54100000000000004</v>
      </c>
      <c r="E44" s="9" t="str">
        <f>IF(E1="","",'PN y PASIVO'!I44)</f>
        <v/>
      </c>
      <c r="F44" s="9">
        <v>2268.7440000000001</v>
      </c>
      <c r="G44" s="9">
        <v>205.733</v>
      </c>
      <c r="H44" s="9" t="str">
        <f>IF(H1="","",'PN y PASIVO'!N44)</f>
        <v/>
      </c>
      <c r="I44" s="9" t="str">
        <f>IF(I1="","",'PN y PASIVO'!O44)</f>
        <v/>
      </c>
      <c r="J44" s="9" t="str">
        <f>IF(J1="","",'PN y PASIVO'!P44)</f>
        <v/>
      </c>
      <c r="K44" s="9" t="str">
        <f>IF(K1="","",'PN y PASIVO'!Q44)</f>
        <v/>
      </c>
      <c r="L44" s="9" t="str">
        <f>IF(L1="","",'PN y PASIVO'!R44)</f>
        <v/>
      </c>
      <c r="M44" s="9" t="str">
        <f>IF(M1="","",'PN y PASIVO'!S44)</f>
        <v/>
      </c>
      <c r="N44" s="9" t="str">
        <f>IF(N1="","",'PN y PASIVO'!T44)</f>
        <v/>
      </c>
      <c r="O44" s="9" t="str">
        <f>IF(O1="","",'PN y PASIVO'!U44)</f>
        <v/>
      </c>
      <c r="P44" s="9" t="str">
        <f>IF(P1="","",'PN y PASIVO'!V44)</f>
        <v/>
      </c>
      <c r="Q44" s="9" t="str">
        <f>IF(Q1="","",'PN y PASIVO'!W44)</f>
        <v/>
      </c>
      <c r="R44" s="9" t="str">
        <f>IF(R1="","",'PN y PASIVO'!X44)</f>
        <v/>
      </c>
      <c r="S44" s="9" t="str">
        <f>IF(S1="","",'PN y PASIVO'!Y44)</f>
        <v/>
      </c>
      <c r="T44" s="9" t="str">
        <f>IF(T1="","",'PN y PASIVO'!Z44)</f>
        <v/>
      </c>
      <c r="U44" s="9" t="str">
        <f>IF(U1="","",'PN y PASIVO'!AA44)</f>
        <v/>
      </c>
    </row>
    <row r="45" spans="1:21" s="9" customFormat="1" ht="31.5" x14ac:dyDescent="0.25">
      <c r="A45" s="11"/>
      <c r="B45" s="13" t="s">
        <v>37</v>
      </c>
      <c r="C45" s="106">
        <v>1561.587</v>
      </c>
      <c r="D45" s="106">
        <v>762.10900000000004</v>
      </c>
      <c r="E45" s="9" t="str">
        <f>IF(E1="","",'PN y PASIVO'!I50)</f>
        <v/>
      </c>
      <c r="F45" s="9">
        <v>1648.6120000000001</v>
      </c>
      <c r="G45" s="9">
        <v>1311.1679999999999</v>
      </c>
      <c r="H45" s="9" t="str">
        <f>IF(H1="","",'PN y PASIVO'!N50)</f>
        <v/>
      </c>
      <c r="I45" s="9" t="str">
        <f>IF(I1="","",'PN y PASIVO'!O50)</f>
        <v/>
      </c>
      <c r="J45" s="9" t="str">
        <f>IF(J1="","",'PN y PASIVO'!P50)</f>
        <v/>
      </c>
      <c r="K45" s="9" t="str">
        <f>IF(K1="","",'PN y PASIVO'!Q50)</f>
        <v/>
      </c>
      <c r="L45" s="9" t="str">
        <f>IF(L1="","",'PN y PASIVO'!R50)</f>
        <v/>
      </c>
      <c r="M45" s="9" t="str">
        <f>IF(M1="","",'PN y PASIVO'!S50)</f>
        <v/>
      </c>
      <c r="N45" s="9" t="str">
        <f>IF(N1="","",'PN y PASIVO'!T50)</f>
        <v/>
      </c>
      <c r="O45" s="9" t="str">
        <f>IF(O1="","",'PN y PASIVO'!U50)</f>
        <v/>
      </c>
      <c r="P45" s="9" t="str">
        <f>IF(P1="","",'PN y PASIVO'!V50)</f>
        <v/>
      </c>
      <c r="Q45" s="9" t="str">
        <f>IF(Q1="","",'PN y PASIVO'!W50)</f>
        <v/>
      </c>
      <c r="R45" s="9" t="str">
        <f>IF(R1="","",'PN y PASIVO'!X50)</f>
        <v/>
      </c>
      <c r="S45" s="9" t="str">
        <f>IF(S1="","",'PN y PASIVO'!Y50)</f>
        <v/>
      </c>
      <c r="T45" s="9" t="str">
        <f>IF(T1="","",'PN y PASIVO'!Z50)</f>
        <v/>
      </c>
      <c r="U45" s="9" t="str">
        <f>IF(U1="","",'PN y PASIVO'!AA50)</f>
        <v/>
      </c>
    </row>
    <row r="46" spans="1:21" s="9" customFormat="1" ht="15.75" x14ac:dyDescent="0.25">
      <c r="A46" s="11"/>
      <c r="B46" s="12" t="s">
        <v>38</v>
      </c>
      <c r="C46" s="106">
        <v>137.41499999999999</v>
      </c>
      <c r="D46" s="106">
        <v>828.98900000000003</v>
      </c>
      <c r="E46" s="9" t="str">
        <f>IF(E1="","",'PN y PASIVO'!I51)</f>
        <v/>
      </c>
      <c r="F46" s="9">
        <v>2155.3310000000001</v>
      </c>
      <c r="G46" s="9">
        <v>2795.6889999999999</v>
      </c>
      <c r="H46" s="9" t="str">
        <f>IF(H1="","",'PN y PASIVO'!N51)</f>
        <v/>
      </c>
      <c r="I46" s="9" t="str">
        <f>IF(I1="","",'PN y PASIVO'!O51)</f>
        <v/>
      </c>
      <c r="J46" s="9" t="str">
        <f>IF(J1="","",'PN y PASIVO'!P51)</f>
        <v/>
      </c>
      <c r="K46" s="9" t="str">
        <f>IF(K1="","",'PN y PASIVO'!Q51)</f>
        <v/>
      </c>
      <c r="L46" s="9" t="str">
        <f>IF(L1="","",'PN y PASIVO'!R51)</f>
        <v/>
      </c>
      <c r="M46" s="9" t="str">
        <f>IF(M1="","",'PN y PASIVO'!S51)</f>
        <v/>
      </c>
      <c r="N46" s="9" t="str">
        <f>IF(N1="","",'PN y PASIVO'!T51)</f>
        <v/>
      </c>
      <c r="O46" s="9" t="str">
        <f>IF(O1="","",'PN y PASIVO'!U51)</f>
        <v/>
      </c>
      <c r="P46" s="9" t="str">
        <f>IF(P1="","",'PN y PASIVO'!V51)</f>
        <v/>
      </c>
      <c r="Q46" s="9" t="str">
        <f>IF(Q1="","",'PN y PASIVO'!W51)</f>
        <v/>
      </c>
      <c r="R46" s="9" t="str">
        <f>IF(R1="","",'PN y PASIVO'!X51)</f>
        <v/>
      </c>
      <c r="S46" s="9" t="str">
        <f>IF(S1="","",'PN y PASIVO'!Y51)</f>
        <v/>
      </c>
      <c r="T46" s="9" t="str">
        <f>IF(T1="","",'PN y PASIVO'!Z51)</f>
        <v/>
      </c>
      <c r="U46" s="9" t="str">
        <f>IF(U1="","",'PN y PASIVO'!AA51)</f>
        <v/>
      </c>
    </row>
    <row r="47" spans="1:21" s="22" customFormat="1" ht="16.5" thickBot="1" x14ac:dyDescent="0.3">
      <c r="A47" s="23"/>
      <c r="B47" s="24" t="s">
        <v>9</v>
      </c>
      <c r="C47" s="107">
        <v>0</v>
      </c>
      <c r="D47" s="107">
        <v>0</v>
      </c>
      <c r="E47" s="22" t="str">
        <f>IF(E1="","",'PN y PASIVO'!I59)</f>
        <v/>
      </c>
      <c r="F47" s="22">
        <f>IF(F1="","",'PN y PASIVO'!J59)</f>
        <v>0</v>
      </c>
      <c r="G47" s="22">
        <f>IF(G1="","",'PN y PASIVO'!K59)</f>
        <v>0</v>
      </c>
      <c r="H47" s="22" t="str">
        <f>IF(H1="","",'PN y PASIVO'!N59)</f>
        <v/>
      </c>
      <c r="I47" s="22" t="str">
        <f>IF(I1="","",'PN y PASIVO'!O59)</f>
        <v/>
      </c>
      <c r="J47" s="22" t="str">
        <f>IF(J1="","",'PN y PASIVO'!P59)</f>
        <v/>
      </c>
      <c r="K47" s="22" t="str">
        <f>IF(K1="","",'PN y PASIVO'!Q59)</f>
        <v/>
      </c>
      <c r="L47" s="22" t="str">
        <f>IF(L1="","",'PN y PASIVO'!R59)</f>
        <v/>
      </c>
      <c r="M47" s="22" t="str">
        <f>IF(M1="","",'PN y PASIVO'!S59)</f>
        <v/>
      </c>
      <c r="N47" s="22" t="str">
        <f>IF(N1="","",'PN y PASIVO'!T59)</f>
        <v/>
      </c>
      <c r="O47" s="22" t="str">
        <f>IF(O1="","",'PN y PASIVO'!U59)</f>
        <v/>
      </c>
      <c r="P47" s="22" t="str">
        <f>IF(P1="","",'PN y PASIVO'!V59)</f>
        <v/>
      </c>
      <c r="Q47" s="22" t="str">
        <f>IF(Q1="","",'PN y PASIVO'!W59)</f>
        <v/>
      </c>
      <c r="R47" s="22" t="str">
        <f>IF(R1="","",'PN y PASIVO'!X59)</f>
        <v/>
      </c>
      <c r="S47" s="22" t="str">
        <f>IF(S1="","",'PN y PASIVO'!Y59)</f>
        <v/>
      </c>
      <c r="T47" s="22" t="str">
        <f>IF(T1="","",'PN y PASIVO'!Z59)</f>
        <v/>
      </c>
      <c r="U47" s="22" t="str">
        <f>IF(U1="","",'PN y PASIVO'!AA59)</f>
        <v/>
      </c>
    </row>
    <row r="48" spans="1:21" ht="15.75" thickTop="1" x14ac:dyDescent="0.25"/>
  </sheetData>
  <sheetProtection algorithmName="SHA-512" hashValue="/zK4Uuluep+gA9cIVEPev0HSXSGgZq6TZDhmLjStcvuUsoFfta4kJO9gcApROavgqpILG7XzfAn/xCc9qy/nIg==" saltValue="Jdlys+KuY/Vz+yoNgId8Z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baseColWidth="10" defaultRowHeight="15" x14ac:dyDescent="0.25"/>
  <cols>
    <col min="1" max="1" width="4.140625" style="5" customWidth="1"/>
    <col min="2" max="2" width="3.7109375" style="5" customWidth="1"/>
    <col min="3" max="3" width="57.42578125" style="17" customWidth="1"/>
    <col min="4" max="25" width="18.7109375" style="5" customWidth="1"/>
    <col min="26" max="16384" width="11.42578125" style="5"/>
  </cols>
  <sheetData>
    <row r="1" spans="1:26" s="45" customFormat="1" ht="24" thickBot="1" x14ac:dyDescent="0.4">
      <c r="C1" s="52"/>
      <c r="D1" s="45">
        <f>IF('Balances resumido'!C1="","",'Balances resumido'!C1)</f>
        <v>2012</v>
      </c>
      <c r="E1" s="45">
        <f>IF('Balances resumido'!D1="","",'Balances resumido'!D1)</f>
        <v>2006</v>
      </c>
      <c r="F1" s="45" t="str">
        <f>IF('Balances resumido'!E1="","",'Balances resumido'!E1)</f>
        <v/>
      </c>
      <c r="G1" s="45">
        <f>IF('Balances resumido'!F1="","",'Balances resumido'!F1)</f>
        <v>2012</v>
      </c>
      <c r="H1" s="45">
        <f>IF('Balances resumido'!G1="","",'Balances resumido'!G1)</f>
        <v>2006</v>
      </c>
      <c r="I1" s="45" t="str">
        <f>IF('Balances resumido'!H1="","",'Balances resumido'!H1)</f>
        <v/>
      </c>
      <c r="J1" s="45" t="str">
        <f>IF('Balances resumido'!I1="","",'Balances resumido'!I1)</f>
        <v/>
      </c>
      <c r="K1" s="45" t="str">
        <f>IF('Balances resumido'!J1="","",'Balances resumido'!J1)</f>
        <v/>
      </c>
      <c r="L1" s="45" t="str">
        <f>IF('Balances resumido'!K1="","",'Balances resumido'!K1)</f>
        <v/>
      </c>
      <c r="M1" s="45" t="str">
        <f>IF('Balances resumido'!L1="","",'Balances resumido'!L1)</f>
        <v/>
      </c>
      <c r="N1" s="45" t="str">
        <f>IF('Balances resumido'!M1="","",'Balances resumido'!M1)</f>
        <v/>
      </c>
      <c r="O1" s="45" t="str">
        <f>IF('Balances resumido'!N1="","",'Balances resumido'!N1)</f>
        <v/>
      </c>
      <c r="P1" s="45" t="str">
        <f>IF('Balances resumido'!O1="","",'Balances resumido'!O1)</f>
        <v/>
      </c>
      <c r="Q1" s="45" t="str">
        <f>IF('Balances resumido'!P1="","",'Balances resumido'!P1)</f>
        <v/>
      </c>
      <c r="R1" s="45" t="str">
        <f>IF('Balances resumido'!Q1="","",'Balances resumido'!Q1)</f>
        <v/>
      </c>
      <c r="S1" s="45" t="str">
        <f>IF('Balances resumido'!R1="","",'Balances resumido'!R1)</f>
        <v/>
      </c>
      <c r="T1" s="45" t="str">
        <f>IF('Balances resumido'!S1="","",'Balances resumido'!S1)</f>
        <v/>
      </c>
      <c r="U1" s="45" t="str">
        <f>IF('Balances resumido'!T1="","",'Balances resumido'!T1)</f>
        <v/>
      </c>
      <c r="V1" s="45" t="str">
        <f>IF('Balances resumido'!U1="","",'Balances resumido'!U1)</f>
        <v/>
      </c>
      <c r="W1" s="45" t="str">
        <f>IF('Balances resumido'!V1="","",'Balances resumido'!V1)</f>
        <v/>
      </c>
    </row>
    <row r="2" spans="1:26" s="61" customFormat="1" ht="19.5" thickTop="1" x14ac:dyDescent="0.3">
      <c r="A2" s="132" t="s">
        <v>39</v>
      </c>
      <c r="B2" s="132"/>
      <c r="C2" s="132"/>
    </row>
    <row r="3" spans="1:26" s="6" customFormat="1" ht="15.75" x14ac:dyDescent="0.25">
      <c r="B3" s="14" t="s">
        <v>40</v>
      </c>
      <c r="C3" s="93"/>
      <c r="D3" s="110">
        <v>5418.5039999999999</v>
      </c>
      <c r="E3" s="110">
        <v>5069.2920000000004</v>
      </c>
      <c r="F3" s="88" t="str">
        <f>IF(F1="","",'Cuenta de PyG'!H3)</f>
        <v/>
      </c>
      <c r="G3" s="88">
        <v>16010.975</v>
      </c>
      <c r="H3" s="88">
        <v>16310.394</v>
      </c>
      <c r="I3" s="88" t="str">
        <f>IF(I1="","",'Cuenta de PyG'!M3)</f>
        <v/>
      </c>
      <c r="J3" s="88" t="str">
        <f>IF(J1="","",'Cuenta de PyG'!N3)</f>
        <v/>
      </c>
      <c r="K3" s="88" t="str">
        <f>IF(K1="","",'Cuenta de PyG'!O3)</f>
        <v/>
      </c>
      <c r="L3" s="88" t="str">
        <f>IF(L1="","",'Cuenta de PyG'!P3)</f>
        <v/>
      </c>
      <c r="M3" s="88" t="str">
        <f>IF(M1="","",'Cuenta de PyG'!Q3)</f>
        <v/>
      </c>
      <c r="N3" s="88" t="str">
        <f>IF(N1="","",'Cuenta de PyG'!R3)</f>
        <v/>
      </c>
      <c r="O3" s="88" t="str">
        <f>IF(O1="","",'Cuenta de PyG'!S3)</f>
        <v/>
      </c>
      <c r="P3" s="88" t="str">
        <f>IF(P1="","",'Cuenta de PyG'!T3)</f>
        <v/>
      </c>
      <c r="Q3" s="88" t="str">
        <f>IF(Q1="","",'Cuenta de PyG'!U3)</f>
        <v/>
      </c>
      <c r="R3" s="88" t="str">
        <f>IF(R1="","",'Cuenta de PyG'!V3)</f>
        <v/>
      </c>
      <c r="S3" s="88" t="str">
        <f>IF(S1="","",'Cuenta de PyG'!W3)</f>
        <v/>
      </c>
      <c r="T3" s="88" t="str">
        <f>IF(T1="","",'Cuenta de PyG'!X3)</f>
        <v/>
      </c>
      <c r="U3" s="88" t="str">
        <f>IF(U1="","",'Cuenta de PyG'!Y3)</f>
        <v/>
      </c>
      <c r="V3" s="88" t="str">
        <f>IF(V1="","",'Cuenta de PyG'!Z3)</f>
        <v/>
      </c>
      <c r="W3" s="88" t="str">
        <f>IF(W1="","",'Cuenta de PyG'!AA3)</f>
        <v/>
      </c>
      <c r="X3" s="88" t="str">
        <f>IF(X1="","",'Cuenta de PyG'!AB3)</f>
        <v/>
      </c>
      <c r="Y3" s="88" t="str">
        <f>IF(Y1="","",'Cuenta de PyG'!AC3)</f>
        <v/>
      </c>
      <c r="Z3" s="88" t="str">
        <f>IF(Z1="","",'Cuenta de PyG'!AD3)</f>
        <v/>
      </c>
    </row>
    <row r="4" spans="1:26" s="9" customFormat="1" ht="32.25" customHeight="1" x14ac:dyDescent="0.25">
      <c r="A4" s="6"/>
      <c r="B4" s="133" t="s">
        <v>41</v>
      </c>
      <c r="C4" s="133"/>
      <c r="D4" s="88">
        <f>IF(D1="","",'Cuenta de PyG'!F6)</f>
        <v>0</v>
      </c>
      <c r="E4" s="88">
        <f>IF(E1="","",'Cuenta de PyG'!G6)</f>
        <v>0</v>
      </c>
      <c r="F4" s="88" t="str">
        <f>IF(F1="","",'Cuenta de PyG'!H6)</f>
        <v/>
      </c>
      <c r="G4" s="88">
        <f>IF(G1="","",'Cuenta de PyG'!I6)</f>
        <v>0</v>
      </c>
      <c r="H4" s="88">
        <f>IF(H1="","",'Cuenta de PyG'!J6)</f>
        <v>0</v>
      </c>
      <c r="I4" s="88" t="str">
        <f>IF(I1="","",'Cuenta de PyG'!M6)</f>
        <v/>
      </c>
      <c r="J4" s="88" t="str">
        <f>IF(J1="","",'Cuenta de PyG'!N6)</f>
        <v/>
      </c>
      <c r="K4" s="88" t="str">
        <f>IF(K1="","",'Cuenta de PyG'!O6)</f>
        <v/>
      </c>
      <c r="L4" s="88" t="str">
        <f>IF(L1="","",'Cuenta de PyG'!P6)</f>
        <v/>
      </c>
      <c r="M4" s="88" t="str">
        <f>IF(M1="","",'Cuenta de PyG'!Q6)</f>
        <v/>
      </c>
      <c r="N4" s="88" t="str">
        <f>IF(N1="","",'Cuenta de PyG'!R6)</f>
        <v/>
      </c>
      <c r="O4" s="88" t="str">
        <f>IF(O1="","",'Cuenta de PyG'!S6)</f>
        <v/>
      </c>
      <c r="P4" s="88" t="str">
        <f>IF(P1="","",'Cuenta de PyG'!T6)</f>
        <v/>
      </c>
      <c r="Q4" s="88" t="str">
        <f>IF(Q1="","",'Cuenta de PyG'!U6)</f>
        <v/>
      </c>
      <c r="R4" s="88" t="str">
        <f>IF(R1="","",'Cuenta de PyG'!V6)</f>
        <v/>
      </c>
      <c r="S4" s="88" t="str">
        <f>IF(S1="","",'Cuenta de PyG'!W6)</f>
        <v/>
      </c>
      <c r="T4" s="88" t="str">
        <f>IF(T1="","",'Cuenta de PyG'!X6)</f>
        <v/>
      </c>
      <c r="U4" s="88" t="str">
        <f>IF(U1="","",'Cuenta de PyG'!Y6)</f>
        <v/>
      </c>
      <c r="V4" s="88" t="str">
        <f>IF(V1="","",'Cuenta de PyG'!Z6)</f>
        <v/>
      </c>
      <c r="W4" s="88" t="str">
        <f>IF(W1="","",'Cuenta de PyG'!AA6)</f>
        <v/>
      </c>
      <c r="X4" s="88" t="str">
        <f>IF(X1="","",'Cuenta de PyG'!AB6)</f>
        <v/>
      </c>
      <c r="Y4" s="88" t="str">
        <f>IF(Y1="","",'Cuenta de PyG'!AC6)</f>
        <v/>
      </c>
      <c r="Z4" s="88" t="str">
        <f>IF(Z1="","",'Cuenta de PyG'!AD6)</f>
        <v/>
      </c>
    </row>
    <row r="5" spans="1:26" s="9" customFormat="1" ht="15.75" x14ac:dyDescent="0.25">
      <c r="A5" s="6"/>
      <c r="B5" s="14" t="s">
        <v>42</v>
      </c>
      <c r="C5" s="93"/>
      <c r="D5" s="88">
        <f>IF(D1="","",'Cuenta de PyG'!F7)</f>
        <v>0</v>
      </c>
      <c r="E5" s="88">
        <f>IF(E1="","",'Cuenta de PyG'!G7)</f>
        <v>0</v>
      </c>
      <c r="F5" s="88" t="str">
        <f>IF(F1="","",'Cuenta de PyG'!H7)</f>
        <v/>
      </c>
      <c r="G5" s="88">
        <f>IF(G1="","",'Cuenta de PyG'!I7)</f>
        <v>0</v>
      </c>
      <c r="H5" s="88">
        <f>IF(H1="","",'Cuenta de PyG'!J7)</f>
        <v>0</v>
      </c>
      <c r="I5" s="88" t="str">
        <f>IF(I1="","",'Cuenta de PyG'!M7)</f>
        <v/>
      </c>
      <c r="J5" s="88" t="str">
        <f>IF(J1="","",'Cuenta de PyG'!N7)</f>
        <v/>
      </c>
      <c r="K5" s="88" t="str">
        <f>IF(K1="","",'Cuenta de PyG'!O7)</f>
        <v/>
      </c>
      <c r="L5" s="88" t="str">
        <f>IF(L1="","",'Cuenta de PyG'!P7)</f>
        <v/>
      </c>
      <c r="M5" s="88" t="str">
        <f>IF(M1="","",'Cuenta de PyG'!Q7)</f>
        <v/>
      </c>
      <c r="N5" s="88" t="str">
        <f>IF(N1="","",'Cuenta de PyG'!R7)</f>
        <v/>
      </c>
      <c r="O5" s="88" t="str">
        <f>IF(O1="","",'Cuenta de PyG'!S7)</f>
        <v/>
      </c>
      <c r="P5" s="88" t="str">
        <f>IF(P1="","",'Cuenta de PyG'!T7)</f>
        <v/>
      </c>
      <c r="Q5" s="88" t="str">
        <f>IF(Q1="","",'Cuenta de PyG'!U7)</f>
        <v/>
      </c>
      <c r="R5" s="88" t="str">
        <f>IF(R1="","",'Cuenta de PyG'!V7)</f>
        <v/>
      </c>
      <c r="S5" s="88" t="str">
        <f>IF(S1="","",'Cuenta de PyG'!W7)</f>
        <v/>
      </c>
      <c r="T5" s="88" t="str">
        <f>IF(T1="","",'Cuenta de PyG'!X7)</f>
        <v/>
      </c>
      <c r="U5" s="88" t="str">
        <f>IF(U1="","",'Cuenta de PyG'!Y7)</f>
        <v/>
      </c>
      <c r="V5" s="88" t="str">
        <f>IF(V1="","",'Cuenta de PyG'!Z7)</f>
        <v/>
      </c>
      <c r="W5" s="88" t="str">
        <f>IF(W1="","",'Cuenta de PyG'!AA7)</f>
        <v/>
      </c>
      <c r="X5" s="88" t="str">
        <f>IF(X1="","",'Cuenta de PyG'!AB7)</f>
        <v/>
      </c>
      <c r="Y5" s="88" t="str">
        <f>IF(Y1="","",'Cuenta de PyG'!AC7)</f>
        <v/>
      </c>
      <c r="Z5" s="88" t="str">
        <f>IF(Z1="","",'Cuenta de PyG'!AD7)</f>
        <v/>
      </c>
    </row>
    <row r="6" spans="1:26" s="6" customFormat="1" ht="15.75" x14ac:dyDescent="0.25">
      <c r="B6" s="14" t="s">
        <v>43</v>
      </c>
      <c r="C6" s="93"/>
      <c r="D6" s="111">
        <v>-4883.91</v>
      </c>
      <c r="E6" s="111">
        <v>-3797.9540000000006</v>
      </c>
      <c r="F6" s="88" t="str">
        <f>IF(F1="","",'Cuenta de PyG'!H8)</f>
        <v/>
      </c>
      <c r="G6" s="88">
        <f>328.202-16010.975</f>
        <v>-15682.773000000001</v>
      </c>
      <c r="H6" s="88">
        <f>889.573-16310.394</f>
        <v>-15420.821</v>
      </c>
      <c r="I6" s="88" t="str">
        <f>IF(I1="","",'Cuenta de PyG'!M8)</f>
        <v/>
      </c>
      <c r="J6" s="88" t="str">
        <f>IF(J1="","",'Cuenta de PyG'!N8)</f>
        <v/>
      </c>
      <c r="K6" s="88" t="str">
        <f>IF(K1="","",'Cuenta de PyG'!O8)</f>
        <v/>
      </c>
      <c r="L6" s="88" t="str">
        <f>IF(L1="","",'Cuenta de PyG'!P8)</f>
        <v/>
      </c>
      <c r="M6" s="88" t="str">
        <f>IF(M1="","",'Cuenta de PyG'!Q8)</f>
        <v/>
      </c>
      <c r="N6" s="88" t="str">
        <f>IF(N1="","",'Cuenta de PyG'!R8)</f>
        <v/>
      </c>
      <c r="O6" s="88" t="str">
        <f>IF(O1="","",'Cuenta de PyG'!S8)</f>
        <v/>
      </c>
      <c r="P6" s="88" t="str">
        <f>IF(P1="","",'Cuenta de PyG'!T8)</f>
        <v/>
      </c>
      <c r="Q6" s="88" t="str">
        <f>IF(Q1="","",'Cuenta de PyG'!U8)</f>
        <v/>
      </c>
      <c r="R6" s="88" t="str">
        <f>IF(R1="","",'Cuenta de PyG'!V8)</f>
        <v/>
      </c>
      <c r="S6" s="88" t="str">
        <f>IF(S1="","",'Cuenta de PyG'!W8)</f>
        <v/>
      </c>
      <c r="T6" s="88" t="str">
        <f>IF(T1="","",'Cuenta de PyG'!X8)</f>
        <v/>
      </c>
      <c r="U6" s="88" t="str">
        <f>IF(U1="","",'Cuenta de PyG'!Y8)</f>
        <v/>
      </c>
      <c r="V6" s="88" t="str">
        <f>IF(V1="","",'Cuenta de PyG'!Z8)</f>
        <v/>
      </c>
      <c r="W6" s="88" t="str">
        <f>IF(W1="","",'Cuenta de PyG'!AA8)</f>
        <v/>
      </c>
      <c r="X6" s="88" t="str">
        <f>IF(X1="","",'Cuenta de PyG'!AB8)</f>
        <v/>
      </c>
      <c r="Y6" s="88" t="str">
        <f>IF(Y1="","",'Cuenta de PyG'!AC8)</f>
        <v/>
      </c>
      <c r="Z6" s="88" t="str">
        <f>IF(Z1="","",'Cuenta de PyG'!AD8)</f>
        <v/>
      </c>
    </row>
    <row r="7" spans="1:26" s="6" customFormat="1" ht="15.75" x14ac:dyDescent="0.25">
      <c r="B7" s="14" t="s">
        <v>44</v>
      </c>
      <c r="C7" s="93"/>
      <c r="D7" s="88">
        <f>IF(D1="","",'Cuenta de PyG'!F13)</f>
        <v>0</v>
      </c>
      <c r="E7" s="88">
        <f>IF(E1="","",'Cuenta de PyG'!G13)</f>
        <v>0</v>
      </c>
      <c r="F7" s="88" t="str">
        <f>IF(F1="","",'Cuenta de PyG'!H13)</f>
        <v/>
      </c>
      <c r="G7" s="88">
        <f>IF(G1="","",'Cuenta de PyG'!I13)</f>
        <v>0</v>
      </c>
      <c r="H7" s="88">
        <f>IF(H1="","",'Cuenta de PyG'!J13)</f>
        <v>0</v>
      </c>
      <c r="I7" s="88" t="str">
        <f>IF(I1="","",'Cuenta de PyG'!M13)</f>
        <v/>
      </c>
      <c r="J7" s="88" t="str">
        <f>IF(J1="","",'Cuenta de PyG'!N13)</f>
        <v/>
      </c>
      <c r="K7" s="88" t="str">
        <f>IF(K1="","",'Cuenta de PyG'!O13)</f>
        <v/>
      </c>
      <c r="L7" s="88" t="str">
        <f>IF(L1="","",'Cuenta de PyG'!P13)</f>
        <v/>
      </c>
      <c r="M7" s="88" t="str">
        <f>IF(M1="","",'Cuenta de PyG'!Q13)</f>
        <v/>
      </c>
      <c r="N7" s="88" t="str">
        <f>IF(N1="","",'Cuenta de PyG'!R13)</f>
        <v/>
      </c>
      <c r="O7" s="88" t="str">
        <f>IF(O1="","",'Cuenta de PyG'!S13)</f>
        <v/>
      </c>
      <c r="P7" s="88" t="str">
        <f>IF(P1="","",'Cuenta de PyG'!T13)</f>
        <v/>
      </c>
      <c r="Q7" s="88" t="str">
        <f>IF(Q1="","",'Cuenta de PyG'!U13)</f>
        <v/>
      </c>
      <c r="R7" s="88" t="str">
        <f>IF(R1="","",'Cuenta de PyG'!V13)</f>
        <v/>
      </c>
      <c r="S7" s="88" t="str">
        <f>IF(S1="","",'Cuenta de PyG'!W13)</f>
        <v/>
      </c>
      <c r="T7" s="88" t="str">
        <f>IF(T1="","",'Cuenta de PyG'!X13)</f>
        <v/>
      </c>
      <c r="U7" s="88" t="str">
        <f>IF(U1="","",'Cuenta de PyG'!Y13)</f>
        <v/>
      </c>
      <c r="V7" s="88" t="str">
        <f>IF(V1="","",'Cuenta de PyG'!Z13)</f>
        <v/>
      </c>
      <c r="W7" s="88" t="str">
        <f>IF(W1="","",'Cuenta de PyG'!AA13)</f>
        <v/>
      </c>
      <c r="X7" s="88" t="str">
        <f>IF(X1="","",'Cuenta de PyG'!AB13)</f>
        <v/>
      </c>
      <c r="Y7" s="88" t="str">
        <f>IF(Y1="","",'Cuenta de PyG'!AC13)</f>
        <v/>
      </c>
      <c r="Z7" s="88" t="str">
        <f>IF(Z1="","",'Cuenta de PyG'!AD13)</f>
        <v/>
      </c>
    </row>
    <row r="8" spans="1:26" s="6" customFormat="1" ht="15.75" x14ac:dyDescent="0.25">
      <c r="B8" s="14" t="s">
        <v>45</v>
      </c>
      <c r="C8" s="93"/>
      <c r="D8" s="88">
        <f>IF(D1="","",'Cuenta de PyG'!F16)</f>
        <v>0</v>
      </c>
      <c r="E8" s="88">
        <f>IF(E1="","",'Cuenta de PyG'!G16)</f>
        <v>0</v>
      </c>
      <c r="F8" s="88" t="str">
        <f>IF(F1="","",'Cuenta de PyG'!H16)</f>
        <v/>
      </c>
      <c r="G8" s="88">
        <f>IF(G1="","",'Cuenta de PyG'!I16)</f>
        <v>0</v>
      </c>
      <c r="H8" s="88">
        <f>IF(H1="","",'Cuenta de PyG'!J16)</f>
        <v>0</v>
      </c>
      <c r="I8" s="88" t="str">
        <f>IF(I1="","",'Cuenta de PyG'!M16)</f>
        <v/>
      </c>
      <c r="J8" s="88" t="str">
        <f>IF(J1="","",'Cuenta de PyG'!N16)</f>
        <v/>
      </c>
      <c r="K8" s="88" t="str">
        <f>IF(K1="","",'Cuenta de PyG'!O16)</f>
        <v/>
      </c>
      <c r="L8" s="88" t="str">
        <f>IF(L1="","",'Cuenta de PyG'!P16)</f>
        <v/>
      </c>
      <c r="M8" s="88" t="str">
        <f>IF(M1="","",'Cuenta de PyG'!Q16)</f>
        <v/>
      </c>
      <c r="N8" s="88" t="str">
        <f>IF(N1="","",'Cuenta de PyG'!R16)</f>
        <v/>
      </c>
      <c r="O8" s="88" t="str">
        <f>IF(O1="","",'Cuenta de PyG'!S16)</f>
        <v/>
      </c>
      <c r="P8" s="88" t="str">
        <f>IF(P1="","",'Cuenta de PyG'!T16)</f>
        <v/>
      </c>
      <c r="Q8" s="88" t="str">
        <f>IF(Q1="","",'Cuenta de PyG'!U16)</f>
        <v/>
      </c>
      <c r="R8" s="88" t="str">
        <f>IF(R1="","",'Cuenta de PyG'!V16)</f>
        <v/>
      </c>
      <c r="S8" s="88" t="str">
        <f>IF(S1="","",'Cuenta de PyG'!W16)</f>
        <v/>
      </c>
      <c r="T8" s="88" t="str">
        <f>IF(T1="","",'Cuenta de PyG'!X16)</f>
        <v/>
      </c>
      <c r="U8" s="88" t="str">
        <f>IF(U1="","",'Cuenta de PyG'!Y16)</f>
        <v/>
      </c>
      <c r="V8" s="88" t="str">
        <f>IF(V1="","",'Cuenta de PyG'!Z16)</f>
        <v/>
      </c>
      <c r="W8" s="88" t="str">
        <f>IF(W1="","",'Cuenta de PyG'!AA16)</f>
        <v/>
      </c>
      <c r="X8" s="88" t="str">
        <f>IF(X1="","",'Cuenta de PyG'!AB16)</f>
        <v/>
      </c>
      <c r="Y8" s="88" t="str">
        <f>IF(Y1="","",'Cuenta de PyG'!AC16)</f>
        <v/>
      </c>
      <c r="Z8" s="88" t="str">
        <f>IF(Z1="","",'Cuenta de PyG'!AD16)</f>
        <v/>
      </c>
    </row>
    <row r="9" spans="1:26" s="6" customFormat="1" ht="15.75" x14ac:dyDescent="0.25">
      <c r="B9" s="14" t="s">
        <v>46</v>
      </c>
      <c r="C9" s="93"/>
      <c r="D9" s="88">
        <f>IF(D1="","",'Cuenta de PyG'!F20)</f>
        <v>0</v>
      </c>
      <c r="E9" s="88">
        <f>IF(E1="","",'Cuenta de PyG'!G20)</f>
        <v>0</v>
      </c>
      <c r="F9" s="88" t="str">
        <f>IF(F1="","",'Cuenta de PyG'!H20)</f>
        <v/>
      </c>
      <c r="G9" s="88">
        <f>IF(G1="","",'Cuenta de PyG'!I20)</f>
        <v>0</v>
      </c>
      <c r="H9" s="88">
        <f>IF(H1="","",'Cuenta de PyG'!J20)</f>
        <v>0</v>
      </c>
      <c r="I9" s="88" t="str">
        <f>IF(I1="","",'Cuenta de PyG'!M20)</f>
        <v/>
      </c>
      <c r="J9" s="88" t="str">
        <f>IF(J1="","",'Cuenta de PyG'!N20)</f>
        <v/>
      </c>
      <c r="K9" s="88" t="str">
        <f>IF(K1="","",'Cuenta de PyG'!O20)</f>
        <v/>
      </c>
      <c r="L9" s="88" t="str">
        <f>IF(L1="","",'Cuenta de PyG'!P20)</f>
        <v/>
      </c>
      <c r="M9" s="88" t="str">
        <f>IF(M1="","",'Cuenta de PyG'!Q20)</f>
        <v/>
      </c>
      <c r="N9" s="88" t="str">
        <f>IF(N1="","",'Cuenta de PyG'!R20)</f>
        <v/>
      </c>
      <c r="O9" s="88" t="str">
        <f>IF(O1="","",'Cuenta de PyG'!S20)</f>
        <v/>
      </c>
      <c r="P9" s="88" t="str">
        <f>IF(P1="","",'Cuenta de PyG'!T20)</f>
        <v/>
      </c>
      <c r="Q9" s="88" t="str">
        <f>IF(Q1="","",'Cuenta de PyG'!U20)</f>
        <v/>
      </c>
      <c r="R9" s="88" t="str">
        <f>IF(R1="","",'Cuenta de PyG'!V20)</f>
        <v/>
      </c>
      <c r="S9" s="88" t="str">
        <f>IF(S1="","",'Cuenta de PyG'!W20)</f>
        <v/>
      </c>
      <c r="T9" s="88" t="str">
        <f>IF(T1="","",'Cuenta de PyG'!X20)</f>
        <v/>
      </c>
      <c r="U9" s="88" t="str">
        <f>IF(U1="","",'Cuenta de PyG'!Y20)</f>
        <v/>
      </c>
      <c r="V9" s="88" t="str">
        <f>IF(V1="","",'Cuenta de PyG'!Z20)</f>
        <v/>
      </c>
      <c r="W9" s="88" t="str">
        <f>IF(W1="","",'Cuenta de PyG'!AA20)</f>
        <v/>
      </c>
      <c r="X9" s="88" t="str">
        <f>IF(X1="","",'Cuenta de PyG'!AB20)</f>
        <v/>
      </c>
      <c r="Y9" s="88" t="str">
        <f>IF(Y1="","",'Cuenta de PyG'!AC20)</f>
        <v/>
      </c>
      <c r="Z9" s="88" t="str">
        <f>IF(Z1="","",'Cuenta de PyG'!AD20)</f>
        <v/>
      </c>
    </row>
    <row r="10" spans="1:26" s="9" customFormat="1" ht="15.75" x14ac:dyDescent="0.25">
      <c r="A10" s="6"/>
      <c r="B10" s="14" t="s">
        <v>47</v>
      </c>
      <c r="C10" s="93"/>
      <c r="D10" s="88">
        <f>IF(D1="","",'Cuenta de PyG'!F25)</f>
        <v>0</v>
      </c>
      <c r="E10" s="88">
        <f>IF(E1="","",'Cuenta de PyG'!G25)</f>
        <v>0</v>
      </c>
      <c r="F10" s="88" t="str">
        <f>IF(F1="","",'Cuenta de PyG'!H25)</f>
        <v/>
      </c>
      <c r="G10" s="88">
        <f>IF(G1="","",'Cuenta de PyG'!I25)</f>
        <v>0</v>
      </c>
      <c r="H10" s="88">
        <f>IF(H1="","",'Cuenta de PyG'!J25)</f>
        <v>0</v>
      </c>
      <c r="I10" s="88" t="str">
        <f>IF(I1="","",'Cuenta de PyG'!M25)</f>
        <v/>
      </c>
      <c r="J10" s="88" t="str">
        <f>IF(J1="","",'Cuenta de PyG'!N25)</f>
        <v/>
      </c>
      <c r="K10" s="88" t="str">
        <f>IF(K1="","",'Cuenta de PyG'!O25)</f>
        <v/>
      </c>
      <c r="L10" s="88" t="str">
        <f>IF(L1="","",'Cuenta de PyG'!P25)</f>
        <v/>
      </c>
      <c r="M10" s="88" t="str">
        <f>IF(M1="","",'Cuenta de PyG'!Q25)</f>
        <v/>
      </c>
      <c r="N10" s="88" t="str">
        <f>IF(N1="","",'Cuenta de PyG'!R25)</f>
        <v/>
      </c>
      <c r="O10" s="88" t="str">
        <f>IF(O1="","",'Cuenta de PyG'!S25)</f>
        <v/>
      </c>
      <c r="P10" s="88" t="str">
        <f>IF(P1="","",'Cuenta de PyG'!T25)</f>
        <v/>
      </c>
      <c r="Q10" s="88" t="str">
        <f>IF(Q1="","",'Cuenta de PyG'!U25)</f>
        <v/>
      </c>
      <c r="R10" s="88" t="str">
        <f>IF(R1="","",'Cuenta de PyG'!V25)</f>
        <v/>
      </c>
      <c r="S10" s="88" t="str">
        <f>IF(S1="","",'Cuenta de PyG'!W25)</f>
        <v/>
      </c>
      <c r="T10" s="88" t="str">
        <f>IF(T1="","",'Cuenta de PyG'!X25)</f>
        <v/>
      </c>
      <c r="U10" s="88" t="str">
        <f>IF(U1="","",'Cuenta de PyG'!Y25)</f>
        <v/>
      </c>
      <c r="V10" s="88" t="str">
        <f>IF(V1="","",'Cuenta de PyG'!Z25)</f>
        <v/>
      </c>
      <c r="W10" s="88" t="str">
        <f>IF(W1="","",'Cuenta de PyG'!AA25)</f>
        <v/>
      </c>
      <c r="X10" s="88" t="str">
        <f>IF(X1="","",'Cuenta de PyG'!AB25)</f>
        <v/>
      </c>
      <c r="Y10" s="88" t="str">
        <f>IF(Y1="","",'Cuenta de PyG'!AC25)</f>
        <v/>
      </c>
      <c r="Z10" s="88" t="str">
        <f>IF(Z1="","",'Cuenta de PyG'!AD25)</f>
        <v/>
      </c>
    </row>
    <row r="11" spans="1:26" s="9" customFormat="1" ht="15.75" x14ac:dyDescent="0.25">
      <c r="A11" s="6"/>
      <c r="B11" s="14" t="s">
        <v>48</v>
      </c>
      <c r="C11" s="93"/>
      <c r="D11" s="88">
        <f>IF(D1="","",'Cuenta de PyG'!F26)</f>
        <v>0</v>
      </c>
      <c r="E11" s="88">
        <f>IF(E1="","",'Cuenta de PyG'!G26)</f>
        <v>0</v>
      </c>
      <c r="F11" s="88" t="str">
        <f>IF(F1="","",'Cuenta de PyG'!H26)</f>
        <v/>
      </c>
      <c r="G11" s="88">
        <f>IF(G1="","",'Cuenta de PyG'!I26)</f>
        <v>0</v>
      </c>
      <c r="H11" s="88">
        <f>IF(H1="","",'Cuenta de PyG'!J26)</f>
        <v>0</v>
      </c>
      <c r="I11" s="88" t="str">
        <f>IF(I1="","",'Cuenta de PyG'!M26)</f>
        <v/>
      </c>
      <c r="J11" s="88" t="str">
        <f>IF(J1="","",'Cuenta de PyG'!N26)</f>
        <v/>
      </c>
      <c r="K11" s="88" t="str">
        <f>IF(K1="","",'Cuenta de PyG'!O26)</f>
        <v/>
      </c>
      <c r="L11" s="88" t="str">
        <f>IF(L1="","",'Cuenta de PyG'!P26)</f>
        <v/>
      </c>
      <c r="M11" s="88" t="str">
        <f>IF(M1="","",'Cuenta de PyG'!Q26)</f>
        <v/>
      </c>
      <c r="N11" s="88" t="str">
        <f>IF(N1="","",'Cuenta de PyG'!R26)</f>
        <v/>
      </c>
      <c r="O11" s="88" t="str">
        <f>IF(O1="","",'Cuenta de PyG'!S26)</f>
        <v/>
      </c>
      <c r="P11" s="88" t="str">
        <f>IF(P1="","",'Cuenta de PyG'!T26)</f>
        <v/>
      </c>
      <c r="Q11" s="88" t="str">
        <f>IF(Q1="","",'Cuenta de PyG'!U26)</f>
        <v/>
      </c>
      <c r="R11" s="88" t="str">
        <f>IF(R1="","",'Cuenta de PyG'!V26)</f>
        <v/>
      </c>
      <c r="S11" s="88" t="str">
        <f>IF(S1="","",'Cuenta de PyG'!W26)</f>
        <v/>
      </c>
      <c r="T11" s="88" t="str">
        <f>IF(T1="","",'Cuenta de PyG'!X26)</f>
        <v/>
      </c>
      <c r="U11" s="88" t="str">
        <f>IF(U1="","",'Cuenta de PyG'!Y26)</f>
        <v/>
      </c>
      <c r="V11" s="88" t="str">
        <f>IF(V1="","",'Cuenta de PyG'!Z26)</f>
        <v/>
      </c>
      <c r="W11" s="88" t="str">
        <f>IF(W1="","",'Cuenta de PyG'!AA26)</f>
        <v/>
      </c>
      <c r="X11" s="88" t="str">
        <f>IF(X1="","",'Cuenta de PyG'!AB26)</f>
        <v/>
      </c>
      <c r="Y11" s="88" t="str">
        <f>IF(Y1="","",'Cuenta de PyG'!AC26)</f>
        <v/>
      </c>
      <c r="Z11" s="88" t="str">
        <f>IF(Z1="","",'Cuenta de PyG'!AD26)</f>
        <v/>
      </c>
    </row>
    <row r="12" spans="1:26" s="9" customFormat="1" ht="15.75" x14ac:dyDescent="0.25">
      <c r="A12" s="6"/>
      <c r="B12" s="14" t="s">
        <v>49</v>
      </c>
      <c r="C12" s="93"/>
      <c r="D12" s="88">
        <f>IF(D1="","",'Cuenta de PyG'!F27)</f>
        <v>0</v>
      </c>
      <c r="E12" s="88">
        <f>IF(E1="","",'Cuenta de PyG'!G27)</f>
        <v>0</v>
      </c>
      <c r="F12" s="88" t="str">
        <f>IF(F1="","",'Cuenta de PyG'!H27)</f>
        <v/>
      </c>
      <c r="G12" s="88">
        <f>IF(G1="","",'Cuenta de PyG'!I27)</f>
        <v>0</v>
      </c>
      <c r="H12" s="88">
        <f>IF(H1="","",'Cuenta de PyG'!J27)</f>
        <v>0</v>
      </c>
      <c r="I12" s="88" t="str">
        <f>IF(I1="","",'Cuenta de PyG'!M27)</f>
        <v/>
      </c>
      <c r="J12" s="88" t="str">
        <f>IF(J1="","",'Cuenta de PyG'!N27)</f>
        <v/>
      </c>
      <c r="K12" s="88" t="str">
        <f>IF(K1="","",'Cuenta de PyG'!O27)</f>
        <v/>
      </c>
      <c r="L12" s="88" t="str">
        <f>IF(L1="","",'Cuenta de PyG'!P27)</f>
        <v/>
      </c>
      <c r="M12" s="88" t="str">
        <f>IF(M1="","",'Cuenta de PyG'!Q27)</f>
        <v/>
      </c>
      <c r="N12" s="88" t="str">
        <f>IF(N1="","",'Cuenta de PyG'!R27)</f>
        <v/>
      </c>
      <c r="O12" s="88" t="str">
        <f>IF(O1="","",'Cuenta de PyG'!S27)</f>
        <v/>
      </c>
      <c r="P12" s="88" t="str">
        <f>IF(P1="","",'Cuenta de PyG'!T27)</f>
        <v/>
      </c>
      <c r="Q12" s="88" t="str">
        <f>IF(Q1="","",'Cuenta de PyG'!U27)</f>
        <v/>
      </c>
      <c r="R12" s="88" t="str">
        <f>IF(R1="","",'Cuenta de PyG'!V27)</f>
        <v/>
      </c>
      <c r="S12" s="88" t="str">
        <f>IF(S1="","",'Cuenta de PyG'!W27)</f>
        <v/>
      </c>
      <c r="T12" s="88" t="str">
        <f>IF(T1="","",'Cuenta de PyG'!X27)</f>
        <v/>
      </c>
      <c r="U12" s="88" t="str">
        <f>IF(U1="","",'Cuenta de PyG'!Y27)</f>
        <v/>
      </c>
      <c r="V12" s="88" t="str">
        <f>IF(V1="","",'Cuenta de PyG'!Z27)</f>
        <v/>
      </c>
      <c r="W12" s="88" t="str">
        <f>IF(W1="","",'Cuenta de PyG'!AA27)</f>
        <v/>
      </c>
      <c r="X12" s="88" t="str">
        <f>IF(X1="","",'Cuenta de PyG'!AB27)</f>
        <v/>
      </c>
      <c r="Y12" s="88" t="str">
        <f>IF(Y1="","",'Cuenta de PyG'!AC27)</f>
        <v/>
      </c>
      <c r="Z12" s="88" t="str">
        <f>IF(Z1="","",'Cuenta de PyG'!AD27)</f>
        <v/>
      </c>
    </row>
    <row r="13" spans="1:26" s="48" customFormat="1" ht="15.75" x14ac:dyDescent="0.25">
      <c r="B13" s="49" t="s">
        <v>50</v>
      </c>
      <c r="C13" s="94"/>
      <c r="D13" s="98">
        <f>IF(D1="","",'Cuenta de PyG'!F28)</f>
        <v>0</v>
      </c>
      <c r="E13" s="98">
        <f>IF(E1="","",'Cuenta de PyG'!G28)</f>
        <v>0</v>
      </c>
      <c r="F13" s="98" t="str">
        <f>IF(F1="","",'Cuenta de PyG'!H28)</f>
        <v/>
      </c>
      <c r="G13" s="98">
        <f>IF(G1="","",'Cuenta de PyG'!I28)</f>
        <v>0</v>
      </c>
      <c r="H13" s="98">
        <f>IF(H1="","",'Cuenta de PyG'!J28)</f>
        <v>0</v>
      </c>
      <c r="I13" s="98" t="str">
        <f>IF(I1="","",'Cuenta de PyG'!M28)</f>
        <v/>
      </c>
      <c r="J13" s="98" t="str">
        <f>IF(J1="","",'Cuenta de PyG'!N28)</f>
        <v/>
      </c>
      <c r="K13" s="98" t="str">
        <f>IF(K1="","",'Cuenta de PyG'!O28)</f>
        <v/>
      </c>
      <c r="L13" s="98" t="str">
        <f>IF(L1="","",'Cuenta de PyG'!P28)</f>
        <v/>
      </c>
      <c r="M13" s="98" t="str">
        <f>IF(M1="","",'Cuenta de PyG'!Q28)</f>
        <v/>
      </c>
      <c r="N13" s="98" t="str">
        <f>IF(N1="","",'Cuenta de PyG'!R28)</f>
        <v/>
      </c>
      <c r="O13" s="98" t="str">
        <f>IF(O1="","",'Cuenta de PyG'!S28)</f>
        <v/>
      </c>
      <c r="P13" s="98" t="str">
        <f>IF(P1="","",'Cuenta de PyG'!T28)</f>
        <v/>
      </c>
      <c r="Q13" s="98" t="str">
        <f>IF(Q1="","",'Cuenta de PyG'!U28)</f>
        <v/>
      </c>
      <c r="R13" s="98" t="str">
        <f>IF(R1="","",'Cuenta de PyG'!V28)</f>
        <v/>
      </c>
      <c r="S13" s="98" t="str">
        <f>IF(S1="","",'Cuenta de PyG'!W28)</f>
        <v/>
      </c>
      <c r="T13" s="98" t="str">
        <f>IF(T1="","",'Cuenta de PyG'!X28)</f>
        <v/>
      </c>
      <c r="U13" s="98" t="str">
        <f>IF(U1="","",'Cuenta de PyG'!Y28)</f>
        <v/>
      </c>
      <c r="V13" s="98" t="str">
        <f>IF(V1="","",'Cuenta de PyG'!Z28)</f>
        <v/>
      </c>
      <c r="W13" s="98" t="str">
        <f>IF(W1="","",'Cuenta de PyG'!AA28)</f>
        <v/>
      </c>
      <c r="X13" s="98" t="str">
        <f>IF(X1="","",'Cuenta de PyG'!AB28)</f>
        <v/>
      </c>
      <c r="Y13" s="98" t="str">
        <f>IF(Y1="","",'Cuenta de PyG'!AC28)</f>
        <v/>
      </c>
      <c r="Z13" s="98" t="str">
        <f>IF(Z1="","",'Cuenta de PyG'!AD28)</f>
        <v/>
      </c>
    </row>
    <row r="14" spans="1:26" s="59" customFormat="1" ht="18.75" x14ac:dyDescent="0.3">
      <c r="A14" s="59" t="s">
        <v>51</v>
      </c>
      <c r="C14" s="63"/>
      <c r="D14" s="89">
        <f t="shared" ref="D14:Z14" si="0">IF(D1="","",SUM(D3:D13))</f>
        <v>534.59400000000005</v>
      </c>
      <c r="E14" s="89">
        <f t="shared" si="0"/>
        <v>1271.3379999999997</v>
      </c>
      <c r="F14" s="89" t="str">
        <f t="shared" si="0"/>
        <v/>
      </c>
      <c r="G14" s="89">
        <f t="shared" si="0"/>
        <v>328.20199999999932</v>
      </c>
      <c r="H14" s="89">
        <f t="shared" si="0"/>
        <v>889.57300000000032</v>
      </c>
      <c r="I14" s="89" t="str">
        <f t="shared" si="0"/>
        <v/>
      </c>
      <c r="J14" s="89" t="str">
        <f t="shared" si="0"/>
        <v/>
      </c>
      <c r="K14" s="89" t="str">
        <f t="shared" si="0"/>
        <v/>
      </c>
      <c r="L14" s="89" t="str">
        <f t="shared" si="0"/>
        <v/>
      </c>
      <c r="M14" s="89" t="str">
        <f t="shared" si="0"/>
        <v/>
      </c>
      <c r="N14" s="89" t="str">
        <f t="shared" si="0"/>
        <v/>
      </c>
      <c r="O14" s="89" t="str">
        <f t="shared" si="0"/>
        <v/>
      </c>
      <c r="P14" s="89" t="str">
        <f t="shared" si="0"/>
        <v/>
      </c>
      <c r="Q14" s="89" t="str">
        <f t="shared" si="0"/>
        <v/>
      </c>
      <c r="R14" s="89" t="str">
        <f t="shared" si="0"/>
        <v/>
      </c>
      <c r="S14" s="89" t="str">
        <f t="shared" si="0"/>
        <v/>
      </c>
      <c r="T14" s="89" t="str">
        <f t="shared" si="0"/>
        <v/>
      </c>
      <c r="U14" s="89" t="str">
        <f t="shared" si="0"/>
        <v/>
      </c>
      <c r="V14" s="89" t="str">
        <f t="shared" si="0"/>
        <v/>
      </c>
      <c r="W14" s="89" t="str">
        <f t="shared" si="0"/>
        <v/>
      </c>
      <c r="X14" s="89" t="str">
        <f t="shared" si="0"/>
        <v/>
      </c>
      <c r="Y14" s="89" t="str">
        <f t="shared" si="0"/>
        <v/>
      </c>
      <c r="Z14" s="89" t="str">
        <f t="shared" si="0"/>
        <v/>
      </c>
    </row>
    <row r="15" spans="1:26" s="6" customFormat="1" ht="15.75" x14ac:dyDescent="0.25">
      <c r="B15" s="14" t="s">
        <v>52</v>
      </c>
      <c r="C15" s="93"/>
      <c r="D15" s="112">
        <v>8.3339999999999996</v>
      </c>
      <c r="E15" s="112">
        <v>71.262</v>
      </c>
      <c r="F15" s="88" t="str">
        <f>IF(F1="","",'Cuenta de PyG'!H32)</f>
        <v/>
      </c>
      <c r="G15" s="88">
        <v>111.203</v>
      </c>
      <c r="H15" s="88">
        <v>28.021999999999998</v>
      </c>
      <c r="I15" s="88" t="str">
        <f>IF(I1="","",'Cuenta de PyG'!M32)</f>
        <v/>
      </c>
      <c r="J15" s="88" t="str">
        <f>IF(J1="","",'Cuenta de PyG'!N32)</f>
        <v/>
      </c>
      <c r="K15" s="88" t="str">
        <f>IF(K1="","",'Cuenta de PyG'!O32)</f>
        <v/>
      </c>
      <c r="L15" s="88" t="str">
        <f>IF(L1="","",'Cuenta de PyG'!P32)</f>
        <v/>
      </c>
      <c r="M15" s="88" t="str">
        <f>IF(M1="","",'Cuenta de PyG'!Q32)</f>
        <v/>
      </c>
      <c r="N15" s="88" t="str">
        <f>IF(N1="","",'Cuenta de PyG'!R32)</f>
        <v/>
      </c>
      <c r="O15" s="88" t="str">
        <f>IF(O1="","",'Cuenta de PyG'!S32)</f>
        <v/>
      </c>
      <c r="P15" s="88" t="str">
        <f>IF(P1="","",'Cuenta de PyG'!T32)</f>
        <v/>
      </c>
      <c r="Q15" s="88" t="str">
        <f>IF(Q1="","",'Cuenta de PyG'!U32)</f>
        <v/>
      </c>
      <c r="R15" s="88" t="str">
        <f>IF(R1="","",'Cuenta de PyG'!V32)</f>
        <v/>
      </c>
      <c r="S15" s="88" t="str">
        <f>IF(S1="","",'Cuenta de PyG'!W32)</f>
        <v/>
      </c>
      <c r="T15" s="88" t="str">
        <f>IF(T1="","",'Cuenta de PyG'!X32)</f>
        <v/>
      </c>
      <c r="U15" s="88" t="str">
        <f>IF(U1="","",'Cuenta de PyG'!Y32)</f>
        <v/>
      </c>
      <c r="V15" s="88" t="str">
        <f>IF(V1="","",'Cuenta de PyG'!Z32)</f>
        <v/>
      </c>
      <c r="W15" s="88" t="str">
        <f>IF(W1="","",'Cuenta de PyG'!AA32)</f>
        <v/>
      </c>
      <c r="X15" s="88" t="str">
        <f>IF(X1="","",'Cuenta de PyG'!AB32)</f>
        <v/>
      </c>
      <c r="Y15" s="88" t="str">
        <f>IF(Y1="","",'Cuenta de PyG'!AC32)</f>
        <v/>
      </c>
      <c r="Z15" s="88" t="str">
        <f>IF(Z1="","",'Cuenta de PyG'!AD32)</f>
        <v/>
      </c>
    </row>
    <row r="16" spans="1:26" s="6" customFormat="1" ht="15.75" x14ac:dyDescent="0.25">
      <c r="B16" s="14" t="s">
        <v>53</v>
      </c>
      <c r="C16" s="93"/>
      <c r="D16" s="113">
        <v>-16.89</v>
      </c>
      <c r="E16" s="113">
        <v>-1.6080000000000001</v>
      </c>
      <c r="F16" s="88" t="str">
        <f>IF(F1="","",'Cuenta de PyG'!H39)</f>
        <v/>
      </c>
      <c r="G16" s="88">
        <v>-248.09</v>
      </c>
      <c r="H16" s="88">
        <v>-78.900000000000006</v>
      </c>
      <c r="I16" s="88" t="str">
        <f>IF(I1="","",'Cuenta de PyG'!M39)</f>
        <v/>
      </c>
      <c r="J16" s="88" t="str">
        <f>IF(J1="","",'Cuenta de PyG'!N39)</f>
        <v/>
      </c>
      <c r="K16" s="88" t="str">
        <f>IF(K1="","",'Cuenta de PyG'!O39)</f>
        <v/>
      </c>
      <c r="L16" s="88" t="str">
        <f>IF(L1="","",'Cuenta de PyG'!P39)</f>
        <v/>
      </c>
      <c r="M16" s="88" t="str">
        <f>IF(M1="","",'Cuenta de PyG'!Q39)</f>
        <v/>
      </c>
      <c r="N16" s="88" t="str">
        <f>IF(N1="","",'Cuenta de PyG'!R39)</f>
        <v/>
      </c>
      <c r="O16" s="88" t="str">
        <f>IF(O1="","",'Cuenta de PyG'!S39)</f>
        <v/>
      </c>
      <c r="P16" s="88" t="str">
        <f>IF(P1="","",'Cuenta de PyG'!T39)</f>
        <v/>
      </c>
      <c r="Q16" s="88" t="str">
        <f>IF(Q1="","",'Cuenta de PyG'!U39)</f>
        <v/>
      </c>
      <c r="R16" s="88" t="str">
        <f>IF(R1="","",'Cuenta de PyG'!V39)</f>
        <v/>
      </c>
      <c r="S16" s="88" t="str">
        <f>IF(S1="","",'Cuenta de PyG'!W39)</f>
        <v/>
      </c>
      <c r="T16" s="88" t="str">
        <f>IF(T1="","",'Cuenta de PyG'!X39)</f>
        <v/>
      </c>
      <c r="U16" s="88" t="str">
        <f>IF(U1="","",'Cuenta de PyG'!Y39)</f>
        <v/>
      </c>
      <c r="V16" s="88" t="str">
        <f>IF(V1="","",'Cuenta de PyG'!Z39)</f>
        <v/>
      </c>
      <c r="W16" s="88" t="str">
        <f>IF(W1="","",'Cuenta de PyG'!AA39)</f>
        <v/>
      </c>
      <c r="X16" s="88" t="str">
        <f>IF(X1="","",'Cuenta de PyG'!AB39)</f>
        <v/>
      </c>
      <c r="Y16" s="88" t="str">
        <f>IF(Y1="","",'Cuenta de PyG'!AC39)</f>
        <v/>
      </c>
      <c r="Z16" s="88" t="str">
        <f>IF(Z1="","",'Cuenta de PyG'!AD39)</f>
        <v/>
      </c>
    </row>
    <row r="17" spans="1:26" s="6" customFormat="1" ht="15.75" x14ac:dyDescent="0.25">
      <c r="B17" s="14" t="s">
        <v>54</v>
      </c>
      <c r="C17" s="93"/>
      <c r="D17" s="88">
        <f>IF(D1="","",'Cuenta de PyG'!F42)</f>
        <v>0</v>
      </c>
      <c r="E17" s="88">
        <f>IF(E1="","",'Cuenta de PyG'!G42)</f>
        <v>0</v>
      </c>
      <c r="F17" s="88" t="str">
        <f>IF(F1="","",'Cuenta de PyG'!H42)</f>
        <v/>
      </c>
      <c r="G17" s="88">
        <f>IF(G1="","",'Cuenta de PyG'!I42)</f>
        <v>0</v>
      </c>
      <c r="H17" s="88">
        <f>IF(H1="","",'Cuenta de PyG'!J42)</f>
        <v>0</v>
      </c>
      <c r="I17" s="88" t="str">
        <f>IF(I1="","",'Cuenta de PyG'!M42)</f>
        <v/>
      </c>
      <c r="J17" s="88" t="str">
        <f>IF(J1="","",'Cuenta de PyG'!N42)</f>
        <v/>
      </c>
      <c r="K17" s="88" t="str">
        <f>IF(K1="","",'Cuenta de PyG'!O42)</f>
        <v/>
      </c>
      <c r="L17" s="88" t="str">
        <f>IF(L1="","",'Cuenta de PyG'!P42)</f>
        <v/>
      </c>
      <c r="M17" s="88" t="str">
        <f>IF(M1="","",'Cuenta de PyG'!Q42)</f>
        <v/>
      </c>
      <c r="N17" s="88" t="str">
        <f>IF(N1="","",'Cuenta de PyG'!R42)</f>
        <v/>
      </c>
      <c r="O17" s="88" t="str">
        <f>IF(O1="","",'Cuenta de PyG'!S42)</f>
        <v/>
      </c>
      <c r="P17" s="88" t="str">
        <f>IF(P1="","",'Cuenta de PyG'!T42)</f>
        <v/>
      </c>
      <c r="Q17" s="88" t="str">
        <f>IF(Q1="","",'Cuenta de PyG'!U42)</f>
        <v/>
      </c>
      <c r="R17" s="88" t="str">
        <f>IF(R1="","",'Cuenta de PyG'!V42)</f>
        <v/>
      </c>
      <c r="S17" s="88" t="str">
        <f>IF(S1="","",'Cuenta de PyG'!W42)</f>
        <v/>
      </c>
      <c r="T17" s="88" t="str">
        <f>IF(T1="","",'Cuenta de PyG'!X42)</f>
        <v/>
      </c>
      <c r="U17" s="88" t="str">
        <f>IF(U1="","",'Cuenta de PyG'!Y42)</f>
        <v/>
      </c>
      <c r="V17" s="88" t="str">
        <f>IF(V1="","",'Cuenta de PyG'!Z42)</f>
        <v/>
      </c>
      <c r="W17" s="88" t="str">
        <f>IF(W1="","",'Cuenta de PyG'!AA42)</f>
        <v/>
      </c>
      <c r="X17" s="88" t="str">
        <f>IF(X1="","",'Cuenta de PyG'!AB42)</f>
        <v/>
      </c>
      <c r="Y17" s="88" t="str">
        <f>IF(Y1="","",'Cuenta de PyG'!AC42)</f>
        <v/>
      </c>
      <c r="Z17" s="88" t="str">
        <f>IF(Z1="","",'Cuenta de PyG'!AD42)</f>
        <v/>
      </c>
    </row>
    <row r="18" spans="1:26" s="9" customFormat="1" ht="15.75" x14ac:dyDescent="0.25">
      <c r="A18" s="6"/>
      <c r="B18" s="14" t="s">
        <v>55</v>
      </c>
      <c r="C18" s="93"/>
      <c r="D18" s="88">
        <f>IF(D1="","",'Cuenta de PyG'!F45)</f>
        <v>0</v>
      </c>
      <c r="E18" s="88">
        <f>IF(E1="","",'Cuenta de PyG'!G45)</f>
        <v>0</v>
      </c>
      <c r="F18" s="88" t="str">
        <f>IF(F1="","",'Cuenta de PyG'!H45)</f>
        <v/>
      </c>
      <c r="G18" s="88">
        <f>IF(G1="","",'Cuenta de PyG'!I45)</f>
        <v>0</v>
      </c>
      <c r="H18" s="88">
        <f>IF(H1="","",'Cuenta de PyG'!J45)</f>
        <v>0</v>
      </c>
      <c r="I18" s="88" t="str">
        <f>IF(I1="","",'Cuenta de PyG'!M45)</f>
        <v/>
      </c>
      <c r="J18" s="88" t="str">
        <f>IF(J1="","",'Cuenta de PyG'!N45)</f>
        <v/>
      </c>
      <c r="K18" s="88" t="str">
        <f>IF(K1="","",'Cuenta de PyG'!O45)</f>
        <v/>
      </c>
      <c r="L18" s="88" t="str">
        <f>IF(L1="","",'Cuenta de PyG'!P45)</f>
        <v/>
      </c>
      <c r="M18" s="88" t="str">
        <f>IF(M1="","",'Cuenta de PyG'!Q45)</f>
        <v/>
      </c>
      <c r="N18" s="88" t="str">
        <f>IF(N1="","",'Cuenta de PyG'!R45)</f>
        <v/>
      </c>
      <c r="O18" s="88" t="str">
        <f>IF(O1="","",'Cuenta de PyG'!S45)</f>
        <v/>
      </c>
      <c r="P18" s="88" t="str">
        <f>IF(P1="","",'Cuenta de PyG'!T45)</f>
        <v/>
      </c>
      <c r="Q18" s="88" t="str">
        <f>IF(Q1="","",'Cuenta de PyG'!U45)</f>
        <v/>
      </c>
      <c r="R18" s="88" t="str">
        <f>IF(R1="","",'Cuenta de PyG'!V45)</f>
        <v/>
      </c>
      <c r="S18" s="88" t="str">
        <f>IF(S1="","",'Cuenta de PyG'!W45)</f>
        <v/>
      </c>
      <c r="T18" s="88" t="str">
        <f>IF(T1="","",'Cuenta de PyG'!X45)</f>
        <v/>
      </c>
      <c r="U18" s="88" t="str">
        <f>IF(U1="","",'Cuenta de PyG'!Y45)</f>
        <v/>
      </c>
      <c r="V18" s="88" t="str">
        <f>IF(V1="","",'Cuenta de PyG'!Z45)</f>
        <v/>
      </c>
      <c r="W18" s="88" t="str">
        <f>IF(W1="","",'Cuenta de PyG'!AA45)</f>
        <v/>
      </c>
      <c r="X18" s="88" t="str">
        <f>IF(X1="","",'Cuenta de PyG'!AB45)</f>
        <v/>
      </c>
      <c r="Y18" s="88" t="str">
        <f>IF(Y1="","",'Cuenta de PyG'!AC45)</f>
        <v/>
      </c>
      <c r="Z18" s="88" t="str">
        <f>IF(Z1="","",'Cuenta de PyG'!AD45)</f>
        <v/>
      </c>
    </row>
    <row r="19" spans="1:26" s="6" customFormat="1" ht="33" customHeight="1" x14ac:dyDescent="0.25">
      <c r="B19" s="134" t="s">
        <v>56</v>
      </c>
      <c r="C19" s="134"/>
      <c r="D19" s="88">
        <f>IF(D1="","",'Cuenta de PyG'!F46)</f>
        <v>0</v>
      </c>
      <c r="E19" s="88">
        <f>IF(E1="","",'Cuenta de PyG'!G46)</f>
        <v>0</v>
      </c>
      <c r="F19" s="88" t="str">
        <f>IF(F1="","",'Cuenta de PyG'!H46)</f>
        <v/>
      </c>
      <c r="G19" s="88">
        <f>IF(G1="","",'Cuenta de PyG'!I46)</f>
        <v>0</v>
      </c>
      <c r="H19" s="88">
        <f>IF(H1="","",'Cuenta de PyG'!J46)</f>
        <v>0</v>
      </c>
      <c r="I19" s="88" t="str">
        <f>IF(I1="","",'Cuenta de PyG'!M46)</f>
        <v/>
      </c>
      <c r="J19" s="88" t="str">
        <f>IF(J1="","",'Cuenta de PyG'!N46)</f>
        <v/>
      </c>
      <c r="K19" s="88" t="str">
        <f>IF(K1="","",'Cuenta de PyG'!O46)</f>
        <v/>
      </c>
      <c r="L19" s="88" t="str">
        <f>IF(L1="","",'Cuenta de PyG'!P46)</f>
        <v/>
      </c>
      <c r="M19" s="88" t="str">
        <f>IF(M1="","",'Cuenta de PyG'!Q46)</f>
        <v/>
      </c>
      <c r="N19" s="88" t="str">
        <f>IF(N1="","",'Cuenta de PyG'!R46)</f>
        <v/>
      </c>
      <c r="O19" s="88" t="str">
        <f>IF(O1="","",'Cuenta de PyG'!S46)</f>
        <v/>
      </c>
      <c r="P19" s="88" t="str">
        <f>IF(P1="","",'Cuenta de PyG'!T46)</f>
        <v/>
      </c>
      <c r="Q19" s="88" t="str">
        <f>IF(Q1="","",'Cuenta de PyG'!U46)</f>
        <v/>
      </c>
      <c r="R19" s="88" t="str">
        <f>IF(R1="","",'Cuenta de PyG'!V46)</f>
        <v/>
      </c>
      <c r="S19" s="88" t="str">
        <f>IF(S1="","",'Cuenta de PyG'!W46)</f>
        <v/>
      </c>
      <c r="T19" s="88" t="str">
        <f>IF(T1="","",'Cuenta de PyG'!X46)</f>
        <v/>
      </c>
      <c r="U19" s="88" t="str">
        <f>IF(U1="","",'Cuenta de PyG'!Y46)</f>
        <v/>
      </c>
      <c r="V19" s="88" t="str">
        <f>IF(V1="","",'Cuenta de PyG'!Z46)</f>
        <v/>
      </c>
      <c r="W19" s="88" t="str">
        <f>IF(W1="","",'Cuenta de PyG'!AA46)</f>
        <v/>
      </c>
      <c r="X19" s="88" t="str">
        <f>IF(X1="","",'Cuenta de PyG'!AB46)</f>
        <v/>
      </c>
      <c r="Y19" s="88" t="str">
        <f>IF(Y1="","",'Cuenta de PyG'!AC46)</f>
        <v/>
      </c>
      <c r="Z19" s="88" t="str">
        <f>IF(Z1="","",'Cuenta de PyG'!AD46)</f>
        <v/>
      </c>
    </row>
    <row r="20" spans="1:26" s="58" customFormat="1" ht="18.75" x14ac:dyDescent="0.3">
      <c r="A20" s="58" t="s">
        <v>57</v>
      </c>
      <c r="C20" s="82"/>
      <c r="D20" s="90">
        <f t="shared" ref="D20:Z20" si="1">IF(D1="","",D15+D16+D17+D18+D19)</f>
        <v>-8.5560000000000009</v>
      </c>
      <c r="E20" s="90">
        <f t="shared" si="1"/>
        <v>69.653999999999996</v>
      </c>
      <c r="F20" s="90" t="str">
        <f t="shared" si="1"/>
        <v/>
      </c>
      <c r="G20" s="90">
        <f t="shared" si="1"/>
        <v>-136.887</v>
      </c>
      <c r="H20" s="90">
        <f t="shared" si="1"/>
        <v>-50.878000000000007</v>
      </c>
      <c r="I20" s="90" t="str">
        <f t="shared" si="1"/>
        <v/>
      </c>
      <c r="J20" s="90" t="str">
        <f t="shared" si="1"/>
        <v/>
      </c>
      <c r="K20" s="90" t="str">
        <f t="shared" si="1"/>
        <v/>
      </c>
      <c r="L20" s="90" t="str">
        <f t="shared" si="1"/>
        <v/>
      </c>
      <c r="M20" s="90" t="str">
        <f t="shared" si="1"/>
        <v/>
      </c>
      <c r="N20" s="90" t="str">
        <f t="shared" si="1"/>
        <v/>
      </c>
      <c r="O20" s="90" t="str">
        <f t="shared" si="1"/>
        <v/>
      </c>
      <c r="P20" s="90" t="str">
        <f t="shared" si="1"/>
        <v/>
      </c>
      <c r="Q20" s="90" t="str">
        <f t="shared" si="1"/>
        <v/>
      </c>
      <c r="R20" s="90" t="str">
        <f t="shared" si="1"/>
        <v/>
      </c>
      <c r="S20" s="90" t="str">
        <f t="shared" si="1"/>
        <v/>
      </c>
      <c r="T20" s="90" t="str">
        <f t="shared" si="1"/>
        <v/>
      </c>
      <c r="U20" s="90" t="str">
        <f t="shared" si="1"/>
        <v/>
      </c>
      <c r="V20" s="90" t="str">
        <f t="shared" si="1"/>
        <v/>
      </c>
      <c r="W20" s="90" t="str">
        <f t="shared" si="1"/>
        <v/>
      </c>
      <c r="X20" s="90" t="str">
        <f t="shared" si="1"/>
        <v/>
      </c>
      <c r="Y20" s="90" t="str">
        <f t="shared" si="1"/>
        <v/>
      </c>
      <c r="Z20" s="90" t="str">
        <f t="shared" si="1"/>
        <v/>
      </c>
    </row>
    <row r="21" spans="1:26" s="59" customFormat="1" ht="18.75" x14ac:dyDescent="0.3">
      <c r="A21" s="59" t="s">
        <v>58</v>
      </c>
      <c r="C21" s="63"/>
      <c r="D21" s="89">
        <f t="shared" ref="D21:Z21" si="2">IF(D1="","",D14+D20)</f>
        <v>526.03800000000001</v>
      </c>
      <c r="E21" s="89">
        <f t="shared" si="2"/>
        <v>1340.9919999999997</v>
      </c>
      <c r="F21" s="89" t="str">
        <f t="shared" si="2"/>
        <v/>
      </c>
      <c r="G21" s="89">
        <f t="shared" si="2"/>
        <v>191.31499999999932</v>
      </c>
      <c r="H21" s="89">
        <f t="shared" si="2"/>
        <v>838.69500000000028</v>
      </c>
      <c r="I21" s="89" t="str">
        <f t="shared" si="2"/>
        <v/>
      </c>
      <c r="J21" s="89" t="str">
        <f t="shared" si="2"/>
        <v/>
      </c>
      <c r="K21" s="89" t="str">
        <f t="shared" si="2"/>
        <v/>
      </c>
      <c r="L21" s="89" t="str">
        <f t="shared" si="2"/>
        <v/>
      </c>
      <c r="M21" s="89" t="str">
        <f t="shared" si="2"/>
        <v/>
      </c>
      <c r="N21" s="89" t="str">
        <f t="shared" si="2"/>
        <v/>
      </c>
      <c r="O21" s="89" t="str">
        <f t="shared" si="2"/>
        <v/>
      </c>
      <c r="P21" s="89" t="str">
        <f t="shared" si="2"/>
        <v/>
      </c>
      <c r="Q21" s="89" t="str">
        <f t="shared" si="2"/>
        <v/>
      </c>
      <c r="R21" s="89" t="str">
        <f t="shared" si="2"/>
        <v/>
      </c>
      <c r="S21" s="89" t="str">
        <f t="shared" si="2"/>
        <v/>
      </c>
      <c r="T21" s="89" t="str">
        <f t="shared" si="2"/>
        <v/>
      </c>
      <c r="U21" s="89" t="str">
        <f t="shared" si="2"/>
        <v/>
      </c>
      <c r="V21" s="89" t="str">
        <f t="shared" si="2"/>
        <v/>
      </c>
      <c r="W21" s="89" t="str">
        <f t="shared" si="2"/>
        <v/>
      </c>
      <c r="X21" s="89" t="str">
        <f t="shared" si="2"/>
        <v/>
      </c>
      <c r="Y21" s="89" t="str">
        <f t="shared" si="2"/>
        <v/>
      </c>
      <c r="Z21" s="89" t="str">
        <f t="shared" si="2"/>
        <v/>
      </c>
    </row>
    <row r="22" spans="1:26" s="66" customFormat="1" ht="15.75" x14ac:dyDescent="0.25">
      <c r="A22" s="65"/>
      <c r="B22" s="95" t="s">
        <v>59</v>
      </c>
      <c r="C22" s="96"/>
      <c r="D22" s="114">
        <v>-153.49100000000001</v>
      </c>
      <c r="E22" s="114">
        <v>-470.85399999999998</v>
      </c>
      <c r="F22" s="91" t="str">
        <f>IF(F1="","",'Cuenta de PyG'!H51)</f>
        <v/>
      </c>
      <c r="G22" s="91">
        <v>-18.670000000000002</v>
      </c>
      <c r="H22" s="91">
        <v>-267.44600000000003</v>
      </c>
      <c r="I22" s="91" t="str">
        <f>IF(I1="","",'Cuenta de PyG'!M51)</f>
        <v/>
      </c>
      <c r="J22" s="91" t="str">
        <f>IF(J1="","",'Cuenta de PyG'!N51)</f>
        <v/>
      </c>
      <c r="K22" s="91" t="str">
        <f>IF(K1="","",'Cuenta de PyG'!O51)</f>
        <v/>
      </c>
      <c r="L22" s="91" t="str">
        <f>IF(L1="","",'Cuenta de PyG'!P51)</f>
        <v/>
      </c>
      <c r="M22" s="91" t="str">
        <f>IF(M1="","",'Cuenta de PyG'!Q51)</f>
        <v/>
      </c>
      <c r="N22" s="91" t="str">
        <f>IF(N1="","",'Cuenta de PyG'!R51)</f>
        <v/>
      </c>
      <c r="O22" s="91" t="str">
        <f>IF(O1="","",'Cuenta de PyG'!S51)</f>
        <v/>
      </c>
      <c r="P22" s="91" t="str">
        <f>IF(P1="","",'Cuenta de PyG'!T51)</f>
        <v/>
      </c>
      <c r="Q22" s="91" t="str">
        <f>IF(Q1="","",'Cuenta de PyG'!U51)</f>
        <v/>
      </c>
      <c r="R22" s="91" t="str">
        <f>IF(R1="","",'Cuenta de PyG'!V51)</f>
        <v/>
      </c>
      <c r="S22" s="91" t="str">
        <f>IF(S1="","",'Cuenta de PyG'!W51)</f>
        <v/>
      </c>
      <c r="T22" s="91" t="str">
        <f>IF(T1="","",'Cuenta de PyG'!X51)</f>
        <v/>
      </c>
      <c r="U22" s="91" t="str">
        <f>IF(U1="","",'Cuenta de PyG'!Y51)</f>
        <v/>
      </c>
      <c r="V22" s="91" t="str">
        <f>IF(V1="","",'Cuenta de PyG'!Z51)</f>
        <v/>
      </c>
      <c r="W22" s="91" t="str">
        <f>IF(W1="","",'Cuenta de PyG'!AA51)</f>
        <v/>
      </c>
      <c r="X22" s="91" t="str">
        <f>IF(X1="","",'Cuenta de PyG'!AB51)</f>
        <v/>
      </c>
      <c r="Y22" s="91" t="str">
        <f>IF(Y1="","",'Cuenta de PyG'!AC51)</f>
        <v/>
      </c>
      <c r="Z22" s="91" t="str">
        <f>IF(Z1="","",'Cuenta de PyG'!AD51)</f>
        <v/>
      </c>
    </row>
    <row r="23" spans="1:26" s="58" customFormat="1" ht="36.75" customHeight="1" x14ac:dyDescent="0.3">
      <c r="A23" s="135" t="s">
        <v>60</v>
      </c>
      <c r="B23" s="135"/>
      <c r="C23" s="135"/>
      <c r="D23" s="90">
        <f t="shared" ref="D23:Z23" si="3">IF(D1="","",D21+D22)</f>
        <v>372.54700000000003</v>
      </c>
      <c r="E23" s="90">
        <f t="shared" si="3"/>
        <v>870.13799999999969</v>
      </c>
      <c r="F23" s="90" t="str">
        <f t="shared" si="3"/>
        <v/>
      </c>
      <c r="G23" s="90">
        <f t="shared" si="3"/>
        <v>172.6449999999993</v>
      </c>
      <c r="H23" s="90">
        <f t="shared" si="3"/>
        <v>571.24900000000025</v>
      </c>
      <c r="I23" s="90" t="str">
        <f t="shared" si="3"/>
        <v/>
      </c>
      <c r="J23" s="90" t="str">
        <f t="shared" si="3"/>
        <v/>
      </c>
      <c r="K23" s="90" t="str">
        <f t="shared" si="3"/>
        <v/>
      </c>
      <c r="L23" s="90" t="str">
        <f t="shared" si="3"/>
        <v/>
      </c>
      <c r="M23" s="90" t="str">
        <f t="shared" si="3"/>
        <v/>
      </c>
      <c r="N23" s="90" t="str">
        <f t="shared" si="3"/>
        <v/>
      </c>
      <c r="O23" s="90" t="str">
        <f t="shared" si="3"/>
        <v/>
      </c>
      <c r="P23" s="90" t="str">
        <f t="shared" si="3"/>
        <v/>
      </c>
      <c r="Q23" s="90" t="str">
        <f t="shared" si="3"/>
        <v/>
      </c>
      <c r="R23" s="90" t="str">
        <f t="shared" si="3"/>
        <v/>
      </c>
      <c r="S23" s="90" t="str">
        <f t="shared" si="3"/>
        <v/>
      </c>
      <c r="T23" s="90" t="str">
        <f t="shared" si="3"/>
        <v/>
      </c>
      <c r="U23" s="90" t="str">
        <f t="shared" si="3"/>
        <v/>
      </c>
      <c r="V23" s="90" t="str">
        <f t="shared" si="3"/>
        <v/>
      </c>
      <c r="W23" s="90" t="str">
        <f t="shared" si="3"/>
        <v/>
      </c>
      <c r="X23" s="90" t="str">
        <f t="shared" si="3"/>
        <v/>
      </c>
      <c r="Y23" s="90" t="str">
        <f t="shared" si="3"/>
        <v/>
      </c>
      <c r="Z23" s="90" t="str">
        <f t="shared" si="3"/>
        <v/>
      </c>
    </row>
    <row r="24" spans="1:26" s="58" customFormat="1" ht="18.75" x14ac:dyDescent="0.3">
      <c r="A24" s="58" t="s">
        <v>61</v>
      </c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s="66" customFormat="1" ht="30.75" customHeight="1" x14ac:dyDescent="0.25">
      <c r="A25" s="65"/>
      <c r="B25" s="136" t="s">
        <v>62</v>
      </c>
      <c r="C25" s="136"/>
      <c r="D25" s="91">
        <f>IF(D1="","",'Cuenta de PyG'!F54)</f>
        <v>0</v>
      </c>
      <c r="E25" s="91">
        <v>-7.56</v>
      </c>
      <c r="F25" s="91" t="str">
        <f>IF(F1="","",'Cuenta de PyG'!H54)</f>
        <v/>
      </c>
      <c r="G25" s="91">
        <f>IF(G1="","",'Cuenta de PyG'!I54)</f>
        <v>0</v>
      </c>
      <c r="H25" s="91">
        <v>81.893000000000001</v>
      </c>
      <c r="I25" s="91" t="str">
        <f>IF(I1="","",'Cuenta de PyG'!M54)</f>
        <v/>
      </c>
      <c r="J25" s="91" t="str">
        <f>IF(J1="","",'Cuenta de PyG'!N54)</f>
        <v/>
      </c>
      <c r="K25" s="91" t="str">
        <f>IF(K1="","",'Cuenta de PyG'!O54)</f>
        <v/>
      </c>
      <c r="L25" s="91" t="str">
        <f>IF(L1="","",'Cuenta de PyG'!P54)</f>
        <v/>
      </c>
      <c r="M25" s="91" t="str">
        <f>IF(M1="","",'Cuenta de PyG'!Q54)</f>
        <v/>
      </c>
      <c r="N25" s="91" t="str">
        <f>IF(N1="","",'Cuenta de PyG'!R54)</f>
        <v/>
      </c>
      <c r="O25" s="91" t="str">
        <f>IF(O1="","",'Cuenta de PyG'!S54)</f>
        <v/>
      </c>
      <c r="P25" s="91" t="str">
        <f>IF(P1="","",'Cuenta de PyG'!T54)</f>
        <v/>
      </c>
      <c r="Q25" s="91" t="str">
        <f>IF(Q1="","",'Cuenta de PyG'!U54)</f>
        <v/>
      </c>
      <c r="R25" s="91" t="str">
        <f>IF(R1="","",'Cuenta de PyG'!V54)</f>
        <v/>
      </c>
      <c r="S25" s="91" t="str">
        <f>IF(S1="","",'Cuenta de PyG'!W54)</f>
        <v/>
      </c>
      <c r="T25" s="91" t="str">
        <f>IF(T1="","",'Cuenta de PyG'!X54)</f>
        <v/>
      </c>
      <c r="U25" s="91" t="str">
        <f>IF(U1="","",'Cuenta de PyG'!Y54)</f>
        <v/>
      </c>
      <c r="V25" s="91" t="str">
        <f>IF(V1="","",'Cuenta de PyG'!Z54)</f>
        <v/>
      </c>
      <c r="W25" s="91" t="str">
        <f>IF(W1="","",'Cuenta de PyG'!AA54)</f>
        <v/>
      </c>
      <c r="X25" s="91" t="str">
        <f>IF(X1="","",'Cuenta de PyG'!AB54)</f>
        <v/>
      </c>
      <c r="Y25" s="91" t="str">
        <f>IF(Y1="","",'Cuenta de PyG'!AC54)</f>
        <v/>
      </c>
      <c r="Z25" s="91" t="str">
        <f>IF(Z1="","",'Cuenta de PyG'!AD54)</f>
        <v/>
      </c>
    </row>
    <row r="26" spans="1:26" s="30" customFormat="1" ht="19.5" thickBot="1" x14ac:dyDescent="0.35">
      <c r="A26" s="30" t="s">
        <v>63</v>
      </c>
      <c r="C26" s="60"/>
      <c r="D26" s="92">
        <f t="shared" ref="D26:Z26" si="4">IF(D1="","",D23+D25)</f>
        <v>372.54700000000003</v>
      </c>
      <c r="E26" s="92">
        <f t="shared" si="4"/>
        <v>862.57799999999975</v>
      </c>
      <c r="F26" s="92" t="str">
        <f t="shared" si="4"/>
        <v/>
      </c>
      <c r="G26" s="92">
        <f t="shared" si="4"/>
        <v>172.6449999999993</v>
      </c>
      <c r="H26" s="92">
        <f t="shared" si="4"/>
        <v>653.14200000000028</v>
      </c>
      <c r="I26" s="92" t="str">
        <f t="shared" si="4"/>
        <v/>
      </c>
      <c r="J26" s="92" t="str">
        <f t="shared" si="4"/>
        <v/>
      </c>
      <c r="K26" s="92" t="str">
        <f t="shared" si="4"/>
        <v/>
      </c>
      <c r="L26" s="92" t="str">
        <f t="shared" si="4"/>
        <v/>
      </c>
      <c r="M26" s="92" t="str">
        <f t="shared" si="4"/>
        <v/>
      </c>
      <c r="N26" s="92" t="str">
        <f t="shared" si="4"/>
        <v/>
      </c>
      <c r="O26" s="92" t="str">
        <f t="shared" si="4"/>
        <v/>
      </c>
      <c r="P26" s="92" t="str">
        <f t="shared" si="4"/>
        <v/>
      </c>
      <c r="Q26" s="92" t="str">
        <f t="shared" si="4"/>
        <v/>
      </c>
      <c r="R26" s="92" t="str">
        <f t="shared" si="4"/>
        <v/>
      </c>
      <c r="S26" s="92" t="str">
        <f t="shared" si="4"/>
        <v/>
      </c>
      <c r="T26" s="92" t="str">
        <f t="shared" si="4"/>
        <v/>
      </c>
      <c r="U26" s="92" t="str">
        <f t="shared" si="4"/>
        <v/>
      </c>
      <c r="V26" s="92" t="str">
        <f t="shared" si="4"/>
        <v/>
      </c>
      <c r="W26" s="92" t="str">
        <f t="shared" si="4"/>
        <v/>
      </c>
      <c r="X26" s="92" t="str">
        <f t="shared" si="4"/>
        <v/>
      </c>
      <c r="Y26" s="92" t="str">
        <f t="shared" si="4"/>
        <v/>
      </c>
      <c r="Z26" s="92" t="str">
        <f t="shared" si="4"/>
        <v/>
      </c>
    </row>
    <row r="27" spans="1:26" ht="15.75" thickTop="1" x14ac:dyDescent="0.25"/>
  </sheetData>
  <sheetProtection algorithmName="SHA-512" hashValue="nN6EYPYosAzc+YR0vBik/PPRQKRV8URjGpq2aK1aZugTSEgoBlVuuQEWB8BhuaHgdZoAS5dJ29u36oqZaM3GKA==" saltValue="yRtrbeL0IZH9QKL8fvDq/g==" spinCount="100000" sheet="1" objects="1" scenarios="1"/>
  <mergeCells count="5">
    <mergeCell ref="A2:C2"/>
    <mergeCell ref="B4:C4"/>
    <mergeCell ref="B19:C19"/>
    <mergeCell ref="A23:C23"/>
    <mergeCell ref="B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baseColWidth="10" defaultRowHeight="15" x14ac:dyDescent="0.25"/>
  <cols>
    <col min="1" max="1" width="25.42578125" style="1" customWidth="1"/>
    <col min="2" max="2" width="31" style="1" customWidth="1"/>
    <col min="3" max="25" width="15.7109375" style="81" customWidth="1"/>
    <col min="26" max="26" width="11.42578125" style="81"/>
    <col min="27" max="16384" width="11.42578125" style="1"/>
  </cols>
  <sheetData>
    <row r="1" spans="1:30" s="53" customFormat="1" ht="24" thickBot="1" x14ac:dyDescent="0.4">
      <c r="C1" s="80">
        <f>IF('Balances resumido'!C1="","",'Balances resumido'!C1)</f>
        <v>2012</v>
      </c>
      <c r="D1" s="80">
        <f>IF('Balances resumido'!D1="","",'Balances resumido'!D1)</f>
        <v>2006</v>
      </c>
      <c r="E1" s="80" t="str">
        <f>IF('Balances resumido'!E1="","",'Balances resumido'!E1)</f>
        <v/>
      </c>
      <c r="F1" s="80">
        <f>IF('Balances resumido'!F1="","",'Balances resumido'!F1)</f>
        <v>2012</v>
      </c>
      <c r="G1" s="80">
        <f>IF('Balances resumido'!G1="","",'Balances resumido'!G1)</f>
        <v>2006</v>
      </c>
      <c r="H1" s="80" t="str">
        <f>IF('Balances resumido'!H1="","",'Balances resumido'!H1)</f>
        <v/>
      </c>
      <c r="I1" s="80" t="str">
        <f>IF('Balances resumido'!I1="","",'Balances resumido'!I1)</f>
        <v/>
      </c>
      <c r="J1" s="80" t="str">
        <f>IF('Balances resumido'!J1="","",'Balances resumido'!J1)</f>
        <v/>
      </c>
      <c r="K1" s="80" t="str">
        <f>IF('Balances resumido'!K1="","",'Balances resumido'!K1)</f>
        <v/>
      </c>
      <c r="L1" s="80" t="str">
        <f>IF('Balances resumido'!L1="","",'Balances resumido'!L1)</f>
        <v/>
      </c>
      <c r="M1" s="80" t="str">
        <f>IF('Balances resumido'!M1="","",'Balances resumido'!M1)</f>
        <v/>
      </c>
      <c r="N1" s="80" t="str">
        <f>IF('Balances resumido'!N1="","",'Balances resumido'!N1)</f>
        <v/>
      </c>
      <c r="O1" s="80" t="str">
        <f>IF('Balances resumido'!O1="","",'Balances resumido'!O1)</f>
        <v/>
      </c>
      <c r="P1" s="80" t="str">
        <f>IF('Balances resumido'!P1="","",'Balances resumido'!P1)</f>
        <v/>
      </c>
      <c r="Q1" s="80" t="str">
        <f>IF('Balances resumido'!Q1="","",'Balances resumido'!Q1)</f>
        <v/>
      </c>
      <c r="R1" s="80" t="str">
        <f>IF('Balances resumido'!R1="","",'Balances resumido'!R1)</f>
        <v/>
      </c>
      <c r="S1" s="80" t="str">
        <f>IF('Balances resumido'!S1="","",'Balances resumido'!S1)</f>
        <v/>
      </c>
      <c r="T1" s="80" t="str">
        <f>IF('Balances resumido'!T1="","",'Balances resumido'!T1)</f>
        <v/>
      </c>
      <c r="U1" s="80" t="str">
        <f>IF('Balances resumido'!U1="","",'Balances resumido'!U1)</f>
        <v/>
      </c>
      <c r="V1" s="80" t="str">
        <f>IF('Balances resumido'!V1="","",'Balances resumido'!V1)</f>
        <v/>
      </c>
      <c r="W1" s="80" t="str">
        <f>IF('Balances resumido'!W1="","",'Balances resumido'!W1)</f>
        <v/>
      </c>
      <c r="X1" s="80" t="str">
        <f>IF('Balances resumido'!X1="","",'Balances resumido'!X1)</f>
        <v/>
      </c>
      <c r="Y1" s="80"/>
      <c r="Z1" s="80"/>
    </row>
    <row r="2" spans="1:30" s="6" customFormat="1" ht="16.5" thickTop="1" x14ac:dyDescent="0.25">
      <c r="A2" s="143" t="s">
        <v>180</v>
      </c>
      <c r="B2" s="70" t="s">
        <v>64</v>
      </c>
      <c r="C2" s="83">
        <f>IF(C1="","",'Balances resumido'!C18/'Balances resumido'!C41)</f>
        <v>0.35058539272154654</v>
      </c>
      <c r="D2" s="83">
        <f>IF(D1="","",'Balances resumido'!D18/'Balances resumido'!D41)</f>
        <v>1.9221814745680394</v>
      </c>
      <c r="E2" s="83" t="str">
        <f>IF(E1="","",'Balances resumido'!E18/'Balances resumido'!E41)</f>
        <v/>
      </c>
      <c r="F2" s="83">
        <f>IF(F1="","",'Balances resumido'!F18/'Balances resumido'!F41)</f>
        <v>3.1550778098723024E-2</v>
      </c>
      <c r="G2" s="83">
        <f>IF(G1="","",'Balances resumido'!G18/'Balances resumido'!G41)</f>
        <v>6.3968288198043413E-2</v>
      </c>
      <c r="H2" s="83" t="str">
        <f>IF(H1="","",'Balances resumido'!H18/'Balances resumido'!H41)</f>
        <v/>
      </c>
      <c r="I2" s="83" t="str">
        <f>IF(I1="","",'Balances resumido'!I18/'Balances resumido'!I41)</f>
        <v/>
      </c>
      <c r="J2" s="83" t="str">
        <f>IF(J1="","",'Balances resumido'!J18/'Balances resumido'!J41)</f>
        <v/>
      </c>
      <c r="K2" s="83" t="str">
        <f>IF(K1="","",'Balances resumido'!K18/'Balances resumido'!K41)</f>
        <v/>
      </c>
      <c r="L2" s="83" t="str">
        <f>IF(L1="","",'Balances resumido'!L18/'Balances resumido'!L41)</f>
        <v/>
      </c>
      <c r="M2" s="83" t="str">
        <f>IF(M1="","",'Balances resumido'!M18/'Balances resumido'!M41)</f>
        <v/>
      </c>
      <c r="N2" s="83" t="str">
        <f>IF(N1="","",'Balances resumido'!N18/'Balances resumido'!N41)</f>
        <v/>
      </c>
      <c r="O2" s="83" t="str">
        <f>IF(O1="","",'Balances resumido'!O18/'Balances resumido'!O41)</f>
        <v/>
      </c>
      <c r="P2" s="83" t="str">
        <f>IF(P1="","",'Balances resumido'!P18/'Balances resumido'!P41)</f>
        <v/>
      </c>
      <c r="Q2" s="83" t="str">
        <f>IF(Q1="","",'Balances resumido'!Q18/'Balances resumido'!Q41)</f>
        <v/>
      </c>
      <c r="R2" s="83" t="str">
        <f>IF(R1="","",'Balances resumido'!R18/'Balances resumido'!R41)</f>
        <v/>
      </c>
      <c r="S2" s="83" t="str">
        <f>IF(S1="","",'Balances resumido'!S18/'Balances resumido'!S41)</f>
        <v/>
      </c>
      <c r="T2" s="83" t="str">
        <f>IF(T1="","",'Balances resumido'!T18/'Balances resumido'!T41)</f>
        <v/>
      </c>
      <c r="U2" s="83" t="str">
        <f>IF(U1="","",'Balances resumido'!U18/'Balances resumido'!U41)</f>
        <v/>
      </c>
      <c r="V2" s="83" t="str">
        <f>IF(V1="","",'Balances resumido'!V18/'Balances resumido'!V41)</f>
        <v/>
      </c>
      <c r="W2" s="83" t="str">
        <f>IF(W1="","",'Balances resumido'!W18/'Balances resumido'!W41)</f>
        <v/>
      </c>
      <c r="X2" s="83" t="str">
        <f>IF(X1="","",'Balances resumido'!X18/'Balances resumido'!X41)</f>
        <v/>
      </c>
      <c r="Y2" s="83" t="str">
        <f>IF(Y1="","",'Balances resumido'!Y18/'Balances resumido'!Y41)</f>
        <v/>
      </c>
      <c r="Z2" s="83" t="str">
        <f>IF(Z1="","",'Balances resumido'!Z18/'Balances resumido'!Z41)</f>
        <v/>
      </c>
      <c r="AA2" s="83" t="str">
        <f>IF(AA1="","",'Balances resumido'!AA18/'Balances resumido'!AA41)</f>
        <v/>
      </c>
      <c r="AB2" s="83"/>
      <c r="AC2" s="83"/>
      <c r="AD2" s="83"/>
    </row>
    <row r="3" spans="1:30" s="6" customFormat="1" ht="15.75" x14ac:dyDescent="0.25">
      <c r="A3" s="144"/>
      <c r="B3" s="70" t="s">
        <v>177</v>
      </c>
      <c r="C3" s="83">
        <f>IF(C1="","",IF(ACTIVO!F42+ACTIVO!F44=0,'Balances resumido'!C14/'Balances resumido'!C41,(ACTIVO!F42+ACTIVO!F44)/'Balances resumido'!C41))</f>
        <v>0.39176119178143459</v>
      </c>
      <c r="D3" s="83">
        <f>IF(D1="","",IF(ACTIVO!G42+ACTIVO!G44=0,'Balances resumido'!D14/'Balances resumido'!D41,(ACTIVO!G42+ACTIVO!G44)/'Balances resumido'!D41))</f>
        <v>0.45648353678189585</v>
      </c>
      <c r="E3" s="83" t="str">
        <f>IF(E1="","",IF(ACTIVO!H42+ACTIVO!H44=0,'Balances resumido'!E14/'Balances resumido'!E41,(ACTIVO!H42+ACTIVO!H44)/'Balances resumido'!E41))</f>
        <v/>
      </c>
      <c r="F3" s="83">
        <f>IF(F1="","",IF(ACTIVO!I42+ACTIVO!I44=0,'Balances resumido'!F14/'Balances resumido'!F41,(ACTIVO!I42+ACTIVO!I44)/'Balances resumido'!F41))</f>
        <v>0.3717179890878618</v>
      </c>
      <c r="G3" s="83">
        <f>IF(G1="","",IF(ACTIVO!J42+ACTIVO!J44=0,'Balances resumido'!G14/'Balances resumido'!G41,(ACTIVO!J42+ACTIVO!J44)/'Balances resumido'!G41))</f>
        <v>0.22389816792229264</v>
      </c>
      <c r="H3" s="83" t="str">
        <f>IF(H1="","",IF(ACTIVO!M42+ACTIVO!M44=0,'Balances resumido'!H14/'Balances resumido'!H41,(ACTIVO!M42+ACTIVO!M44)/'Balances resumido'!H41))</f>
        <v/>
      </c>
      <c r="I3" s="83" t="str">
        <f>IF(I1="","",IF(ACTIVO!N42+ACTIVO!N44=0,'Balances resumido'!I14/'Balances resumido'!I41,(ACTIVO!N42+ACTIVO!N44)/'Balances resumido'!I41))</f>
        <v/>
      </c>
      <c r="J3" s="83" t="str">
        <f>IF(J1="","",IF(ACTIVO!O42+ACTIVO!O44=0,'Balances resumido'!J14/'Balances resumido'!J41,(ACTIVO!O42+ACTIVO!O44)/'Balances resumido'!J41))</f>
        <v/>
      </c>
      <c r="K3" s="83" t="str">
        <f>IF(K1="","",IF(ACTIVO!P42+ACTIVO!P44=0,'Balances resumido'!K14/'Balances resumido'!K41,(ACTIVO!P42+ACTIVO!P44)/'Balances resumido'!K41))</f>
        <v/>
      </c>
      <c r="L3" s="83" t="str">
        <f>IF(L1="","",IF(ACTIVO!Q42+ACTIVO!Q44=0,'Balances resumido'!L14/'Balances resumido'!L41,(ACTIVO!Q42+ACTIVO!Q44)/'Balances resumido'!L41))</f>
        <v/>
      </c>
      <c r="M3" s="83" t="str">
        <f>IF(M1="","",IF(ACTIVO!R42+ACTIVO!R44=0,'Balances resumido'!M14/'Balances resumido'!M41,(ACTIVO!R42+ACTIVO!R44)/'Balances resumido'!M41))</f>
        <v/>
      </c>
      <c r="N3" s="83" t="str">
        <f>IF(N1="","",IF(ACTIVO!S42+ACTIVO!S44=0,'Balances resumido'!N14/'Balances resumido'!N41,(ACTIVO!S42+ACTIVO!S44)/'Balances resumido'!N41))</f>
        <v/>
      </c>
      <c r="O3" s="83" t="str">
        <f>IF(O1="","",IF(ACTIVO!T42+ACTIVO!T44=0,'Balances resumido'!O14/'Balances resumido'!O41,(ACTIVO!T42+ACTIVO!T44)/'Balances resumido'!O41))</f>
        <v/>
      </c>
      <c r="P3" s="83" t="str">
        <f>IF(P1="","",IF(ACTIVO!U42+ACTIVO!U44=0,'Balances resumido'!P14/'Balances resumido'!P41,(ACTIVO!U42+ACTIVO!U44)/'Balances resumido'!P41))</f>
        <v/>
      </c>
      <c r="Q3" s="83" t="str">
        <f>IF(Q1="","",IF(ACTIVO!V42+ACTIVO!V44=0,'Balances resumido'!Q14/'Balances resumido'!Q41,(ACTIVO!V42+ACTIVO!V44)/'Balances resumido'!Q41))</f>
        <v/>
      </c>
      <c r="R3" s="83" t="str">
        <f>IF(R1="","",IF(ACTIVO!W42+ACTIVO!W44=0,'Balances resumido'!R14/'Balances resumido'!R41,(ACTIVO!W42+ACTIVO!W44)/'Balances resumido'!R41))</f>
        <v/>
      </c>
      <c r="S3" s="83" t="str">
        <f>IF(S1="","",IF(ACTIVO!X42+ACTIVO!X44=0,'Balances resumido'!S14/'Balances resumido'!S41,(ACTIVO!X42+ACTIVO!X44)/'Balances resumido'!S41))</f>
        <v/>
      </c>
      <c r="T3" s="83" t="str">
        <f>IF(T1="","",IF(ACTIVO!Y42+ACTIVO!Y44=0,'Balances resumido'!T14/'Balances resumido'!T41,(ACTIVO!Y42+ACTIVO!Y44)/'Balances resumido'!T41))</f>
        <v/>
      </c>
      <c r="U3" s="83" t="str">
        <f>IF(U1="","",IF(ACTIVO!Z42+ACTIVO!Z44=0,'Balances resumido'!U14/'Balances resumido'!U41,(ACTIVO!Z42+ACTIVO!Z44)/'Balances resumido'!U41))</f>
        <v/>
      </c>
      <c r="V3" s="83" t="str">
        <f>IF(V1="","",IF(ACTIVO!AA42+ACTIVO!AA44=0,'Balances resumido'!V14/'Balances resumido'!V41,(ACTIVO!AA42+ACTIVO!AA44)/'Balances resumido'!V41))</f>
        <v/>
      </c>
      <c r="W3" s="83" t="str">
        <f>IF(W1="","",IF(ACTIVO!AB42+ACTIVO!AB44=0,'Balances resumido'!W14/'Balances resumido'!W41,(ACTIVO!AB42+ACTIVO!AB44)/'Balances resumido'!W41))</f>
        <v/>
      </c>
      <c r="X3" s="83" t="str">
        <f>IF(X1="","",IF(ACTIVO!AC42+ACTIVO!AC44=0,'Balances resumido'!X14/'Balances resumido'!X41,(ACTIVO!AC42+ACTIVO!AC44)/'Balances resumido'!X41))</f>
        <v/>
      </c>
      <c r="Y3" s="83" t="str">
        <f>IF(Y1="","",IF(ACTIVO!AD42+ACTIVO!AD44=0,'Balances resumido'!Y14/'Balances resumido'!Y41,(ACTIVO!AD42+ACTIVO!AD44)/'Balances resumido'!Y41))</f>
        <v/>
      </c>
      <c r="Z3" s="83" t="str">
        <f>IF(Z1="","",IF(ACTIVO!AE42+ACTIVO!AE44=0,'Balances resumido'!Z14/'Balances resumido'!Z41,(ACTIVO!AE42+ACTIVO!AE44)/'Balances resumido'!Z41))</f>
        <v/>
      </c>
      <c r="AA3" s="83" t="str">
        <f>IF(AA1="","",IF(ACTIVO!AF42+ACTIVO!AF44=0,'Balances resumido'!AA14/'Balances resumido'!AA41,(ACTIVO!AF42+ACTIVO!AF44)/'Balances resumido'!AA41))</f>
        <v/>
      </c>
      <c r="AB3" s="83"/>
      <c r="AC3" s="83"/>
      <c r="AD3" s="83"/>
    </row>
    <row r="4" spans="1:30" s="6" customFormat="1" ht="14.1" customHeight="1" x14ac:dyDescent="0.25">
      <c r="A4" s="144"/>
      <c r="B4" s="70" t="s">
        <v>65</v>
      </c>
      <c r="C4" s="83">
        <f>IF(C1="","",'Balances resumido'!C11/'Balances resumido'!C41)</f>
        <v>0.85729963774853313</v>
      </c>
      <c r="D4" s="83">
        <f>IF(D1="","",'Balances resumido'!D11/'Balances resumido'!D41)</f>
        <v>2.430333134586423</v>
      </c>
      <c r="E4" s="83" t="str">
        <f>IF(E1="","",'Balances resumido'!E11/'Balances resumido'!E41)</f>
        <v/>
      </c>
      <c r="F4" s="83">
        <f>IF(F1="","",'Balances resumido'!F11/'Balances resumido'!F41)</f>
        <v>0.80370682697790963</v>
      </c>
      <c r="G4" s="83">
        <f>IF(G1="","",'Balances resumido'!G11/'Balances resumido'!G41)</f>
        <v>0.81952399833974476</v>
      </c>
      <c r="H4" s="83" t="str">
        <f>IF(H1="","",'Balances resumido'!H11/'Balances resumido'!H41)</f>
        <v/>
      </c>
      <c r="I4" s="83" t="str">
        <f>IF(I1="","",'Balances resumido'!I11/'Balances resumido'!I41)</f>
        <v/>
      </c>
      <c r="J4" s="83" t="str">
        <f>IF(J1="","",'Balances resumido'!J11/'Balances resumido'!J41)</f>
        <v/>
      </c>
      <c r="K4" s="83" t="str">
        <f>IF(K1="","",'Balances resumido'!K11/'Balances resumido'!K41)</f>
        <v/>
      </c>
      <c r="L4" s="83" t="str">
        <f>IF(L1="","",'Balances resumido'!L11/'Balances resumido'!L41)</f>
        <v/>
      </c>
      <c r="M4" s="83" t="str">
        <f>IF(M1="","",'Balances resumido'!M11/'Balances resumido'!M41)</f>
        <v/>
      </c>
      <c r="N4" s="83" t="str">
        <f>IF(N1="","",'Balances resumido'!N11/'Balances resumido'!N41)</f>
        <v/>
      </c>
      <c r="O4" s="83" t="str">
        <f>IF(O1="","",'Balances resumido'!O11/'Balances resumido'!O41)</f>
        <v/>
      </c>
      <c r="P4" s="83" t="str">
        <f>IF(P1="","",'Balances resumido'!P11/'Balances resumido'!P41)</f>
        <v/>
      </c>
      <c r="Q4" s="83" t="str">
        <f>IF(Q1="","",'Balances resumido'!Q11/'Balances resumido'!Q41)</f>
        <v/>
      </c>
      <c r="R4" s="83" t="str">
        <f>IF(R1="","",'Balances resumido'!R11/'Balances resumido'!R41)</f>
        <v/>
      </c>
      <c r="S4" s="83" t="str">
        <f>IF(S1="","",'Balances resumido'!S11/'Balances resumido'!S41)</f>
        <v/>
      </c>
      <c r="T4" s="83" t="str">
        <f>IF(T1="","",'Balances resumido'!T11/'Balances resumido'!T41)</f>
        <v/>
      </c>
      <c r="U4" s="83" t="str">
        <f>IF(U1="","",'Balances resumido'!U11/'Balances resumido'!U41)</f>
        <v/>
      </c>
      <c r="V4" s="83" t="str">
        <f>IF(V1="","",'Balances resumido'!V11/'Balances resumido'!V41)</f>
        <v/>
      </c>
      <c r="W4" s="83" t="str">
        <f>IF(W1="","",'Balances resumido'!W11/'Balances resumido'!W41)</f>
        <v/>
      </c>
      <c r="X4" s="83" t="str">
        <f>IF(X1="","",'Balances resumido'!X11/'Balances resumido'!X41)</f>
        <v/>
      </c>
      <c r="Y4" s="83" t="str">
        <f>IF(Y1="","",'Balances resumido'!Y11/'Balances resumido'!Y41)</f>
        <v/>
      </c>
      <c r="Z4" s="83" t="str">
        <f>IF(Z1="","",'Balances resumido'!Z11/'Balances resumido'!Z41)</f>
        <v/>
      </c>
      <c r="AA4" s="83" t="str">
        <f>IF(AA1="","",'Balances resumido'!AA11/'Balances resumido'!AA41)</f>
        <v/>
      </c>
      <c r="AB4" s="83"/>
      <c r="AC4" s="83"/>
      <c r="AD4" s="83"/>
    </row>
    <row r="5" spans="1:30" s="6" customFormat="1" ht="14.1" customHeight="1" x14ac:dyDescent="0.25">
      <c r="A5" s="144"/>
      <c r="B5" s="70" t="s">
        <v>66</v>
      </c>
      <c r="C5" s="83">
        <f>IF(C1="","",'Balances resumido'!C11-'Balances resumido'!C41)</f>
        <v>-242.50099999999975</v>
      </c>
      <c r="D5" s="83">
        <f>IF(D1="","",'Balances resumido'!D11-'Balances resumido'!D41)</f>
        <v>2276.5740000000001</v>
      </c>
      <c r="E5" s="83" t="str">
        <f>IF(E1="","",'Balances resumido'!E11-'Balances resumido'!E41)</f>
        <v/>
      </c>
      <c r="F5" s="83">
        <f>IF(F1="","",'Balances resumido'!F11-'Balances resumido'!F41)</f>
        <v>-1192.0269999999991</v>
      </c>
      <c r="G5" s="83">
        <f>IF(G1="","",'Balances resumido'!G11-'Balances resumido'!G41)</f>
        <v>-778.31899999999996</v>
      </c>
      <c r="H5" s="83" t="str">
        <f>IF(H1="","",'Balances resumido'!H11-'Balances resumido'!H41)</f>
        <v/>
      </c>
      <c r="I5" s="83" t="str">
        <f>IF(I1="","",'Balances resumido'!I11-'Balances resumido'!I41)</f>
        <v/>
      </c>
      <c r="J5" s="83" t="str">
        <f>IF(J1="","",'Balances resumido'!J11-'Balances resumido'!J41)</f>
        <v/>
      </c>
      <c r="K5" s="83" t="str">
        <f>IF(K1="","",'Balances resumido'!K11-'Balances resumido'!K41)</f>
        <v/>
      </c>
      <c r="L5" s="83" t="str">
        <f>IF(L1="","",'Balances resumido'!L11-'Balances resumido'!L41)</f>
        <v/>
      </c>
      <c r="M5" s="83" t="str">
        <f>IF(M1="","",'Balances resumido'!M11-'Balances resumido'!M41)</f>
        <v/>
      </c>
      <c r="N5" s="83" t="str">
        <f>IF(N1="","",'Balances resumido'!N11-'Balances resumido'!N41)</f>
        <v/>
      </c>
      <c r="O5" s="83" t="str">
        <f>IF(O1="","",'Balances resumido'!O11-'Balances resumido'!O41)</f>
        <v/>
      </c>
      <c r="P5" s="83" t="str">
        <f>IF(P1="","",'Balances resumido'!P11-'Balances resumido'!P41)</f>
        <v/>
      </c>
      <c r="Q5" s="83" t="str">
        <f>IF(Q1="","",'Balances resumido'!Q11-'Balances resumido'!Q41)</f>
        <v/>
      </c>
      <c r="R5" s="83" t="str">
        <f>IF(R1="","",'Balances resumido'!R11-'Balances resumido'!R41)</f>
        <v/>
      </c>
      <c r="S5" s="83" t="str">
        <f>IF(S1="","",'Balances resumido'!S11-'Balances resumido'!S41)</f>
        <v/>
      </c>
      <c r="T5" s="83" t="str">
        <f>IF(T1="","",'Balances resumido'!T11-'Balances resumido'!T41)</f>
        <v/>
      </c>
      <c r="U5" s="83" t="str">
        <f>IF(U1="","",'Balances resumido'!U11-'Balances resumido'!U41)</f>
        <v/>
      </c>
      <c r="V5" s="83" t="str">
        <f>IF(V1="","",'Balances resumido'!V11-'Balances resumido'!V41)</f>
        <v/>
      </c>
      <c r="W5" s="83" t="str">
        <f>IF(W1="","",'Balances resumido'!W11-'Balances resumido'!W41)</f>
        <v/>
      </c>
      <c r="X5" s="83" t="str">
        <f>IF(X1="","",'Balances resumido'!X11-'Balances resumido'!X41)</f>
        <v/>
      </c>
      <c r="Y5" s="83" t="str">
        <f>IF(Y1="","",'Balances resumido'!Y11-'Balances resumido'!Y41)</f>
        <v/>
      </c>
      <c r="Z5" s="83" t="str">
        <f>IF(Z1="","",'Balances resumido'!Z11-'Balances resumido'!Z41)</f>
        <v/>
      </c>
      <c r="AA5" s="83" t="str">
        <f>IF(AA1="","",'Balances resumido'!AA11-'Balances resumido'!AA41)</f>
        <v/>
      </c>
      <c r="AB5" s="83"/>
      <c r="AC5" s="83"/>
      <c r="AD5" s="83"/>
    </row>
    <row r="6" spans="1:30" s="6" customFormat="1" ht="14.1" customHeight="1" x14ac:dyDescent="0.25">
      <c r="A6" s="144"/>
      <c r="B6" s="70" t="s">
        <v>175</v>
      </c>
      <c r="C6" s="83">
        <f>IF(C1="","",C5/'Balances resumido'!C41)</f>
        <v>-0.14270036225146687</v>
      </c>
      <c r="D6" s="83">
        <f>IF(D1="","",D5/'Balances resumido'!D41)</f>
        <v>1.4303331345864232</v>
      </c>
      <c r="E6" s="83" t="str">
        <f>IF(E1="","",E5/'Balances resumido'!E41)</f>
        <v/>
      </c>
      <c r="F6" s="83">
        <f>IF(F1="","",F5/'Balances resumido'!F41)</f>
        <v>-0.1962931730220904</v>
      </c>
      <c r="G6" s="83">
        <f>IF(G1="","",G5/'Balances resumido'!G41)</f>
        <v>-0.18047600166025518</v>
      </c>
      <c r="H6" s="83" t="str">
        <f>IF(H1="","",H5/'Balances resumido'!H41)</f>
        <v/>
      </c>
      <c r="I6" s="83" t="str">
        <f>IF(I1="","",I5/'Balances resumido'!I41)</f>
        <v/>
      </c>
      <c r="J6" s="83" t="str">
        <f>IF(J1="","",J5/'Balances resumido'!J41)</f>
        <v/>
      </c>
      <c r="K6" s="83" t="str">
        <f>IF(K1="","",K5/'Balances resumido'!K41)</f>
        <v/>
      </c>
      <c r="L6" s="83" t="str">
        <f>IF(L1="","",L5/'Balances resumido'!L41)</f>
        <v/>
      </c>
      <c r="M6" s="83" t="str">
        <f>IF(M1="","",M5/'Balances resumido'!M41)</f>
        <v/>
      </c>
      <c r="N6" s="83" t="str">
        <f>IF(N1="","",N5/'Balances resumido'!N41)</f>
        <v/>
      </c>
      <c r="O6" s="83" t="str">
        <f>IF(O1="","",O5/'Balances resumido'!O41)</f>
        <v/>
      </c>
      <c r="P6" s="83" t="str">
        <f>IF(P1="","",P5/'Balances resumido'!P41)</f>
        <v/>
      </c>
      <c r="Q6" s="83" t="str">
        <f>IF(Q1="","",Q5/'Balances resumido'!Q41)</f>
        <v/>
      </c>
      <c r="R6" s="83" t="str">
        <f>IF(R1="","",R5/'Balances resumido'!R41)</f>
        <v/>
      </c>
      <c r="S6" s="83" t="str">
        <f>IF(S1="","",S5/'Balances resumido'!S41)</f>
        <v/>
      </c>
      <c r="T6" s="83" t="str">
        <f>IF(T1="","",T5/'Balances resumido'!T41)</f>
        <v/>
      </c>
      <c r="U6" s="83" t="str">
        <f>IF(U1="","",U5/'Balances resumido'!U41)</f>
        <v/>
      </c>
      <c r="V6" s="83" t="str">
        <f>IF(V1="","",V5/'Balances resumido'!V41)</f>
        <v/>
      </c>
      <c r="W6" s="83" t="str">
        <f>IF(W1="","",W5/'Balances resumido'!W41)</f>
        <v/>
      </c>
      <c r="X6" s="83" t="str">
        <f>IF(X1="","",X5/'Balances resumido'!X41)</f>
        <v/>
      </c>
      <c r="Y6" s="83" t="str">
        <f>IF(Y1="","",Y5/'Balances resumido'!Y41)</f>
        <v/>
      </c>
      <c r="Z6" s="83" t="str">
        <f>IF(Z1="","",Z5/'Balances resumido'!Z41)</f>
        <v/>
      </c>
      <c r="AA6" s="83" t="str">
        <f>IF(AA1="","",AA5/'Balances resumido'!AA41)</f>
        <v/>
      </c>
      <c r="AB6" s="83"/>
      <c r="AC6" s="83"/>
      <c r="AD6" s="83"/>
    </row>
    <row r="7" spans="1:30" s="48" customFormat="1" ht="14.1" customHeight="1" x14ac:dyDescent="0.25">
      <c r="A7" s="145"/>
      <c r="B7" s="71" t="s">
        <v>176</v>
      </c>
      <c r="C7" s="84">
        <f>IF(C1="","",ABS(C5)*365/'PyG resumida'!D3)</f>
        <v>16.335295683088894</v>
      </c>
      <c r="D7" s="84">
        <f>IF(D1="","",ABS(D5)*365/'PyG resumida'!E3)</f>
        <v>163.91825722408572</v>
      </c>
      <c r="E7" s="84" t="str">
        <f>IF(E1="","",ABS(E5)*365/'PyG resumida'!F3)</f>
        <v/>
      </c>
      <c r="F7" s="84">
        <f>IF(F1="","",ABS(F5)*365/'PyG resumida'!G3)</f>
        <v>27.174475945406179</v>
      </c>
      <c r="G7" s="84">
        <f>IF(G1="","",ABS(G5)*365/'PyG resumida'!H3)</f>
        <v>17.41750904361967</v>
      </c>
      <c r="H7" s="84" t="str">
        <f>IF(H1="","",ABS(H5)*365/'PyG resumida'!I3)</f>
        <v/>
      </c>
      <c r="I7" s="84" t="str">
        <f>IF(I1="","",ABS(I5)*365/'PyG resumida'!J3)</f>
        <v/>
      </c>
      <c r="J7" s="84" t="str">
        <f>IF(J1="","",ABS(J5)*365/'PyG resumida'!K3)</f>
        <v/>
      </c>
      <c r="K7" s="84" t="str">
        <f>IF(K1="","",ABS(K5)*365/'PyG resumida'!L3)</f>
        <v/>
      </c>
      <c r="L7" s="84" t="str">
        <f>IF(L1="","",ABS(L5)*365/'PyG resumida'!M3)</f>
        <v/>
      </c>
      <c r="M7" s="84" t="str">
        <f>IF(M1="","",ABS(M5)*365/'PyG resumida'!N3)</f>
        <v/>
      </c>
      <c r="N7" s="84" t="str">
        <f>IF(N1="","",ABS(N5)*365/'PyG resumida'!O3)</f>
        <v/>
      </c>
      <c r="O7" s="84" t="str">
        <f>IF(O1="","",ABS(O5)*365/'PyG resumida'!P3)</f>
        <v/>
      </c>
      <c r="P7" s="84" t="str">
        <f>IF(P1="","",ABS(P5)*365/'PyG resumida'!Q3)</f>
        <v/>
      </c>
      <c r="Q7" s="84" t="str">
        <f>IF(Q1="","",ABS(Q5)*365/'PyG resumida'!R3)</f>
        <v/>
      </c>
      <c r="R7" s="84" t="str">
        <f>IF(R1="","",ABS(R5)*365/'PyG resumida'!S3)</f>
        <v/>
      </c>
      <c r="S7" s="84" t="str">
        <f>IF(S1="","",ABS(S5)*365/'PyG resumida'!T3)</f>
        <v/>
      </c>
      <c r="T7" s="84" t="str">
        <f>IF(T1="","",ABS(T5)*365/'PyG resumida'!U3)</f>
        <v/>
      </c>
      <c r="U7" s="84" t="str">
        <f>IF(U1="","",ABS(U5)*365/'PyG resumida'!V3)</f>
        <v/>
      </c>
      <c r="V7" s="84" t="str">
        <f>IF(V1="","",ABS(V5)*365/'PyG resumida'!W3)</f>
        <v/>
      </c>
      <c r="W7" s="84" t="str">
        <f>IF(W1="","",ABS(W5)*365/'PyG resumida'!X3)</f>
        <v/>
      </c>
      <c r="X7" s="84" t="str">
        <f>IF(X1="","",ABS(X5)*365/'PyG resumida'!Y3)</f>
        <v/>
      </c>
      <c r="Y7" s="84" t="str">
        <f>IF(Y1="","",ABS(Y5)*365/'PyG resumida'!Z3)</f>
        <v/>
      </c>
      <c r="Z7" s="84" t="str">
        <f>IF(Z1="","",ABS(Z5)*365/'PyG resumida'!AA3)</f>
        <v/>
      </c>
      <c r="AA7" s="84" t="str">
        <f>IF(AA1="","",ABS(AA5)*365/'PyG resumida'!AB3)</f>
        <v/>
      </c>
      <c r="AB7" s="84"/>
      <c r="AC7" s="84"/>
      <c r="AD7" s="84"/>
    </row>
    <row r="8" spans="1:30" s="6" customFormat="1" ht="14.1" customHeight="1" x14ac:dyDescent="0.25">
      <c r="A8" s="146" t="s">
        <v>181</v>
      </c>
      <c r="B8" s="72" t="s">
        <v>67</v>
      </c>
      <c r="C8" s="83">
        <f>IF(C1="","",('Balances resumido'!C4-'Balances resumido'!C10+'Balances resumido'!C12+'Balances resumido'!C13+'Balances resumido'!C14+'Balances resumido'!C16+'Balances resumido'!C18)/('Balances resumido'!C41+'Balances resumido'!C35))</f>
        <v>1.7798883540718398</v>
      </c>
      <c r="D8" s="83">
        <f>IF(D1="","",('Balances resumido'!D4-'Balances resumido'!D10+'Balances resumido'!D12+'Balances resumido'!D13+'Balances resumido'!D14+'Balances resumido'!D16+'Balances resumido'!D18)/('Balances resumido'!D41+'Balances resumido'!D35))</f>
        <v>4.249974498706389</v>
      </c>
      <c r="E8" s="83" t="str">
        <f>IF(E1="","",('Balances resumido'!E4-'Balances resumido'!E10+'Balances resumido'!E12+'Balances resumido'!E13+'Balances resumido'!E14+'Balances resumido'!E16+'Balances resumido'!E18)/('Balances resumido'!E41+'Balances resumido'!E35))</f>
        <v/>
      </c>
      <c r="F8" s="83">
        <f>IF(F1="","",('Balances resumido'!F4-'Balances resumido'!F10+'Balances resumido'!F12+'Balances resumido'!F13+'Balances resumido'!F14+'Balances resumido'!F16+'Balances resumido'!F18)/('Balances resumido'!F41+'Balances resumido'!F35))</f>
        <v>1.688301328641012</v>
      </c>
      <c r="G8" s="83">
        <f>IF(G1="","",('Balances resumido'!G4-'Balances resumido'!G10+'Balances resumido'!G12+'Balances resumido'!G13+'Balances resumido'!G14+'Balances resumido'!G16+'Balances resumido'!G18)/('Balances resumido'!G41+'Balances resumido'!G35))</f>
        <v>2.1590773758103259</v>
      </c>
      <c r="H8" s="83" t="str">
        <f>IF(H1="","",('Balances resumido'!H4-'Balances resumido'!H10+'Balances resumido'!H12+'Balances resumido'!H13+'Balances resumido'!H14+'Balances resumido'!H16+'Balances resumido'!H18)/('Balances resumido'!H41+'Balances resumido'!H35))</f>
        <v/>
      </c>
      <c r="I8" s="83" t="str">
        <f>IF(I1="","",('Balances resumido'!I4-'Balances resumido'!I10+'Balances resumido'!I12+'Balances resumido'!I13+'Balances resumido'!I14+'Balances resumido'!I16+'Balances resumido'!I18)/('Balances resumido'!I41+'Balances resumido'!I35))</f>
        <v/>
      </c>
      <c r="J8" s="83" t="str">
        <f>IF(J1="","",('Balances resumido'!J4-'Balances resumido'!J10+'Balances resumido'!J12+'Balances resumido'!J13+'Balances resumido'!J14+'Balances resumido'!J16+'Balances resumido'!J18)/('Balances resumido'!J41+'Balances resumido'!J35))</f>
        <v/>
      </c>
      <c r="K8" s="83" t="str">
        <f>IF(K1="","",('Balances resumido'!K4-'Balances resumido'!K10+'Balances resumido'!K12+'Balances resumido'!K13+'Balances resumido'!K14+'Balances resumido'!K16+'Balances resumido'!K18)/('Balances resumido'!K41+'Balances resumido'!K35))</f>
        <v/>
      </c>
      <c r="L8" s="83" t="str">
        <f>IF(L1="","",('Balances resumido'!L4-'Balances resumido'!L10+'Balances resumido'!L12+'Balances resumido'!L13+'Balances resumido'!L14+'Balances resumido'!L16+'Balances resumido'!L18)/('Balances resumido'!L41+'Balances resumido'!L35))</f>
        <v/>
      </c>
      <c r="M8" s="83" t="str">
        <f>IF(M1="","",('Balances resumido'!M4-'Balances resumido'!M10+'Balances resumido'!M12+'Balances resumido'!M13+'Balances resumido'!M14+'Balances resumido'!M16+'Balances resumido'!M18)/('Balances resumido'!M41+'Balances resumido'!M35))</f>
        <v/>
      </c>
      <c r="N8" s="83" t="str">
        <f>IF(N1="","",('Balances resumido'!N4-'Balances resumido'!N10+'Balances resumido'!N12+'Balances resumido'!N13+'Balances resumido'!N14+'Balances resumido'!N16+'Balances resumido'!N18)/('Balances resumido'!N41+'Balances resumido'!N35))</f>
        <v/>
      </c>
      <c r="O8" s="83" t="str">
        <f>IF(O1="","",('Balances resumido'!O4-'Balances resumido'!O10+'Balances resumido'!O12+'Balances resumido'!O13+'Balances resumido'!O14+'Balances resumido'!O16+'Balances resumido'!O18)/('Balances resumido'!O41+'Balances resumido'!O35))</f>
        <v/>
      </c>
      <c r="P8" s="83" t="str">
        <f>IF(P1="","",('Balances resumido'!P4-'Balances resumido'!P10+'Balances resumido'!P12+'Balances resumido'!P13+'Balances resumido'!P14+'Balances resumido'!P16+'Balances resumido'!P18)/('Balances resumido'!P41+'Balances resumido'!P35))</f>
        <v/>
      </c>
      <c r="Q8" s="83" t="str">
        <f>IF(Q1="","",('Balances resumido'!Q4-'Balances resumido'!Q10+'Balances resumido'!Q12+'Balances resumido'!Q13+'Balances resumido'!Q14+'Balances resumido'!Q16+'Balances resumido'!Q18)/('Balances resumido'!Q41+'Balances resumido'!Q35))</f>
        <v/>
      </c>
      <c r="R8" s="83" t="str">
        <f>IF(R1="","",('Balances resumido'!R4-'Balances resumido'!R10+'Balances resumido'!R12+'Balances resumido'!R13+'Balances resumido'!R14+'Balances resumido'!R16+'Balances resumido'!R18)/('Balances resumido'!R41+'Balances resumido'!R35))</f>
        <v/>
      </c>
      <c r="S8" s="83" t="str">
        <f>IF(S1="","",('Balances resumido'!S4-'Balances resumido'!S10+'Balances resumido'!S12+'Balances resumido'!S13+'Balances resumido'!S14+'Balances resumido'!S16+'Balances resumido'!S18)/('Balances resumido'!S41+'Balances resumido'!S35))</f>
        <v/>
      </c>
      <c r="T8" s="83" t="str">
        <f>IF(T1="","",('Balances resumido'!T4-'Balances resumido'!T10+'Balances resumido'!T12+'Balances resumido'!T13+'Balances resumido'!T14+'Balances resumido'!T16+'Balances resumido'!T18)/('Balances resumido'!T41+'Balances resumido'!T35))</f>
        <v/>
      </c>
      <c r="U8" s="83" t="str">
        <f>IF(U1="","",('Balances resumido'!U4-'Balances resumido'!U10+'Balances resumido'!U12+'Balances resumido'!U13+'Balances resumido'!U14+'Balances resumido'!U16+'Balances resumido'!U18)/('Balances resumido'!U41+'Balances resumido'!U35))</f>
        <v/>
      </c>
      <c r="V8" s="83" t="str">
        <f>IF(V1="","",('Balances resumido'!V4-'Balances resumido'!V10+'Balances resumido'!V12+'Balances resumido'!V13+'Balances resumido'!V14+'Balances resumido'!V16+'Balances resumido'!V18)/('Balances resumido'!V41+'Balances resumido'!V35))</f>
        <v/>
      </c>
      <c r="W8" s="83" t="str">
        <f>IF(W1="","",('Balances resumido'!W4-'Balances resumido'!W10+'Balances resumido'!W12+'Balances resumido'!W13+'Balances resumido'!W14+'Balances resumido'!W16+'Balances resumido'!W18)/('Balances resumido'!W41+'Balances resumido'!W35))</f>
        <v/>
      </c>
      <c r="X8" s="83" t="str">
        <f>IF(X1="","",('Balances resumido'!X4-'Balances resumido'!X10+'Balances resumido'!X12+'Balances resumido'!X13+'Balances resumido'!X14+'Balances resumido'!X16+'Balances resumido'!X18)/('Balances resumido'!X41+'Balances resumido'!X35))</f>
        <v/>
      </c>
      <c r="Y8" s="83" t="str">
        <f>IF(Y1="","",('Balances resumido'!Y4-'Balances resumido'!Y10+'Balances resumido'!Y12+'Balances resumido'!Y13+'Balances resumido'!Y14+'Balances resumido'!Y16+'Balances resumido'!Y18)/('Balances resumido'!Y41+'Balances resumido'!Y35))</f>
        <v/>
      </c>
      <c r="Z8" s="83" t="str">
        <f>IF(Z1="","",('Balances resumido'!Z4-'Balances resumido'!Z10+'Balances resumido'!Z12+'Balances resumido'!Z13+'Balances resumido'!Z14+'Balances resumido'!Z16+'Balances resumido'!Z18)/('Balances resumido'!Z41+'Balances resumido'!Z35))</f>
        <v/>
      </c>
      <c r="AA8" s="83" t="str">
        <f>IF(AA1="","",('Balances resumido'!AA4-'Balances resumido'!AA10+'Balances resumido'!AA12+'Balances resumido'!AA13+'Balances resumido'!AA14+'Balances resumido'!AA16+'Balances resumido'!AA18)/('Balances resumido'!AA41+'Balances resumido'!AA35))</f>
        <v/>
      </c>
      <c r="AB8" s="83"/>
      <c r="AC8" s="83"/>
      <c r="AD8" s="83"/>
    </row>
    <row r="9" spans="1:30" s="48" customFormat="1" ht="14.1" customHeight="1" x14ac:dyDescent="0.25">
      <c r="A9" s="147"/>
      <c r="B9" s="73" t="s">
        <v>179</v>
      </c>
      <c r="C9" s="84">
        <f>IF(C1="","",'Balances resumido'!C4/'Balances resumido'!C35)</f>
        <v>3.4940925382077088</v>
      </c>
      <c r="D9" s="84">
        <f>IF(D1="","",'Balances resumido'!D4/'Balances resumido'!D35)</f>
        <v>115.96069582658335</v>
      </c>
      <c r="E9" s="84" t="str">
        <f>IF(E1="","",'Balances resumido'!E4/'Balances resumido'!E35)</f>
        <v/>
      </c>
      <c r="F9" s="84">
        <f>IF(F1="","",'Balances resumido'!F4/'Balances resumido'!F35)</f>
        <v>2.8286098077474988</v>
      </c>
      <c r="G9" s="84">
        <f>IF(G1="","",'Balances resumido'!G4/'Balances resumido'!G35)</f>
        <v>5.1845347731932581</v>
      </c>
      <c r="H9" s="84" t="str">
        <f>IF(H1="","",'Balances resumido'!H4/'Balances resumido'!H35)</f>
        <v/>
      </c>
      <c r="I9" s="84" t="str">
        <f>IF(I1="","",'Balances resumido'!I4/'Balances resumido'!I35)</f>
        <v/>
      </c>
      <c r="J9" s="84" t="str">
        <f>IF(J1="","",'Balances resumido'!J4/'Balances resumido'!J35)</f>
        <v/>
      </c>
      <c r="K9" s="84" t="str">
        <f>IF(K1="","",'Balances resumido'!K4/'Balances resumido'!K35)</f>
        <v/>
      </c>
      <c r="L9" s="84" t="str">
        <f>IF(L1="","",'Balances resumido'!L4/'Balances resumido'!L35)</f>
        <v/>
      </c>
      <c r="M9" s="84" t="str">
        <f>IF(M1="","",'Balances resumido'!M4/'Balances resumido'!M35)</f>
        <v/>
      </c>
      <c r="N9" s="84" t="str">
        <f>IF(N1="","",'Balances resumido'!N4/'Balances resumido'!N35)</f>
        <v/>
      </c>
      <c r="O9" s="84" t="str">
        <f>IF(O1="","",'Balances resumido'!O4/'Balances resumido'!O35)</f>
        <v/>
      </c>
      <c r="P9" s="84" t="str">
        <f>IF(P1="","",'Balances resumido'!P4/'Balances resumido'!P35)</f>
        <v/>
      </c>
      <c r="Q9" s="84" t="str">
        <f>IF(Q1="","",'Balances resumido'!Q4/'Balances resumido'!Q35)</f>
        <v/>
      </c>
      <c r="R9" s="84" t="str">
        <f>IF(R1="","",'Balances resumido'!R4/'Balances resumido'!R35)</f>
        <v/>
      </c>
      <c r="S9" s="84" t="str">
        <f>IF(S1="","",'Balances resumido'!S4/'Balances resumido'!S35)</f>
        <v/>
      </c>
      <c r="T9" s="84" t="str">
        <f>IF(T1="","",'Balances resumido'!T4/'Balances resumido'!T35)</f>
        <v/>
      </c>
      <c r="U9" s="84" t="str">
        <f>IF(U1="","",'Balances resumido'!U4/'Balances resumido'!U35)</f>
        <v/>
      </c>
      <c r="V9" s="84" t="str">
        <f>IF(V1="","",'Balances resumido'!V4/'Balances resumido'!V35)</f>
        <v/>
      </c>
      <c r="W9" s="84" t="str">
        <f>IF(W1="","",'Balances resumido'!W4/'Balances resumido'!W35)</f>
        <v/>
      </c>
      <c r="X9" s="84" t="str">
        <f>IF(X1="","",'Balances resumido'!X4/'Balances resumido'!X35)</f>
        <v/>
      </c>
      <c r="Y9" s="84" t="str">
        <f>IF(Y1="","",'Balances resumido'!Y4/'Balances resumido'!Y35)</f>
        <v/>
      </c>
      <c r="Z9" s="84" t="str">
        <f>IF(Z1="","",'Balances resumido'!Z4/'Balances resumido'!Z35)</f>
        <v/>
      </c>
      <c r="AA9" s="84" t="str">
        <f>IF(AA1="","",'Balances resumido'!AA4/'Balances resumido'!AA35)</f>
        <v/>
      </c>
      <c r="AB9" s="84"/>
      <c r="AC9" s="84"/>
      <c r="AD9" s="84"/>
    </row>
    <row r="10" spans="1:30" s="3" customFormat="1" ht="14.1" customHeight="1" x14ac:dyDescent="0.25">
      <c r="A10" s="148" t="s">
        <v>185</v>
      </c>
      <c r="B10" s="2" t="s">
        <v>182</v>
      </c>
      <c r="C10" s="85">
        <f>IF(C1="","",'Balances resumido'!C41/'Balances resumido'!C19)</f>
        <v>0.83359347790896721</v>
      </c>
      <c r="D10" s="85">
        <f>IF(D1="","",'Balances resumido'!D41/'Balances resumido'!D19)</f>
        <v>0.30276305414924165</v>
      </c>
      <c r="E10" s="85" t="str">
        <f>IF(E1="","",'Balances resumido'!E41/'Balances resumido'!E19)</f>
        <v/>
      </c>
      <c r="F10" s="85">
        <f>IF(F1="","",'Balances resumido'!F41/'Balances resumido'!F19)</f>
        <v>0.81816241731559647</v>
      </c>
      <c r="G10" s="85">
        <f>IF(G1="","",'Balances resumido'!G41/'Balances resumido'!G19)</f>
        <v>0.597989134504189</v>
      </c>
      <c r="H10" s="85" t="str">
        <f>IF(H1="","",'Balances resumido'!H41/'Balances resumido'!H19)</f>
        <v/>
      </c>
      <c r="I10" s="85" t="str">
        <f>IF(I1="","",'Balances resumido'!I41/'Balances resumido'!I19)</f>
        <v/>
      </c>
      <c r="J10" s="85" t="str">
        <f>IF(J1="","",'Balances resumido'!J41/'Balances resumido'!J19)</f>
        <v/>
      </c>
      <c r="K10" s="85" t="str">
        <f>IF(K1="","",'Balances resumido'!K41/'Balances resumido'!K19)</f>
        <v/>
      </c>
      <c r="L10" s="85" t="str">
        <f>IF(L1="","",'Balances resumido'!L41/'Balances resumido'!L19)</f>
        <v/>
      </c>
      <c r="M10" s="85" t="str">
        <f>IF(M1="","",'Balances resumido'!M41/'Balances resumido'!M19)</f>
        <v/>
      </c>
      <c r="N10" s="85" t="str">
        <f>IF(N1="","",'Balances resumido'!N41/'Balances resumido'!N19)</f>
        <v/>
      </c>
      <c r="O10" s="85" t="str">
        <f>IF(O1="","",'Balances resumido'!O41/'Balances resumido'!O19)</f>
        <v/>
      </c>
      <c r="P10" s="85" t="str">
        <f>IF(P1="","",'Balances resumido'!P41/'Balances resumido'!P19)</f>
        <v/>
      </c>
      <c r="Q10" s="85" t="str">
        <f>IF(Q1="","",'Balances resumido'!Q41/'Balances resumido'!Q19)</f>
        <v/>
      </c>
      <c r="R10" s="85" t="str">
        <f>IF(R1="","",'Balances resumido'!R41/'Balances resumido'!R19)</f>
        <v/>
      </c>
      <c r="S10" s="85" t="str">
        <f>IF(S1="","",'Balances resumido'!S41/'Balances resumido'!S19)</f>
        <v/>
      </c>
      <c r="T10" s="85" t="str">
        <f>IF(T1="","",'Balances resumido'!T41/'Balances resumido'!T19)</f>
        <v/>
      </c>
      <c r="U10" s="85" t="str">
        <f>IF(U1="","",'Balances resumido'!U41/'Balances resumido'!U19)</f>
        <v/>
      </c>
      <c r="V10" s="85" t="str">
        <f>IF(V1="","",'Balances resumido'!V41/'Balances resumido'!V19)</f>
        <v/>
      </c>
      <c r="W10" s="85" t="str">
        <f>IF(W1="","",'Balances resumido'!W41/'Balances resumido'!W19)</f>
        <v/>
      </c>
      <c r="X10" s="85" t="str">
        <f>IF(X1="","",'Balances resumido'!X41/'Balances resumido'!X19)</f>
        <v/>
      </c>
      <c r="Y10" s="85" t="str">
        <f>IF(Y1="","",'Balances resumido'!Y41/'Balances resumido'!Y19)</f>
        <v/>
      </c>
      <c r="Z10" s="85" t="str">
        <f>IF(Z1="","",'Balances resumido'!Z41/'Balances resumido'!Z19)</f>
        <v/>
      </c>
      <c r="AA10" s="85" t="str">
        <f>IF(AA1="","",'Balances resumido'!AA41/'Balances resumido'!AA19)</f>
        <v/>
      </c>
      <c r="AB10" s="85"/>
      <c r="AC10" s="85"/>
      <c r="AD10" s="85"/>
    </row>
    <row r="11" spans="1:30" s="3" customFormat="1" ht="14.1" customHeight="1" x14ac:dyDescent="0.25">
      <c r="A11" s="149"/>
      <c r="B11" s="2" t="s">
        <v>183</v>
      </c>
      <c r="C11" s="85">
        <f>IF(C1="","",'Balances resumido'!C35/'Balances resumido'!C19)</f>
        <v>0.44864196683034024</v>
      </c>
      <c r="D11" s="85">
        <f>IF(D1="","",'Balances resumido'!D35/'Balances resumido'!D19)</f>
        <v>4.931667885665807E-3</v>
      </c>
      <c r="E11" s="85" t="str">
        <f>IF(E1="","",'Balances resumido'!E35/'Balances resumido'!E19)</f>
        <v/>
      </c>
      <c r="F11" s="85">
        <f>IF(F1="","",'Balances resumido'!F35/'Balances resumido'!F19)</f>
        <v>0.6346896380108239</v>
      </c>
      <c r="G11" s="85">
        <f>IF(G1="","",'Balances resumido'!G35/'Balances resumido'!G19)</f>
        <v>0.26476603686725403</v>
      </c>
      <c r="H11" s="85" t="str">
        <f>IF(H1="","",'Balances resumido'!H35/'Balances resumido'!H19)</f>
        <v/>
      </c>
      <c r="I11" s="85" t="str">
        <f>IF(I1="","",'Balances resumido'!I35/'Balances resumido'!I19)</f>
        <v/>
      </c>
      <c r="J11" s="85" t="str">
        <f>IF(J1="","",'Balances resumido'!J35/'Balances resumido'!J19)</f>
        <v/>
      </c>
      <c r="K11" s="85" t="str">
        <f>IF(K1="","",'Balances resumido'!K35/'Balances resumido'!K19)</f>
        <v/>
      </c>
      <c r="L11" s="85" t="str">
        <f>IF(L1="","",'Balances resumido'!L35/'Balances resumido'!L19)</f>
        <v/>
      </c>
      <c r="M11" s="85" t="str">
        <f>IF(M1="","",'Balances resumido'!M35/'Balances resumido'!M19)</f>
        <v/>
      </c>
      <c r="N11" s="85" t="str">
        <f>IF(N1="","",'Balances resumido'!N35/'Balances resumido'!N19)</f>
        <v/>
      </c>
      <c r="O11" s="85" t="str">
        <f>IF(O1="","",'Balances resumido'!O35/'Balances resumido'!O19)</f>
        <v/>
      </c>
      <c r="P11" s="85" t="str">
        <f>IF(P1="","",'Balances resumido'!P35/'Balances resumido'!P19)</f>
        <v/>
      </c>
      <c r="Q11" s="85" t="str">
        <f>IF(Q1="","",'Balances resumido'!Q35/'Balances resumido'!Q19)</f>
        <v/>
      </c>
      <c r="R11" s="85" t="str">
        <f>IF(R1="","",'Balances resumido'!R35/'Balances resumido'!R19)</f>
        <v/>
      </c>
      <c r="S11" s="85" t="str">
        <f>IF(S1="","",'Balances resumido'!S35/'Balances resumido'!S19)</f>
        <v/>
      </c>
      <c r="T11" s="85" t="str">
        <f>IF(T1="","",'Balances resumido'!T35/'Balances resumido'!T19)</f>
        <v/>
      </c>
      <c r="U11" s="85" t="str">
        <f>IF(U1="","",'Balances resumido'!U35/'Balances resumido'!U19)</f>
        <v/>
      </c>
      <c r="V11" s="85" t="str">
        <f>IF(V1="","",'Balances resumido'!V35/'Balances resumido'!V19)</f>
        <v/>
      </c>
      <c r="W11" s="85" t="str">
        <f>IF(W1="","",'Balances resumido'!W35/'Balances resumido'!W19)</f>
        <v/>
      </c>
      <c r="X11" s="85" t="str">
        <f>IF(X1="","",'Balances resumido'!X35/'Balances resumido'!X19)</f>
        <v/>
      </c>
      <c r="Y11" s="85" t="str">
        <f>IF(Y1="","",'Balances resumido'!Y35/'Balances resumido'!Y19)</f>
        <v/>
      </c>
      <c r="Z11" s="85" t="str">
        <f>IF(Z1="","",'Balances resumido'!Z35/'Balances resumido'!Z19)</f>
        <v/>
      </c>
      <c r="AA11" s="85" t="str">
        <f>IF(AA1="","",'Balances resumido'!AA35/'Balances resumido'!AA19)</f>
        <v/>
      </c>
      <c r="AB11" s="85"/>
      <c r="AC11" s="85"/>
      <c r="AD11" s="85"/>
    </row>
    <row r="12" spans="1:30" s="3" customFormat="1" ht="14.1" customHeight="1" x14ac:dyDescent="0.25">
      <c r="A12" s="149"/>
      <c r="B12" s="2" t="s">
        <v>184</v>
      </c>
      <c r="C12" s="85">
        <f>IF(C1="","",('Balances resumido'!C35+'Balances resumido'!C41)/'Balances resumido'!C2)</f>
        <v>0.56183311309748474</v>
      </c>
      <c r="D12" s="85">
        <f>IF(D1="","",('Balances resumido'!D35+'Balances resumido'!D41)/'Balances resumido'!D2)</f>
        <v>0.23529552949185481</v>
      </c>
      <c r="E12" s="85" t="str">
        <f>IF(E1="","",('Balances resumido'!E35+'Balances resumido'!E41)/'Balances resumido'!E2)</f>
        <v/>
      </c>
      <c r="F12" s="85">
        <f>IF(F1="","",('Balances resumido'!F35+'Balances resumido'!F41)/'Balances resumido'!F2)</f>
        <v>0.59231132679670651</v>
      </c>
      <c r="G12" s="85">
        <f>IF(G1="","",('Balances resumido'!G35+'Balances resumido'!G41)/'Balances resumido'!G2)</f>
        <v>0.46316079784990982</v>
      </c>
      <c r="H12" s="85" t="str">
        <f>IF(H1="","",('Balances resumido'!H35+'Balances resumido'!H41)/'Balances resumido'!H2)</f>
        <v/>
      </c>
      <c r="I12" s="85" t="str">
        <f>IF(I1="","",('Balances resumido'!I35+'Balances resumido'!I41)/'Balances resumido'!I2)</f>
        <v/>
      </c>
      <c r="J12" s="85" t="str">
        <f>IF(J1="","",('Balances resumido'!J35+'Balances resumido'!J41)/'Balances resumido'!J2)</f>
        <v/>
      </c>
      <c r="K12" s="85" t="str">
        <f>IF(K1="","",('Balances resumido'!K35+'Balances resumido'!K41)/'Balances resumido'!K2)</f>
        <v/>
      </c>
      <c r="L12" s="85" t="str">
        <f>IF(L1="","",('Balances resumido'!L35+'Balances resumido'!L41)/'Balances resumido'!L2)</f>
        <v/>
      </c>
      <c r="M12" s="85" t="str">
        <f>IF(M1="","",('Balances resumido'!M35+'Balances resumido'!M41)/'Balances resumido'!M2)</f>
        <v/>
      </c>
      <c r="N12" s="85" t="str">
        <f>IF(N1="","",('Balances resumido'!N35+'Balances resumido'!N41)/'Balances resumido'!N2)</f>
        <v/>
      </c>
      <c r="O12" s="85" t="str">
        <f>IF(O1="","",('Balances resumido'!O35+'Balances resumido'!O41)/'Balances resumido'!O2)</f>
        <v/>
      </c>
      <c r="P12" s="85" t="str">
        <f>IF(P1="","",('Balances resumido'!P35+'Balances resumido'!P41)/'Balances resumido'!P2)</f>
        <v/>
      </c>
      <c r="Q12" s="85" t="str">
        <f>IF(Q1="","",('Balances resumido'!Q35+'Balances resumido'!Q41)/'Balances resumido'!Q2)</f>
        <v/>
      </c>
      <c r="R12" s="85" t="str">
        <f>IF(R1="","",('Balances resumido'!R35+'Balances resumido'!R41)/'Balances resumido'!R2)</f>
        <v/>
      </c>
      <c r="S12" s="85" t="str">
        <f>IF(S1="","",('Balances resumido'!S35+'Balances resumido'!S41)/'Balances resumido'!S2)</f>
        <v/>
      </c>
      <c r="T12" s="85" t="str">
        <f>IF(T1="","",('Balances resumido'!T35+'Balances resumido'!T41)/'Balances resumido'!T2)</f>
        <v/>
      </c>
      <c r="U12" s="85" t="str">
        <f>IF(U1="","",('Balances resumido'!U35+'Balances resumido'!U41)/'Balances resumido'!U2)</f>
        <v/>
      </c>
      <c r="V12" s="85" t="str">
        <f>IF(V1="","",('Balances resumido'!V35+'Balances resumido'!V41)/'Balances resumido'!V2)</f>
        <v/>
      </c>
      <c r="W12" s="85" t="str">
        <f>IF(W1="","",('Balances resumido'!W35+'Balances resumido'!W41)/'Balances resumido'!W2)</f>
        <v/>
      </c>
      <c r="X12" s="85" t="str">
        <f>IF(X1="","",('Balances resumido'!X35+'Balances resumido'!X41)/'Balances resumido'!X2)</f>
        <v/>
      </c>
      <c r="Y12" s="85" t="str">
        <f>IF(Y1="","",('Balances resumido'!Y35+'Balances resumido'!Y41)/'Balances resumido'!Y2)</f>
        <v/>
      </c>
      <c r="Z12" s="85" t="str">
        <f>IF(Z1="","",('Balances resumido'!Z35+'Balances resumido'!Z41)/'Balances resumido'!Z2)</f>
        <v/>
      </c>
      <c r="AA12" s="85" t="str">
        <f>IF(AA1="","",('Balances resumido'!AA35+'Balances resumido'!AA41)/'Balances resumido'!AA2)</f>
        <v/>
      </c>
      <c r="AB12" s="85"/>
      <c r="AC12" s="85"/>
      <c r="AD12" s="85"/>
    </row>
    <row r="13" spans="1:30" s="68" customFormat="1" ht="14.1" customHeight="1" x14ac:dyDescent="0.25">
      <c r="A13" s="150"/>
      <c r="B13" s="67" t="s">
        <v>178</v>
      </c>
      <c r="C13" s="86">
        <f>IF(C1="","",'Balances resumido'!C19/('Balances resumido'!C35+'Balances resumido'!C41))</f>
        <v>0.7798879715131497</v>
      </c>
      <c r="D13" s="86">
        <f>IF(D1="","",'Balances resumido'!D19/('Balances resumido'!D35+'Balances resumido'!D41))</f>
        <v>3.249974498706389</v>
      </c>
      <c r="E13" s="86" t="str">
        <f>IF(E1="","",'Balances resumido'!E19/('Balances resumido'!E35+'Balances resumido'!E41))</f>
        <v/>
      </c>
      <c r="F13" s="86">
        <f>IF(F1="","",'Balances resumido'!F19/('Balances resumido'!F35+'Balances resumido'!F41))</f>
        <v>0.68830132864101179</v>
      </c>
      <c r="G13" s="86">
        <f>IF(G1="","",'Balances resumido'!G19/('Balances resumido'!G35+'Balances resumido'!G41))</f>
        <v>1.1590773758103257</v>
      </c>
      <c r="H13" s="86" t="str">
        <f>IF(H1="","",'Balances resumido'!H19/('Balances resumido'!H35+'Balances resumido'!H41))</f>
        <v/>
      </c>
      <c r="I13" s="86" t="str">
        <f>IF(I1="","",'Balances resumido'!I19/('Balances resumido'!I35+'Balances resumido'!I41))</f>
        <v/>
      </c>
      <c r="J13" s="86" t="str">
        <f>IF(J1="","",'Balances resumido'!J19/('Balances resumido'!J35+'Balances resumido'!J41))</f>
        <v/>
      </c>
      <c r="K13" s="86" t="str">
        <f>IF(K1="","",'Balances resumido'!K19/('Balances resumido'!K35+'Balances resumido'!K41))</f>
        <v/>
      </c>
      <c r="L13" s="86" t="str">
        <f>IF(L1="","",'Balances resumido'!L19/('Balances resumido'!L35+'Balances resumido'!L41))</f>
        <v/>
      </c>
      <c r="M13" s="86" t="str">
        <f>IF(M1="","",'Balances resumido'!M19/('Balances resumido'!M35+'Balances resumido'!M41))</f>
        <v/>
      </c>
      <c r="N13" s="86" t="str">
        <f>IF(N1="","",'Balances resumido'!N19/('Balances resumido'!N35+'Balances resumido'!N41))</f>
        <v/>
      </c>
      <c r="O13" s="86" t="str">
        <f>IF(O1="","",'Balances resumido'!O19/('Balances resumido'!O35+'Balances resumido'!O41))</f>
        <v/>
      </c>
      <c r="P13" s="86" t="str">
        <f>IF(P1="","",'Balances resumido'!P19/('Balances resumido'!P35+'Balances resumido'!P41))</f>
        <v/>
      </c>
      <c r="Q13" s="86" t="str">
        <f>IF(Q1="","",'Balances resumido'!Q19/('Balances resumido'!Q35+'Balances resumido'!Q41))</f>
        <v/>
      </c>
      <c r="R13" s="86" t="str">
        <f>IF(R1="","",'Balances resumido'!R19/('Balances resumido'!R35+'Balances resumido'!R41))</f>
        <v/>
      </c>
      <c r="S13" s="86" t="str">
        <f>IF(S1="","",'Balances resumido'!S19/('Balances resumido'!S35+'Balances resumido'!S41))</f>
        <v/>
      </c>
      <c r="T13" s="86" t="str">
        <f>IF(T1="","",'Balances resumido'!T19/('Balances resumido'!T35+'Balances resumido'!T41))</f>
        <v/>
      </c>
      <c r="U13" s="86" t="str">
        <f>IF(U1="","",'Balances resumido'!U19/('Balances resumido'!U35+'Balances resumido'!U41))</f>
        <v/>
      </c>
      <c r="V13" s="86" t="str">
        <f>IF(V1="","",'Balances resumido'!V19/('Balances resumido'!V35+'Balances resumido'!V41))</f>
        <v/>
      </c>
      <c r="W13" s="86" t="str">
        <f>IF(W1="","",'Balances resumido'!W19/('Balances resumido'!W35+'Balances resumido'!W41))</f>
        <v/>
      </c>
      <c r="X13" s="86" t="str">
        <f>IF(X1="","",'Balances resumido'!X19/('Balances resumido'!X35+'Balances resumido'!X41))</f>
        <v/>
      </c>
      <c r="Y13" s="86" t="str">
        <f>IF(Y1="","",'Balances resumido'!Y19/('Balances resumido'!Y35+'Balances resumido'!Y41))</f>
        <v/>
      </c>
      <c r="Z13" s="86" t="str">
        <f>IF(Z1="","",'Balances resumido'!Z19/('Balances resumido'!Z35+'Balances resumido'!Z41))</f>
        <v/>
      </c>
      <c r="AA13" s="86" t="str">
        <f>IF(AA1="","",'Balances resumido'!AA19/('Balances resumido'!AA35+'Balances resumido'!AA41))</f>
        <v/>
      </c>
      <c r="AB13" s="86"/>
      <c r="AC13" s="86"/>
      <c r="AD13" s="86"/>
    </row>
    <row r="14" spans="1:30" s="3" customFormat="1" ht="14.1" customHeight="1" x14ac:dyDescent="0.25">
      <c r="A14" s="151" t="s">
        <v>186</v>
      </c>
      <c r="B14" s="4" t="s">
        <v>68</v>
      </c>
      <c r="C14" s="85">
        <f>IF(C1="","",'Balances resumido'!C27/'Balances resumido'!C3)</f>
        <v>8.0073051799761388E-2</v>
      </c>
      <c r="D14" s="85">
        <f>IF(D1="","",'Balances resumido'!D27/'Balances resumido'!D3)</f>
        <v>0.12547271772507818</v>
      </c>
      <c r="E14" s="85" t="str">
        <f>IF(E1="","",'Balances resumido'!E27/'Balances resumido'!E3)</f>
        <v/>
      </c>
      <c r="F14" s="85">
        <f>IF(F1="","",'Balances resumido'!F27/'Balances resumido'!F3)</f>
        <v>9.4829023783686728E-3</v>
      </c>
      <c r="G14" s="85">
        <f>IF(G1="","",'Balances resumido'!G27/'Balances resumido'!G3)</f>
        <v>4.861910449383295E-2</v>
      </c>
      <c r="H14" s="85" t="str">
        <f>IF(H1="","",'Balances resumido'!H27/'Balances resumido'!H3)</f>
        <v/>
      </c>
      <c r="I14" s="85" t="str">
        <f>IF(I1="","",'Balances resumido'!I27/'Balances resumido'!I3)</f>
        <v/>
      </c>
      <c r="J14" s="85" t="str">
        <f>IF(J1="","",'Balances resumido'!J27/'Balances resumido'!J3)</f>
        <v/>
      </c>
      <c r="K14" s="85" t="str">
        <f>IF(K1="","",'Balances resumido'!K27/'Balances resumido'!K3)</f>
        <v/>
      </c>
      <c r="L14" s="85" t="str">
        <f>IF(L1="","",'Balances resumido'!L27/'Balances resumido'!L3)</f>
        <v/>
      </c>
      <c r="M14" s="85" t="str">
        <f>IF(M1="","",'Balances resumido'!M27/'Balances resumido'!M3)</f>
        <v/>
      </c>
      <c r="N14" s="85" t="str">
        <f>IF(N1="","",'Balances resumido'!N27/'Balances resumido'!N3)</f>
        <v/>
      </c>
      <c r="O14" s="85" t="str">
        <f>IF(O1="","",'Balances resumido'!O27/'Balances resumido'!O3)</f>
        <v/>
      </c>
      <c r="P14" s="85" t="str">
        <f>IF(P1="","",'Balances resumido'!P27/'Balances resumido'!P3)</f>
        <v/>
      </c>
      <c r="Q14" s="85" t="str">
        <f>IF(Q1="","",'Balances resumido'!Q27/'Balances resumido'!Q3)</f>
        <v/>
      </c>
      <c r="R14" s="85" t="str">
        <f>IF(R1="","",'Balances resumido'!R27/'Balances resumido'!R3)</f>
        <v/>
      </c>
      <c r="S14" s="85" t="str">
        <f>IF(S1="","",'Balances resumido'!S27/'Balances resumido'!S3)</f>
        <v/>
      </c>
      <c r="T14" s="85" t="str">
        <f>IF(T1="","",'Balances resumido'!T27/'Balances resumido'!T3)</f>
        <v/>
      </c>
      <c r="U14" s="85" t="str">
        <f>IF(U1="","",'Balances resumido'!U27/'Balances resumido'!U3)</f>
        <v/>
      </c>
      <c r="V14" s="85" t="str">
        <f>IF(V1="","",'Balances resumido'!V27/'Balances resumido'!V3)</f>
        <v/>
      </c>
      <c r="W14" s="85" t="str">
        <f>IF(W1="","",'Balances resumido'!W27/'Balances resumido'!W3)</f>
        <v/>
      </c>
      <c r="X14" s="85" t="str">
        <f>IF(X1="","",'Balances resumido'!X27/'Balances resumido'!X3)</f>
        <v/>
      </c>
      <c r="Y14" s="85" t="str">
        <f>IF(Y1="","",'Balances resumido'!Y27/'Balances resumido'!Y3)</f>
        <v/>
      </c>
      <c r="Z14" s="85" t="str">
        <f>IF(Z1="","",'Balances resumido'!Z27/'Balances resumido'!Z3)</f>
        <v/>
      </c>
      <c r="AA14" s="85" t="str">
        <f>IF(AA1="","",'Balances resumido'!AA27/'Balances resumido'!AA3)</f>
        <v/>
      </c>
      <c r="AB14" s="85"/>
      <c r="AC14" s="85"/>
      <c r="AD14" s="85"/>
    </row>
    <row r="15" spans="1:30" s="3" customFormat="1" ht="14.1" customHeight="1" x14ac:dyDescent="0.25">
      <c r="A15" s="152"/>
      <c r="B15" s="4" t="s">
        <v>69</v>
      </c>
      <c r="C15" s="85">
        <f>IF(C1="","",'Balances resumido'!C27/'Balances resumido'!C19)</f>
        <v>0.18274559626412115</v>
      </c>
      <c r="D15" s="85">
        <f>IF(D1="","",'Balances resumido'!D27/'Balances resumido'!D19)</f>
        <v>0.16408001072846051</v>
      </c>
      <c r="E15" s="85" t="str">
        <f>IF(E1="","",'Balances resumido'!E27/'Balances resumido'!E19)</f>
        <v/>
      </c>
      <c r="F15" s="85">
        <f>IF(F1="","",'Balances resumido'!F27/'Balances resumido'!F19)</f>
        <v>2.3260156589241399E-2</v>
      </c>
      <c r="G15" s="85">
        <f>IF(G1="","",'Balances resumido'!G27/'Balances resumido'!G19)</f>
        <v>9.0565488323335899E-2</v>
      </c>
      <c r="H15" s="85" t="str">
        <f>IF(H1="","",'Balances resumido'!H27/'Balances resumido'!H19)</f>
        <v/>
      </c>
      <c r="I15" s="85" t="str">
        <f>IF(I1="","",'Balances resumido'!I27/'Balances resumido'!I19)</f>
        <v/>
      </c>
      <c r="J15" s="85" t="str">
        <f>IF(J1="","",'Balances resumido'!J27/'Balances resumido'!J19)</f>
        <v/>
      </c>
      <c r="K15" s="85" t="str">
        <f>IF(K1="","",'Balances resumido'!K27/'Balances resumido'!K19)</f>
        <v/>
      </c>
      <c r="L15" s="85" t="str">
        <f>IF(L1="","",'Balances resumido'!L27/'Balances resumido'!L19)</f>
        <v/>
      </c>
      <c r="M15" s="85" t="str">
        <f>IF(M1="","",'Balances resumido'!M27/'Balances resumido'!M19)</f>
        <v/>
      </c>
      <c r="N15" s="85" t="str">
        <f>IF(N1="","",'Balances resumido'!N27/'Balances resumido'!N19)</f>
        <v/>
      </c>
      <c r="O15" s="85" t="str">
        <f>IF(O1="","",'Balances resumido'!O27/'Balances resumido'!O19)</f>
        <v/>
      </c>
      <c r="P15" s="85" t="str">
        <f>IF(P1="","",'Balances resumido'!P27/'Balances resumido'!P19)</f>
        <v/>
      </c>
      <c r="Q15" s="85" t="str">
        <f>IF(Q1="","",'Balances resumido'!Q27/'Balances resumido'!Q19)</f>
        <v/>
      </c>
      <c r="R15" s="85" t="str">
        <f>IF(R1="","",'Balances resumido'!R27/'Balances resumido'!R19)</f>
        <v/>
      </c>
      <c r="S15" s="85" t="str">
        <f>IF(S1="","",'Balances resumido'!S27/'Balances resumido'!S19)</f>
        <v/>
      </c>
      <c r="T15" s="85" t="str">
        <f>IF(T1="","",'Balances resumido'!T27/'Balances resumido'!T19)</f>
        <v/>
      </c>
      <c r="U15" s="85" t="str">
        <f>IF(U1="","",'Balances resumido'!U27/'Balances resumido'!U19)</f>
        <v/>
      </c>
      <c r="V15" s="85" t="str">
        <f>IF(V1="","",'Balances resumido'!V27/'Balances resumido'!V19)</f>
        <v/>
      </c>
      <c r="W15" s="85" t="str">
        <f>IF(W1="","",'Balances resumido'!W27/'Balances resumido'!W19)</f>
        <v/>
      </c>
      <c r="X15" s="85" t="str">
        <f>IF(X1="","",'Balances resumido'!X27/'Balances resumido'!X19)</f>
        <v/>
      </c>
      <c r="Y15" s="85" t="str">
        <f>IF(Y1="","",'Balances resumido'!Y27/'Balances resumido'!Y19)</f>
        <v/>
      </c>
      <c r="Z15" s="85" t="str">
        <f>IF(Z1="","",'Balances resumido'!Z27/'Balances resumido'!Z19)</f>
        <v/>
      </c>
      <c r="AA15" s="85" t="str">
        <f>IF(AA1="","",'Balances resumido'!AA27/'Balances resumido'!AA19)</f>
        <v/>
      </c>
      <c r="AB15" s="85"/>
      <c r="AC15" s="85"/>
      <c r="AD15" s="85"/>
    </row>
    <row r="16" spans="1:30" s="3" customFormat="1" ht="14.1" customHeight="1" x14ac:dyDescent="0.25">
      <c r="A16" s="152"/>
      <c r="B16" s="4" t="s">
        <v>70</v>
      </c>
      <c r="C16" s="85">
        <f>IF(C1="","",'Balances resumido'!C27/'Balances resumido'!C21)</f>
        <v>0.7707284274986036</v>
      </c>
      <c r="D16" s="85">
        <f>IF(D1="","",'Balances resumido'!D27/'Balances resumido'!D21)</f>
        <v>1.8396519365296018</v>
      </c>
      <c r="E16" s="85" t="str">
        <f>IF(E1="","",'Balances resumido'!E27/'Balances resumido'!E21)</f>
        <v/>
      </c>
      <c r="F16" s="85">
        <f>IF(F1="","",'Balances resumido'!F27/'Balances resumido'!F21)</f>
        <v>0.35460621446646151</v>
      </c>
      <c r="G16" s="85">
        <f>IF(G1="","",'Balances resumido'!G27/'Balances resumido'!G21)</f>
        <v>1.4204420898794308</v>
      </c>
      <c r="H16" s="85" t="str">
        <f>IF(H1="","",'Balances resumido'!H27/'Balances resumido'!H21)</f>
        <v/>
      </c>
      <c r="I16" s="85" t="str">
        <f>IF(I1="","",'Balances resumido'!I27/'Balances resumido'!I21)</f>
        <v/>
      </c>
      <c r="J16" s="85" t="str">
        <f>IF(J1="","",'Balances resumido'!J27/'Balances resumido'!J21)</f>
        <v/>
      </c>
      <c r="K16" s="85" t="str">
        <f>IF(K1="","",'Balances resumido'!K27/'Balances resumido'!K21)</f>
        <v/>
      </c>
      <c r="L16" s="85" t="str">
        <f>IF(L1="","",'Balances resumido'!L27/'Balances resumido'!L21)</f>
        <v/>
      </c>
      <c r="M16" s="85" t="str">
        <f>IF(M1="","",'Balances resumido'!M27/'Balances resumido'!M21)</f>
        <v/>
      </c>
      <c r="N16" s="85" t="str">
        <f>IF(N1="","",'Balances resumido'!N27/'Balances resumido'!N21)</f>
        <v/>
      </c>
      <c r="O16" s="85" t="str">
        <f>IF(O1="","",'Balances resumido'!O27/'Balances resumido'!O21)</f>
        <v/>
      </c>
      <c r="P16" s="85" t="str">
        <f>IF(P1="","",'Balances resumido'!P27/'Balances resumido'!P21)</f>
        <v/>
      </c>
      <c r="Q16" s="85" t="str">
        <f>IF(Q1="","",'Balances resumido'!Q27/'Balances resumido'!Q21)</f>
        <v/>
      </c>
      <c r="R16" s="85" t="str">
        <f>IF(R1="","",'Balances resumido'!R27/'Balances resumido'!R21)</f>
        <v/>
      </c>
      <c r="S16" s="85" t="str">
        <f>IF(S1="","",'Balances resumido'!S27/'Balances resumido'!S21)</f>
        <v/>
      </c>
      <c r="T16" s="85" t="str">
        <f>IF(T1="","",'Balances resumido'!T27/'Balances resumido'!T21)</f>
        <v/>
      </c>
      <c r="U16" s="85" t="str">
        <f>IF(U1="","",'Balances resumido'!U27/'Balances resumido'!U21)</f>
        <v/>
      </c>
      <c r="V16" s="85" t="str">
        <f>IF(V1="","",'Balances resumido'!V27/'Balances resumido'!V21)</f>
        <v/>
      </c>
      <c r="W16" s="85" t="str">
        <f>IF(W1="","",'Balances resumido'!W27/'Balances resumido'!W21)</f>
        <v/>
      </c>
      <c r="X16" s="85" t="str">
        <f>IF(X1="","",'Balances resumido'!X27/'Balances resumido'!X21)</f>
        <v/>
      </c>
      <c r="Y16" s="85" t="str">
        <f>IF(Y1="","",'Balances resumido'!Y27/'Balances resumido'!Y21)</f>
        <v/>
      </c>
      <c r="Z16" s="85" t="str">
        <f>IF(Z1="","",'Balances resumido'!Z27/'Balances resumido'!Z21)</f>
        <v/>
      </c>
      <c r="AA16" s="85" t="str">
        <f>IF(AA1="","",'Balances resumido'!AA27/'Balances resumido'!AA21)</f>
        <v/>
      </c>
      <c r="AB16" s="85"/>
      <c r="AC16" s="85"/>
      <c r="AD16" s="85"/>
    </row>
    <row r="17" spans="1:30" s="68" customFormat="1" ht="14.1" customHeight="1" x14ac:dyDescent="0.25">
      <c r="A17" s="153"/>
      <c r="B17" s="69" t="s">
        <v>71</v>
      </c>
      <c r="C17" s="86">
        <f>IF(C1="","",'Balances resumido'!C27/'PyG resumida'!D3)</f>
        <v>6.8754586136690138E-2</v>
      </c>
      <c r="D17" s="86">
        <f>IF(D1="","",'Balances resumido'!D27/'PyG resumida'!E3)</f>
        <v>0.17015709491581854</v>
      </c>
      <c r="E17" s="86" t="str">
        <f>IF(E1="","",'Balances resumido'!E27/'PyG resumida'!F3)</f>
        <v/>
      </c>
      <c r="F17" s="86">
        <f>IF(F1="","",'Balances resumido'!F27/'PyG resumida'!G3)</f>
        <v>1.0782916093492077E-2</v>
      </c>
      <c r="G17" s="86">
        <f>IF(G1="","",'Balances resumido'!G27/'PyG resumida'!H3)</f>
        <v>4.0044526208257158E-2</v>
      </c>
      <c r="H17" s="86" t="str">
        <f>IF(H1="","",'Balances resumido'!H27/'PyG resumida'!I3)</f>
        <v/>
      </c>
      <c r="I17" s="86" t="str">
        <f>IF(I1="","",'Balances resumido'!I27/'PyG resumida'!J3)</f>
        <v/>
      </c>
      <c r="J17" s="86" t="str">
        <f>IF(J1="","",'Balances resumido'!J27/'PyG resumida'!K3)</f>
        <v/>
      </c>
      <c r="K17" s="86" t="str">
        <f>IF(K1="","",'Balances resumido'!K27/'PyG resumida'!L3)</f>
        <v/>
      </c>
      <c r="L17" s="86" t="str">
        <f>IF(L1="","",'Balances resumido'!L27/'PyG resumida'!M3)</f>
        <v/>
      </c>
      <c r="M17" s="86" t="str">
        <f>IF(M1="","",'Balances resumido'!M27/'PyG resumida'!N3)</f>
        <v/>
      </c>
      <c r="N17" s="86" t="str">
        <f>IF(N1="","",'Balances resumido'!N27/'PyG resumida'!O3)</f>
        <v/>
      </c>
      <c r="O17" s="86" t="str">
        <f>IF(O1="","",'Balances resumido'!O27/'PyG resumida'!P3)</f>
        <v/>
      </c>
      <c r="P17" s="86" t="str">
        <f>IF(P1="","",'Balances resumido'!P27/'PyG resumida'!Q3)</f>
        <v/>
      </c>
      <c r="Q17" s="86" t="str">
        <f>IF(Q1="","",'Balances resumido'!Q27/'PyG resumida'!R3)</f>
        <v/>
      </c>
      <c r="R17" s="86" t="str">
        <f>IF(R1="","",'Balances resumido'!R27/'PyG resumida'!S3)</f>
        <v/>
      </c>
      <c r="S17" s="86" t="str">
        <f>IF(S1="","",'Balances resumido'!S27/'PyG resumida'!T3)</f>
        <v/>
      </c>
      <c r="T17" s="86" t="str">
        <f>IF(T1="","",'Balances resumido'!T27/'PyG resumida'!U3)</f>
        <v/>
      </c>
      <c r="U17" s="86" t="str">
        <f>IF(U1="","",'Balances resumido'!U27/'PyG resumida'!V3)</f>
        <v/>
      </c>
      <c r="V17" s="86" t="str">
        <f>IF(V1="","",'Balances resumido'!V27/'PyG resumida'!W3)</f>
        <v/>
      </c>
      <c r="W17" s="86" t="str">
        <f>IF(W1="","",'Balances resumido'!W27/'PyG resumida'!X3)</f>
        <v/>
      </c>
      <c r="X17" s="86" t="str">
        <f>IF(X1="","",'Balances resumido'!X27/'PyG resumida'!Y3)</f>
        <v/>
      </c>
      <c r="Y17" s="86" t="str">
        <f>IF(Y1="","",'Balances resumido'!Y27/'PyG resumida'!Z3)</f>
        <v/>
      </c>
      <c r="Z17" s="86" t="str">
        <f>IF(Z1="","",'Balances resumido'!Z27/'Cuenta de PyG'!AE3)</f>
        <v/>
      </c>
      <c r="AA17" s="86" t="str">
        <f>IF(AA1="","",'Balances resumido'!AA27/'Cuenta de PyG'!AF3)</f>
        <v/>
      </c>
      <c r="AB17" s="86"/>
      <c r="AC17" s="86"/>
      <c r="AD17" s="86"/>
    </row>
    <row r="18" spans="1:30" s="6" customFormat="1" ht="14.1" customHeight="1" x14ac:dyDescent="0.25">
      <c r="A18" s="154" t="s">
        <v>187</v>
      </c>
      <c r="B18" s="74" t="s">
        <v>72</v>
      </c>
      <c r="C18" s="83">
        <f>IF(C1="","",'PyG resumida'!D3/'Balances resumido'!C3)</f>
        <v>1.1646212463641212</v>
      </c>
      <c r="D18" s="83">
        <f>IF(D1="","",'PyG resumida'!E3/'Balances resumido'!D3)</f>
        <v>0.73739339395252967</v>
      </c>
      <c r="E18" s="83" t="str">
        <f>IF(E1="","",'PyG resumida'!F3/'Balances resumido'!E3)</f>
        <v/>
      </c>
      <c r="F18" s="83">
        <f>IF(F1="","",'PyG resumida'!G3/'Balances resumido'!F3)</f>
        <v>0.87943764897623444</v>
      </c>
      <c r="G18" s="83">
        <f>IF(G1="","",'PyG resumida'!H3/'Balances resumido'!G3)</f>
        <v>1.214126101554617</v>
      </c>
      <c r="H18" s="83" t="str">
        <f>IF(H1="","",'PyG resumida'!I3/'Balances resumido'!H3)</f>
        <v/>
      </c>
      <c r="I18" s="83" t="str">
        <f>IF(I1="","",'PyG resumida'!J3/'Balances resumido'!I3)</f>
        <v/>
      </c>
      <c r="J18" s="83" t="str">
        <f>IF(J1="","",'PyG resumida'!K3/'Balances resumido'!J3)</f>
        <v/>
      </c>
      <c r="K18" s="83" t="str">
        <f>IF(K1="","",'PyG resumida'!L3/'Balances resumido'!K3)</f>
        <v/>
      </c>
      <c r="L18" s="83" t="str">
        <f>IF(L1="","",'PyG resumida'!M3/'Balances resumido'!L3)</f>
        <v/>
      </c>
      <c r="M18" s="83" t="str">
        <f>IF(M1="","",'PyG resumida'!N3/'Balances resumido'!M3)</f>
        <v/>
      </c>
      <c r="N18" s="83" t="str">
        <f>IF(N1="","",'PyG resumida'!O3/'Balances resumido'!N3)</f>
        <v/>
      </c>
      <c r="O18" s="83" t="str">
        <f>IF(O1="","",'PyG resumida'!P3/'Balances resumido'!O3)</f>
        <v/>
      </c>
      <c r="P18" s="83" t="str">
        <f>IF(P1="","",'PyG resumida'!Q3/'Balances resumido'!P3)</f>
        <v/>
      </c>
      <c r="Q18" s="83" t="str">
        <f>IF(Q1="","",'PyG resumida'!R3/'Balances resumido'!Q3)</f>
        <v/>
      </c>
      <c r="R18" s="83" t="str">
        <f>IF(R1="","",'PyG resumida'!S3/'Balances resumido'!R3)</f>
        <v/>
      </c>
      <c r="S18" s="83" t="str">
        <f>IF(S1="","",'PyG resumida'!T3/'Balances resumido'!S3)</f>
        <v/>
      </c>
      <c r="T18" s="83" t="str">
        <f>IF(T1="","",'PyG resumida'!U3/'Balances resumido'!T3)</f>
        <v/>
      </c>
      <c r="U18" s="83" t="str">
        <f>IF(U1="","",'PyG resumida'!V3/'Balances resumido'!U3)</f>
        <v/>
      </c>
      <c r="V18" s="83" t="str">
        <f>IF(V1="","",'PyG resumida'!W3/'Balances resumido'!V3)</f>
        <v/>
      </c>
      <c r="W18" s="83" t="str">
        <f>IF(W1="","",'PyG resumida'!X3/'Balances resumido'!W3)</f>
        <v/>
      </c>
      <c r="X18" s="83" t="str">
        <f>IF(X1="","",'PyG resumida'!Y3/'Balances resumido'!X3)</f>
        <v/>
      </c>
      <c r="Y18" s="83" t="str">
        <f>IF(Y1="","",'PyG resumida'!Z3/'Balances resumido'!Y3)</f>
        <v/>
      </c>
      <c r="Z18" s="83" t="str">
        <f>IF(Z1="","",'PyG resumida'!AA3/'Balances resumido'!Z3)</f>
        <v/>
      </c>
      <c r="AA18" s="83" t="str">
        <f>IF(AA1="","",'PyG resumida'!AB3/'Balances resumido'!AA3)</f>
        <v/>
      </c>
      <c r="AB18" s="83"/>
      <c r="AC18" s="83"/>
      <c r="AD18" s="83"/>
    </row>
    <row r="19" spans="1:30" s="6" customFormat="1" ht="14.1" customHeight="1" x14ac:dyDescent="0.25">
      <c r="A19" s="155"/>
      <c r="B19" s="74" t="s">
        <v>73</v>
      </c>
      <c r="C19" s="83">
        <f>IF(C1="","",'PyG resumida'!D3/'Balances resumido'!C4)</f>
        <v>1.6955513596631493</v>
      </c>
      <c r="D19" s="83">
        <f>IF(D1="","",'PyG resumida'!E3/'Balances resumido'!D4)</f>
        <v>1.6861685266450175</v>
      </c>
      <c r="E19" s="83" t="str">
        <f>IF(E1="","",'PyG resumida'!F3/'Balances resumido'!E4)</f>
        <v/>
      </c>
      <c r="F19" s="83">
        <f>IF(F1="","",'PyG resumida'!G3/'Balances resumido'!F4)</f>
        <v>1.2015503032435231</v>
      </c>
      <c r="G19" s="83">
        <f>IF(G1="","",'PyG resumida'!H3/'Balances resumido'!G4)</f>
        <v>1.6475837772577109</v>
      </c>
      <c r="H19" s="83" t="str">
        <f>IF(H1="","",'PyG resumida'!I3/'Balances resumido'!H4)</f>
        <v/>
      </c>
      <c r="I19" s="83" t="str">
        <f>IF(I1="","",'PyG resumida'!J3/'Balances resumido'!I4)</f>
        <v/>
      </c>
      <c r="J19" s="83" t="str">
        <f>IF(J1="","",'PyG resumida'!K3/'Balances resumido'!J4)</f>
        <v/>
      </c>
      <c r="K19" s="83" t="str">
        <f>IF(K1="","",'PyG resumida'!L3/'Balances resumido'!K4)</f>
        <v/>
      </c>
      <c r="L19" s="83" t="str">
        <f>IF(L1="","",'PyG resumida'!M3/'Balances resumido'!L4)</f>
        <v/>
      </c>
      <c r="M19" s="83" t="str">
        <f>IF(M1="","",'PyG resumida'!N3/'Balances resumido'!M4)</f>
        <v/>
      </c>
      <c r="N19" s="83" t="str">
        <f>IF(N1="","",'PyG resumida'!O3/'Balances resumido'!N4)</f>
        <v/>
      </c>
      <c r="O19" s="83" t="str">
        <f>IF(O1="","",'PyG resumida'!P3/'Balances resumido'!O4)</f>
        <v/>
      </c>
      <c r="P19" s="83" t="str">
        <f>IF(P1="","",'PyG resumida'!Q3/'Balances resumido'!P4)</f>
        <v/>
      </c>
      <c r="Q19" s="83" t="str">
        <f>IF(Q1="","",'PyG resumida'!R3/'Balances resumido'!Q4)</f>
        <v/>
      </c>
      <c r="R19" s="83" t="str">
        <f>IF(R1="","",'PyG resumida'!S3/'Balances resumido'!R4)</f>
        <v/>
      </c>
      <c r="S19" s="83" t="str">
        <f>IF(S1="","",'PyG resumida'!T3/'Balances resumido'!S4)</f>
        <v/>
      </c>
      <c r="T19" s="83" t="str">
        <f>IF(T1="","",'PyG resumida'!U3/'Balances resumido'!T4)</f>
        <v/>
      </c>
      <c r="U19" s="83" t="str">
        <f>IF(U1="","",'PyG resumida'!V3/'Balances resumido'!U4)</f>
        <v/>
      </c>
      <c r="V19" s="83" t="str">
        <f>IF(V1="","",'PyG resumida'!W3/'Balances resumido'!V4)</f>
        <v/>
      </c>
      <c r="W19" s="83" t="str">
        <f>IF(W1="","",'PyG resumida'!X3/'Balances resumido'!W4)</f>
        <v/>
      </c>
      <c r="X19" s="83" t="str">
        <f>IF(X1="","",'PyG resumida'!Y3/'Balances resumido'!X4)</f>
        <v/>
      </c>
      <c r="Y19" s="83" t="str">
        <f>IF(Y1="","",'PyG resumida'!Z3/'Balances resumido'!Y4)</f>
        <v/>
      </c>
      <c r="Z19" s="83" t="str">
        <f>IF(Z1="","",'PyG resumida'!AA3/'Balances resumido'!Z4)</f>
        <v/>
      </c>
      <c r="AA19" s="83" t="str">
        <f>IF(AA1="","",'PyG resumida'!AB3/'Balances resumido'!AA4)</f>
        <v/>
      </c>
      <c r="AB19" s="83"/>
      <c r="AC19" s="83"/>
      <c r="AD19" s="83"/>
    </row>
    <row r="20" spans="1:30" s="6" customFormat="1" ht="14.1" customHeight="1" x14ac:dyDescent="0.25">
      <c r="A20" s="155"/>
      <c r="B20" s="74" t="s">
        <v>74</v>
      </c>
      <c r="C20" s="83">
        <f>IF(C1="","",'PyG resumida'!D3/'Balances resumido'!C11)</f>
        <v>3.7192750765167264</v>
      </c>
      <c r="D20" s="83">
        <f>IF(D1="","",'PyG resumida'!E3/'Balances resumido'!D11)</f>
        <v>1.3104997061950829</v>
      </c>
      <c r="E20" s="83" t="str">
        <f>IF(E1="","",'PyG resumida'!F3/'Balances resumido'!E11)</f>
        <v/>
      </c>
      <c r="F20" s="83">
        <f>IF(F1="","",'PyG resumida'!G3/'Balances resumido'!F11)</f>
        <v>3.2804938266545913</v>
      </c>
      <c r="G20" s="83">
        <f>IF(G1="","",'PyG resumida'!H3/'Balances resumido'!G11)</f>
        <v>4.6149245487966262</v>
      </c>
      <c r="H20" s="83" t="str">
        <f>IF(H1="","",'PyG resumida'!I3/'Balances resumido'!H11)</f>
        <v/>
      </c>
      <c r="I20" s="83" t="str">
        <f>IF(I1="","",'PyG resumida'!J3/'Balances resumido'!I11)</f>
        <v/>
      </c>
      <c r="J20" s="83" t="str">
        <f>IF(J1="","",'PyG resumida'!K3/'Balances resumido'!J11)</f>
        <v/>
      </c>
      <c r="K20" s="83" t="str">
        <f>IF(K1="","",'PyG resumida'!L3/'Balances resumido'!K11)</f>
        <v/>
      </c>
      <c r="L20" s="83" t="str">
        <f>IF(L1="","",'PyG resumida'!M3/'Balances resumido'!L11)</f>
        <v/>
      </c>
      <c r="M20" s="83" t="str">
        <f>IF(M1="","",'PyG resumida'!N3/'Balances resumido'!M11)</f>
        <v/>
      </c>
      <c r="N20" s="83" t="str">
        <f>IF(N1="","",'PyG resumida'!O3/'Balances resumido'!N11)</f>
        <v/>
      </c>
      <c r="O20" s="83" t="str">
        <f>IF(O1="","",'PyG resumida'!P3/'Balances resumido'!O11)</f>
        <v/>
      </c>
      <c r="P20" s="83" t="str">
        <f>IF(P1="","",'PyG resumida'!Q3/'Balances resumido'!P11)</f>
        <v/>
      </c>
      <c r="Q20" s="83" t="str">
        <f>IF(Q1="","",'PyG resumida'!R3/'Balances resumido'!Q11)</f>
        <v/>
      </c>
      <c r="R20" s="83" t="str">
        <f>IF(R1="","",'PyG resumida'!S3/'Balances resumido'!R11)</f>
        <v/>
      </c>
      <c r="S20" s="83" t="str">
        <f>IF(S1="","",'PyG resumida'!T3/'Balances resumido'!S11)</f>
        <v/>
      </c>
      <c r="T20" s="83" t="str">
        <f>IF(T1="","",'PyG resumida'!U3/'Balances resumido'!T11)</f>
        <v/>
      </c>
      <c r="U20" s="83" t="str">
        <f>IF(U1="","",'PyG resumida'!V3/'Balances resumido'!U11)</f>
        <v/>
      </c>
      <c r="V20" s="83" t="str">
        <f>IF(V1="","",'PyG resumida'!W3/'Balances resumido'!V11)</f>
        <v/>
      </c>
      <c r="W20" s="83" t="str">
        <f>IF(W1="","",'PyG resumida'!X3/'Balances resumido'!W11)</f>
        <v/>
      </c>
      <c r="X20" s="83" t="str">
        <f>IF(X1="","",'PyG resumida'!Y3/'Balances resumido'!X11)</f>
        <v/>
      </c>
      <c r="Y20" s="83" t="str">
        <f>IF(Y1="","",'PyG resumida'!Z3/'Balances resumido'!Y11)</f>
        <v/>
      </c>
      <c r="Z20" s="83" t="str">
        <f>IF(Z1="","",'PyG resumida'!AA3/'Balances resumido'!Z11)</f>
        <v/>
      </c>
      <c r="AA20" s="83" t="str">
        <f>IF(AA1="","",'PyG resumida'!AB3/'Balances resumido'!AA11)</f>
        <v/>
      </c>
      <c r="AB20" s="83"/>
      <c r="AC20" s="83"/>
      <c r="AD20" s="83"/>
    </row>
    <row r="21" spans="1:30" s="6" customFormat="1" ht="14.1" customHeight="1" x14ac:dyDescent="0.25">
      <c r="A21" s="155"/>
      <c r="B21" s="74" t="s">
        <v>75</v>
      </c>
      <c r="C21" s="83">
        <f>IF(C1="","",IF(ACTIVO!F35="",'PyG resumida'!D3/'Balances resumido'!C13,'PyG resumida'!D3/(ACTIVO!F35+ACTIVO!F38)))</f>
        <v>90.74245139249409</v>
      </c>
      <c r="D21" s="83">
        <f>IF(D1="","",IF(ACTIVO!G35="",'PyG resumida'!E3/'Balances resumido'!D13,'PyG resumida'!E3/(ACTIVO!G35+ACTIVO!G38)))</f>
        <v>74.752882885539876</v>
      </c>
      <c r="E21" s="83" t="str">
        <f>IF(E1="","",IF(ACTIVO!H35="",'PyG resumida'!F3/'Balances resumido'!E13,'PyG resumida'!F3/(ACTIVO!H35+ACTIVO!H38)))</f>
        <v/>
      </c>
      <c r="F21" s="83">
        <f>IF(F1="","",IF(ACTIVO!I35="",'PyG resumida'!G3/'Balances resumido'!F13,'PyG resumida'!G3/(ACTIVO!I35+ACTIVO!I38)))</f>
        <v>7.1116397261052793</v>
      </c>
      <c r="G21" s="83">
        <f>IF(G1="","",IF(ACTIVO!J35="",'PyG resumida'!H3/'Balances resumido'!G13,'PyG resumida'!H3/(ACTIVO!J35+ACTIVO!J38)))</f>
        <v>7.2935709909805171</v>
      </c>
      <c r="H21" s="83" t="str">
        <f>IF(H1="","",IF(ACTIVO!M35="",'PyG resumida'!I3/'Balances resumido'!H13,'PyG resumida'!I3/(ACTIVO!M35+ACTIVO!M38)))</f>
        <v/>
      </c>
      <c r="I21" s="83" t="str">
        <f>IF(I1="","",IF(ACTIVO!N35="",'PyG resumida'!J3/'Balances resumido'!I13,'PyG resumida'!J3/(ACTIVO!N35+ACTIVO!N38)))</f>
        <v/>
      </c>
      <c r="J21" s="83" t="str">
        <f>IF(J1="","",IF(ACTIVO!O35="",'PyG resumida'!K3/'Balances resumido'!J13,'PyG resumida'!K3/(ACTIVO!O35+ACTIVO!O38)))</f>
        <v/>
      </c>
      <c r="K21" s="83" t="str">
        <f>IF(K1="","",IF(ACTIVO!P35="",'PyG resumida'!L3/'Balances resumido'!K13,'PyG resumida'!L3/(ACTIVO!P35+ACTIVO!P38)))</f>
        <v/>
      </c>
      <c r="L21" s="83" t="str">
        <f>IF(L1="","",IF(ACTIVO!Q35="",'PyG resumida'!M3/'Balances resumido'!L13,'PyG resumida'!M3/(ACTIVO!Q35+ACTIVO!Q38)))</f>
        <v/>
      </c>
      <c r="M21" s="83" t="str">
        <f>IF(M1="","",IF(ACTIVO!R35="",'PyG resumida'!N3/'Balances resumido'!M13,'PyG resumida'!N3/(ACTIVO!R35+ACTIVO!R38)))</f>
        <v/>
      </c>
      <c r="N21" s="83" t="str">
        <f>IF(N1="","",IF(ACTIVO!S35="",'PyG resumida'!O3/'Balances resumido'!N13,'PyG resumida'!O3/(ACTIVO!S35+ACTIVO!S38)))</f>
        <v/>
      </c>
      <c r="O21" s="83" t="str">
        <f>IF(O1="","",IF(ACTIVO!T35="",'PyG resumida'!P3/'Balances resumido'!O13,'PyG resumida'!P3/(ACTIVO!T35+ACTIVO!T38)))</f>
        <v/>
      </c>
      <c r="P21" s="83" t="str">
        <f>IF(P1="","",IF(ACTIVO!U35="",'PyG resumida'!Q3/'Balances resumido'!P13,'PyG resumida'!Q3/(ACTIVO!U35+ACTIVO!U38)))</f>
        <v/>
      </c>
      <c r="Q21" s="83" t="str">
        <f>IF(Q1="","",IF(ACTIVO!V35="",'PyG resumida'!R3/'Balances resumido'!Q13,'PyG resumida'!R3/(ACTIVO!V35+ACTIVO!V38)))</f>
        <v/>
      </c>
      <c r="R21" s="83" t="str">
        <f>IF(R1="","",IF(ACTIVO!W35="",'PyG resumida'!S3/'Balances resumido'!R13,'PyG resumida'!S3/(ACTIVO!W35+ACTIVO!W38)))</f>
        <v/>
      </c>
      <c r="S21" s="83" t="str">
        <f>IF(S1="","",IF(ACTIVO!X35="",'PyG resumida'!T3/'Balances resumido'!S13,'PyG resumida'!T3/(ACTIVO!X35+ACTIVO!X38)))</f>
        <v/>
      </c>
      <c r="T21" s="83" t="str">
        <f>IF(T1="","",IF(ACTIVO!Y35="",'PyG resumida'!U3/'Balances resumido'!T13,'PyG resumida'!U3/(ACTIVO!Y35+ACTIVO!Y38)))</f>
        <v/>
      </c>
      <c r="U21" s="83" t="str">
        <f>IF(U1="","",IF(ACTIVO!Z35="",'PyG resumida'!V3/'Balances resumido'!U13,'PyG resumida'!V3/(ACTIVO!Z35+ACTIVO!Z38)))</f>
        <v/>
      </c>
      <c r="V21" s="83" t="str">
        <f>IF(V1="","",IF(ACTIVO!AA35="",'PyG resumida'!W3/'Balances resumido'!V13,'PyG resumida'!W3/(ACTIVO!AA35+ACTIVO!AA38)))</f>
        <v/>
      </c>
      <c r="W21" s="83" t="str">
        <f>IF(W1="","",IF(ACTIVO!AB35="",'PyG resumida'!X3/'Balances resumido'!W13,'PyG resumida'!X3/(ACTIVO!AB35+ACTIVO!AB38)))</f>
        <v/>
      </c>
      <c r="X21" s="83" t="str">
        <f>IF(X1="","",IF(ACTIVO!AC35="",'PyG resumida'!Y3/'Balances resumido'!X13,'PyG resumida'!Y3/(ACTIVO!AC35+ACTIVO!AC38)))</f>
        <v/>
      </c>
      <c r="Y21" s="83" t="str">
        <f>IF(Y1="","",IF(ACTIVO!AD35="",'PyG resumida'!Z3/'Balances resumido'!Y13,'PyG resumida'!Z3/(ACTIVO!AD35+ACTIVO!AD38)))</f>
        <v/>
      </c>
      <c r="Z21" s="83" t="str">
        <f>IF(Z1="","",IF(ACTIVO!AE35="",'PyG resumida'!AA3/'Balances resumido'!Z13,'PyG resumida'!AA3/(ACTIVO!AE35+ACTIVO!AE38)))</f>
        <v/>
      </c>
      <c r="AA21" s="83" t="str">
        <f>IF(AA1="","",IF(ACTIVO!AF35="",'PyG resumida'!AB3/'Balances resumido'!AA13,'PyG resumida'!AB3/(ACTIVO!AF35+ACTIVO!AF38)))</f>
        <v/>
      </c>
      <c r="AB21" s="83"/>
      <c r="AC21" s="83"/>
      <c r="AD21" s="83"/>
    </row>
    <row r="22" spans="1:30" s="6" customFormat="1" ht="14.1" customHeight="1" x14ac:dyDescent="0.25">
      <c r="A22" s="155"/>
      <c r="B22" s="74" t="s">
        <v>76</v>
      </c>
      <c r="C22" s="83">
        <f>IF(C1="","",IF(ACTIVO!F42="",'PyG resumida'!D3/'Balances resumido'!C14,'PyG resumida'!D3/ACTIVO!F42))</f>
        <v>8.1389715027307616</v>
      </c>
      <c r="D22" s="83">
        <f>IF(D1="","",IF(ACTIVO!G42="",'PyG resumida'!E3/'Balances resumido'!D14,'PyG resumida'!E3/ACTIVO!G42))</f>
        <v>6.9771428807375058</v>
      </c>
      <c r="E22" s="83" t="str">
        <f>IF(E1="","",IF(ACTIVO!H42="",'PyG resumida'!F3/'Balances resumido'!E14,'PyG resumida'!F3/ACTIVO!H42))</f>
        <v/>
      </c>
      <c r="F22" s="83">
        <f>IF(F1="","",IF(ACTIVO!I42="",'PyG resumida'!G3/'Balances resumido'!F14,'PyG resumida'!G3/ACTIVO!I42))</f>
        <v>7.0928912824770176</v>
      </c>
      <c r="G22" s="83">
        <f>IF(G1="","",IF(ACTIVO!J42="",'PyG resumida'!H3/'Balances resumido'!G14,'PyG resumida'!H3/ACTIVO!J42))</f>
        <v>16.891792609838014</v>
      </c>
      <c r="H22" s="83" t="str">
        <f>IF(H1="","",IF(ACTIVO!M42="",'PyG resumida'!I3/'Balances resumido'!H14,'PyG resumida'!I3/ACTIVO!M42))</f>
        <v/>
      </c>
      <c r="I22" s="83" t="str">
        <f>IF(I1="","",IF(ACTIVO!N42="",'PyG resumida'!J3/'Balances resumido'!I14,'PyG resumida'!J3/ACTIVO!N42))</f>
        <v/>
      </c>
      <c r="J22" s="83" t="str">
        <f>IF(J1="","",IF(ACTIVO!O42="",'PyG resumida'!K3/'Balances resumido'!J14,'PyG resumida'!K3/ACTIVO!O42))</f>
        <v/>
      </c>
      <c r="K22" s="83" t="str">
        <f>IF(K1="","",IF(ACTIVO!P42="",'PyG resumida'!L3/'Balances resumido'!K14,'PyG resumida'!L3/ACTIVO!P42))</f>
        <v/>
      </c>
      <c r="L22" s="83" t="str">
        <f>IF(L1="","",IF(ACTIVO!Q42="",'PyG resumida'!M3/'Balances resumido'!L14,'PyG resumida'!M3/ACTIVO!Q42))</f>
        <v/>
      </c>
      <c r="M22" s="83" t="str">
        <f>IF(M1="","",IF(ACTIVO!R42="",'PyG resumida'!N3/'Balances resumido'!M14,'PyG resumida'!N3/ACTIVO!R42))</f>
        <v/>
      </c>
      <c r="N22" s="83" t="str">
        <f>IF(N1="","",IF(ACTIVO!S42="",'PyG resumida'!O3/'Balances resumido'!N14,'PyG resumida'!O3/ACTIVO!S42))</f>
        <v/>
      </c>
      <c r="O22" s="83" t="str">
        <f>IF(O1="","",IF(ACTIVO!T42="",'PyG resumida'!P3/'Balances resumido'!O14,'PyG resumida'!P3/ACTIVO!T42))</f>
        <v/>
      </c>
      <c r="P22" s="83" t="str">
        <f>IF(P1="","",IF(ACTIVO!U42="",'PyG resumida'!Q3/'Balances resumido'!P14,'PyG resumida'!Q3/ACTIVO!U42))</f>
        <v/>
      </c>
      <c r="Q22" s="83" t="str">
        <f>IF(Q1="","",IF(ACTIVO!V42="",'PyG resumida'!R3/'Balances resumido'!Q14,'PyG resumida'!R3/ACTIVO!V42))</f>
        <v/>
      </c>
      <c r="R22" s="83" t="str">
        <f>IF(R1="","",IF(ACTIVO!W42="",'PyG resumida'!S3/'Balances resumido'!R14,'PyG resumida'!S3/ACTIVO!W42))</f>
        <v/>
      </c>
      <c r="S22" s="83" t="str">
        <f>IF(S1="","",IF(ACTIVO!X42="",'PyG resumida'!T3/'Balances resumido'!S14,'PyG resumida'!T3/ACTIVO!X42))</f>
        <v/>
      </c>
      <c r="T22" s="83" t="str">
        <f>IF(T1="","",IF(ACTIVO!Y42="",'PyG resumida'!U3/'Balances resumido'!T14,'PyG resumida'!U3/ACTIVO!Y42))</f>
        <v/>
      </c>
      <c r="U22" s="83" t="str">
        <f>IF(U1="","",IF(ACTIVO!Z42="",'PyG resumida'!V3/'Balances resumido'!U14,'PyG resumida'!V3/ACTIVO!Z42))</f>
        <v/>
      </c>
      <c r="V22" s="83" t="str">
        <f>IF(V1="","",IF(ACTIVO!AA42="",'PyG resumida'!W3/'Balances resumido'!V14,'PyG resumida'!W3/ACTIVO!AA42))</f>
        <v/>
      </c>
      <c r="W22" s="83" t="str">
        <f>IF(W1="","",IF(ACTIVO!AB42="",'PyG resumida'!X3/'Balances resumido'!W14,'PyG resumida'!X3/ACTIVO!AB42))</f>
        <v/>
      </c>
      <c r="X22" s="83" t="str">
        <f>IF(X1="","",IF(ACTIVO!AC42="",'PyG resumida'!Y3/'Balances resumido'!X14,'PyG resumida'!Y3/ACTIVO!AC42))</f>
        <v/>
      </c>
      <c r="Y22" s="83" t="str">
        <f>IF(Y1="","",IF(ACTIVO!AD42="",'PyG resumida'!Z3/'Balances resumido'!Y14,'PyG resumida'!Z3/ACTIVO!AD42))</f>
        <v/>
      </c>
      <c r="Z22" s="83" t="str">
        <f>IF(Z1="","",IF(ACTIVO!AE42="",'PyG resumida'!AA3/'Balances resumido'!Z14,'PyG resumida'!AA3/ACTIVO!AE42))</f>
        <v/>
      </c>
      <c r="AA22" s="83" t="str">
        <f>IF(AA1="","",IF(ACTIVO!AF42="",'PyG resumida'!AB3/'Balances resumido'!AA14,'PyG resumida'!AB3/ACTIVO!AF42))</f>
        <v/>
      </c>
      <c r="AB22" s="83"/>
      <c r="AC22" s="83"/>
      <c r="AD22" s="83"/>
    </row>
    <row r="23" spans="1:30" s="6" customFormat="1" ht="14.1" customHeight="1" x14ac:dyDescent="0.25">
      <c r="A23" s="155"/>
      <c r="B23" s="74" t="s">
        <v>77</v>
      </c>
      <c r="C23" s="83">
        <f>IF(C1="","",'PyG resumida'!D3/'Balances resumido'!C20)</f>
        <v>2.6579404594306903</v>
      </c>
      <c r="D23" s="83">
        <f>IF(D1="","",'PyG resumida'!E3/'Balances resumido'!D20)</f>
        <v>0.96428544933513038</v>
      </c>
      <c r="E23" s="83" t="str">
        <f>IF(E1="","",'PyG resumida'!F3/'Balances resumido'!E20)</f>
        <v/>
      </c>
      <c r="F23" s="83">
        <f>IF(F1="","",'PyG resumida'!G3/'Balances resumido'!F20)</f>
        <v>2.1571304448227915</v>
      </c>
      <c r="G23" s="83">
        <f>IF(G1="","",'PyG resumida'!H3/'Balances resumido'!G20)</f>
        <v>2.2616196743679127</v>
      </c>
      <c r="H23" s="83" t="str">
        <f>IF(H1="","",'PyG resumida'!I3/'Balances resumido'!H20)</f>
        <v/>
      </c>
      <c r="I23" s="83" t="str">
        <f>IF(I1="","",'PyG resumida'!J3/'Balances resumido'!I20)</f>
        <v/>
      </c>
      <c r="J23" s="83" t="str">
        <f>IF(J1="","",'PyG resumida'!K3/'Balances resumido'!J20)</f>
        <v/>
      </c>
      <c r="K23" s="83" t="str">
        <f>IF(K1="","",'PyG resumida'!L3/'Balances resumido'!K20)</f>
        <v/>
      </c>
      <c r="L23" s="83" t="str">
        <f>IF(L1="","",'PyG resumida'!M3/'Balances resumido'!L20)</f>
        <v/>
      </c>
      <c r="M23" s="83" t="str">
        <f>IF(M1="","",'PyG resumida'!N3/'Balances resumido'!M20)</f>
        <v/>
      </c>
      <c r="N23" s="83" t="str">
        <f>IF(N1="","",'PyG resumida'!O3/'Balances resumido'!N20)</f>
        <v/>
      </c>
      <c r="O23" s="83" t="str">
        <f>IF(O1="","",'PyG resumida'!P3/'Balances resumido'!O20)</f>
        <v/>
      </c>
      <c r="P23" s="83" t="str">
        <f>IF(P1="","",'PyG resumida'!Q3/'Balances resumido'!P20)</f>
        <v/>
      </c>
      <c r="Q23" s="83" t="str">
        <f>IF(Q1="","",'PyG resumida'!R3/'Balances resumido'!Q20)</f>
        <v/>
      </c>
      <c r="R23" s="83" t="str">
        <f>IF(R1="","",'PyG resumida'!S3/'Balances resumido'!R20)</f>
        <v/>
      </c>
      <c r="S23" s="83" t="str">
        <f>IF(S1="","",'PyG resumida'!T3/'Balances resumido'!S20)</f>
        <v/>
      </c>
      <c r="T23" s="83" t="str">
        <f>IF(T1="","",'PyG resumida'!U3/'Balances resumido'!T20)</f>
        <v/>
      </c>
      <c r="U23" s="83" t="str">
        <f>IF(U1="","",'PyG resumida'!V3/'Balances resumido'!U20)</f>
        <v/>
      </c>
      <c r="V23" s="83" t="str">
        <f>IF(V1="","",'PyG resumida'!W3/'Balances resumido'!V20)</f>
        <v/>
      </c>
      <c r="W23" s="83" t="str">
        <f>IF(W1="","",'PyG resumida'!X3/'Balances resumido'!W20)</f>
        <v/>
      </c>
      <c r="X23" s="83" t="str">
        <f>IF(X1="","",'PyG resumida'!Y3/'Balances resumido'!X20)</f>
        <v/>
      </c>
      <c r="Y23" s="83" t="str">
        <f>IF(Y1="","",'PyG resumida'!Z3/'Balances resumido'!Y20)</f>
        <v/>
      </c>
      <c r="Z23" s="83" t="str">
        <f>IF(Z1="","",'PyG resumida'!AA3/'Balances resumido'!Z20)</f>
        <v/>
      </c>
      <c r="AA23" s="83" t="str">
        <f>IF(AA1="","",'PyG resumida'!AB3/'Balances resumido'!AA20)</f>
        <v/>
      </c>
      <c r="AB23" s="83"/>
      <c r="AC23" s="83"/>
      <c r="AD23" s="83"/>
    </row>
    <row r="24" spans="1:30" s="6" customFormat="1" ht="14.1" customHeight="1" x14ac:dyDescent="0.25">
      <c r="A24" s="155"/>
      <c r="B24" s="74" t="s">
        <v>78</v>
      </c>
      <c r="C24" s="83">
        <f>IF(C1="","",'PyG resumida'!D3/('Balances resumido'!C35+'Balances resumido'!C41))</f>
        <v>2.0728957933081302</v>
      </c>
      <c r="D24" s="83">
        <f>IF(D1="","",'PyG resumida'!E3/('Balances resumido'!D35+'Balances resumido'!D41))</f>
        <v>3.1339031198128051</v>
      </c>
      <c r="E24" s="83" t="str">
        <f>IF(E1="","",'PyG resumida'!F3/('Balances resumido'!E35+'Balances resumido'!E41))</f>
        <v/>
      </c>
      <c r="F24" s="83">
        <f>IF(F1="","",'PyG resumida'!G3/('Balances resumido'!F35+'Balances resumido'!F41))</f>
        <v>1.4847557512235041</v>
      </c>
      <c r="G24" s="83">
        <f>IF(G1="","",'PyG resumida'!H3/('Balances resumido'!G35+'Balances resumido'!G41))</f>
        <v>2.6213921972473635</v>
      </c>
      <c r="H24" s="83" t="str">
        <f>IF(H1="","",'PyG resumida'!I3/('Balances resumido'!H35+'Balances resumido'!H41))</f>
        <v/>
      </c>
      <c r="I24" s="83" t="str">
        <f>IF(I1="","",'PyG resumida'!J3/('Balances resumido'!I35+'Balances resumido'!I41))</f>
        <v/>
      </c>
      <c r="J24" s="83" t="str">
        <f>IF(J1="","",'PyG resumida'!K3/('Balances resumido'!J35+'Balances resumido'!J41))</f>
        <v/>
      </c>
      <c r="K24" s="83" t="str">
        <f>IF(K1="","",'PyG resumida'!L3/('Balances resumido'!K35+'Balances resumido'!K41))</f>
        <v/>
      </c>
      <c r="L24" s="83" t="str">
        <f>IF(L1="","",'PyG resumida'!M3/('Balances resumido'!L35+'Balances resumido'!L41))</f>
        <v/>
      </c>
      <c r="M24" s="83" t="str">
        <f>IF(M1="","",'PyG resumida'!N3/('Balances resumido'!M35+'Balances resumido'!M41))</f>
        <v/>
      </c>
      <c r="N24" s="83" t="str">
        <f>IF(N1="","",'PyG resumida'!O3/('Balances resumido'!N35+'Balances resumido'!N41))</f>
        <v/>
      </c>
      <c r="O24" s="83" t="str">
        <f>IF(O1="","",'PyG resumida'!P3/('Balances resumido'!O35+'Balances resumido'!O41))</f>
        <v/>
      </c>
      <c r="P24" s="83" t="str">
        <f>IF(P1="","",'PyG resumida'!Q3/('Balances resumido'!P35+'Balances resumido'!P41))</f>
        <v/>
      </c>
      <c r="Q24" s="83" t="str">
        <f>IF(Q1="","",'PyG resumida'!R3/('Balances resumido'!Q35+'Balances resumido'!Q41))</f>
        <v/>
      </c>
      <c r="R24" s="83" t="str">
        <f>IF(R1="","",'PyG resumida'!S3/('Balances resumido'!R35+'Balances resumido'!R41))</f>
        <v/>
      </c>
      <c r="S24" s="83" t="str">
        <f>IF(S1="","",'PyG resumida'!T3/('Balances resumido'!S35+'Balances resumido'!S41))</f>
        <v/>
      </c>
      <c r="T24" s="83" t="str">
        <f>IF(T1="","",'PyG resumida'!U3/('Balances resumido'!T35+'Balances resumido'!T41))</f>
        <v/>
      </c>
      <c r="U24" s="83" t="str">
        <f>IF(U1="","",'PyG resumida'!V3/('Balances resumido'!U35+'Balances resumido'!U41))</f>
        <v/>
      </c>
      <c r="V24" s="83" t="str">
        <f>IF(V1="","",'PyG resumida'!W3/('Balances resumido'!V35+'Balances resumido'!V41))</f>
        <v/>
      </c>
      <c r="W24" s="83" t="str">
        <f>IF(W1="","",'PyG resumida'!X3/('Balances resumido'!W35+'Balances resumido'!W41))</f>
        <v/>
      </c>
      <c r="X24" s="83" t="str">
        <f>IF(X1="","",'PyG resumida'!Y3/('Balances resumido'!X35+'Balances resumido'!X41))</f>
        <v/>
      </c>
      <c r="Y24" s="83" t="str">
        <f>IF(Y1="","",'PyG resumida'!Z3/('Balances resumido'!Y35+'Balances resumido'!Y41))</f>
        <v/>
      </c>
      <c r="Z24" s="83" t="str">
        <f>IF(Z1="","",'PyG resumida'!AA3/('Balances resumido'!Z35+'Balances resumido'!Z41))</f>
        <v/>
      </c>
      <c r="AA24" s="83" t="str">
        <f>IF(AA1="","",'PyG resumida'!AB3/('Balances resumido'!AA35+'Balances resumido'!AA41))</f>
        <v/>
      </c>
      <c r="AB24" s="83"/>
      <c r="AC24" s="83"/>
      <c r="AD24" s="83"/>
    </row>
    <row r="25" spans="1:30" s="48" customFormat="1" ht="14.1" customHeight="1" x14ac:dyDescent="0.25">
      <c r="A25" s="156"/>
      <c r="B25" s="75" t="s">
        <v>79</v>
      </c>
      <c r="C25" s="84">
        <f>IF(C1="","",IF(ACTIVO!F36="",ABS('PyG resumida'!D6)/'Balances resumido'!C13,ABS('Cuenta de PyG'!F8)/ACTIVO!F36))</f>
        <v>81.789727530018581</v>
      </c>
      <c r="D25" s="84">
        <f>IF(D1="","",IF(ACTIVO!G36="",ABS('PyG resumida'!E6)/'Balances resumido'!D13,ABS('Cuenta de PyG'!G8)/ACTIVO!G36))</f>
        <v>56.005456100510237</v>
      </c>
      <c r="E25" s="84" t="str">
        <f>IF(E1="","",IF(ACTIVO!H36="",ABS('PyG resumida'!F6)/'Balances resumido'!E13,ABS('Cuenta de PyG'!H8)/ACTIVO!H36))</f>
        <v/>
      </c>
      <c r="F25" s="84">
        <f>IF(F1="","",IF(ACTIVO!I36="",ABS('PyG resumida'!G6)/'Balances resumido'!F13,ABS('Cuenta de PyG'!I8)/ACTIVO!I36))</f>
        <v>6.9658613221425476</v>
      </c>
      <c r="G25" s="84">
        <f>IF(G1="","",IF(ACTIVO!J36="",ABS('PyG resumida'!H6)/'Balances resumido'!G13,ABS('Cuenta de PyG'!J8)/ACTIVO!J36))</f>
        <v>6.8957777906961146</v>
      </c>
      <c r="H25" s="84" t="str">
        <f>IF(H1="","",IF(ACTIVO!M36="",ABS('PyG resumida'!I6)/'Balances resumido'!H13,ABS('Cuenta de PyG'!M8)/ACTIVO!M36))</f>
        <v/>
      </c>
      <c r="I25" s="84" t="str">
        <f>IF(I1="","",IF(ACTIVO!N36="",ABS('PyG resumida'!J6)/'Balances resumido'!I13,ABS('Cuenta de PyG'!N8)/ACTIVO!N36))</f>
        <v/>
      </c>
      <c r="J25" s="84" t="str">
        <f>IF(J1="","",IF(ACTIVO!O36="",ABS('PyG resumida'!K6)/'Balances resumido'!J13,ABS('Cuenta de PyG'!O8)/ACTIVO!O36))</f>
        <v/>
      </c>
      <c r="K25" s="84" t="str">
        <f>IF(K1="","",IF(ACTIVO!P36="",ABS('PyG resumida'!L6)/'Balances resumido'!K13,ABS('Cuenta de PyG'!P8)/ACTIVO!P36))</f>
        <v/>
      </c>
      <c r="L25" s="84" t="str">
        <f>IF(L1="","",IF(ACTIVO!Q36="",ABS('PyG resumida'!M6)/'Balances resumido'!L13,ABS('Cuenta de PyG'!Q8)/ACTIVO!Q36))</f>
        <v/>
      </c>
      <c r="M25" s="84" t="str">
        <f>IF(M1="","",IF(ACTIVO!R36="",ABS('PyG resumida'!N6)/'Balances resumido'!M13,ABS('Cuenta de PyG'!R8)/ACTIVO!R36))</f>
        <v/>
      </c>
      <c r="N25" s="84" t="str">
        <f>IF(N1="","",IF(ACTIVO!S36="",ABS('PyG resumida'!O6)/'Balances resumido'!N13,ABS('Cuenta de PyG'!S8)/ACTIVO!S36))</f>
        <v/>
      </c>
      <c r="O25" s="84" t="str">
        <f>IF(O1="","",IF(ACTIVO!T36="",ABS('PyG resumida'!P6)/'Balances resumido'!O13,ABS('Cuenta de PyG'!T8)/ACTIVO!T36))</f>
        <v/>
      </c>
      <c r="P25" s="84" t="str">
        <f>IF(P1="","",IF(ACTIVO!U36="",ABS('PyG resumida'!Q6)/'Balances resumido'!P13,ABS('Cuenta de PyG'!U8)/ACTIVO!U36))</f>
        <v/>
      </c>
      <c r="Q25" s="84" t="str">
        <f>IF(Q1="","",IF(ACTIVO!V36="",ABS('PyG resumida'!R6)/'Balances resumido'!Q13,ABS('Cuenta de PyG'!V8)/ACTIVO!V36))</f>
        <v/>
      </c>
      <c r="R25" s="84" t="str">
        <f>IF(R1="","",IF(ACTIVO!W36="",ABS('PyG resumida'!S6)/'Balances resumido'!R13,ABS('Cuenta de PyG'!W8)/ACTIVO!W36))</f>
        <v/>
      </c>
      <c r="S25" s="84" t="str">
        <f>IF(S1="","",IF(ACTIVO!X36="",ABS('PyG resumida'!T6)/'Balances resumido'!S13,ABS('Cuenta de PyG'!X8)/ACTIVO!X36))</f>
        <v/>
      </c>
      <c r="T25" s="84" t="str">
        <f>IF(T1="","",IF(ACTIVO!Y36="",ABS('PyG resumida'!U6)/'Balances resumido'!T13,ABS('Cuenta de PyG'!Y8)/ACTIVO!Y36))</f>
        <v/>
      </c>
      <c r="U25" s="84" t="str">
        <f>IF(U1="","",IF(ACTIVO!Z36="",ABS('PyG resumida'!V6)/'Balances resumido'!U13,ABS('Cuenta de PyG'!Z8)/ACTIVO!Z36))</f>
        <v/>
      </c>
      <c r="V25" s="84" t="str">
        <f>IF(V1="","",IF(ACTIVO!AA36="",ABS('PyG resumida'!W6)/'Balances resumido'!V13,ABS('Cuenta de PyG'!AA8)/ACTIVO!AA36))</f>
        <v/>
      </c>
      <c r="W25" s="84" t="str">
        <f>IF(W1="","",IF(ACTIVO!AB36="",ABS('PyG resumida'!X6)/'Balances resumido'!W13,ABS('Cuenta de PyG'!AB8)/ACTIVO!AB36))</f>
        <v/>
      </c>
      <c r="X25" s="84" t="str">
        <f>IF(X1="","",IF(ACTIVO!AC36="",ABS('PyG resumida'!Y6)/'Balances resumido'!X13,ABS('Cuenta de PyG'!AC8)/ACTIVO!AC36))</f>
        <v/>
      </c>
      <c r="Y25" s="84" t="str">
        <f>IF(Y1="","",IF(ACTIVO!AD36="",ABS('PyG resumida'!Z6)/'Balances resumido'!Y13,ABS('Cuenta de PyG'!AD8)/ACTIVO!AD36))</f>
        <v/>
      </c>
      <c r="Z25" s="84" t="str">
        <f>IF(Z1="","",IF(ACTIVO!AE36="",ABS('PyG resumida'!AA6)/'Balances resumido'!Z13,ABS('Cuenta de PyG'!AE8)/ACTIVO!AE36))</f>
        <v/>
      </c>
      <c r="AA25" s="84" t="str">
        <f>IF(AA1="","",IF(ACTIVO!AF36="",ABS('PyG resumida'!AB6)/'Balances resumido'!AA13,ABS('Cuenta de PyG'!AF8)/ACTIVO!AF36))</f>
        <v/>
      </c>
      <c r="AB25" s="84" t="str">
        <f>IF(AB1="","",IF(ACTIVO!AG36="",ABS('Cuenta de PyG'!AG8)/'Balances resumido'!AB13,ABS('Cuenta de PyG'!AG8)/ACTIVO!AG36))</f>
        <v/>
      </c>
      <c r="AC25" s="84"/>
      <c r="AD25" s="84"/>
    </row>
    <row r="26" spans="1:30" s="6" customFormat="1" ht="14.1" customHeight="1" x14ac:dyDescent="0.25">
      <c r="A26" s="76"/>
      <c r="B26" s="77" t="s">
        <v>80</v>
      </c>
      <c r="C26" s="83">
        <f>IF(C1="","",IF(ACTIVO!F41=0,'Balances resumido'!C14*365/'PyG resumida'!D3,ACTIVO!F42*365/'PyG resumida'!D3))</f>
        <v>44.84596117304703</v>
      </c>
      <c r="D26" s="83">
        <f>IF(D1="","",IF(ACTIVO!G41=0,'Balances resumido'!D14*365/'PyG resumida'!E3,ACTIVO!G42*365/'PyG resumida'!E3))</f>
        <v>52.313677136767815</v>
      </c>
      <c r="E26" s="83" t="str">
        <f>IF(E1="","",IF(ACTIVO!H41=0,'Balances resumido'!E14*365/'PyG resumida'!F3,ACTIVO!H42*365/'PyG resumida'!F3))</f>
        <v/>
      </c>
      <c r="F26" s="83">
        <f>IF(F1="","",IF(ACTIVO!I41=0,'Balances resumido'!F14*365/'PyG resumida'!G3,ACTIVO!I42*365/'PyG resumida'!G3))</f>
        <v>51.459973861679259</v>
      </c>
      <c r="G26" s="83">
        <f>IF(G1="","",IF(ACTIVO!J41=0,'Balances resumido'!G14*365/'PyG resumida'!H3,ACTIVO!J42*365/'PyG resumida'!H3))</f>
        <v>21.608127001714365</v>
      </c>
      <c r="H26" s="83" t="str">
        <f>IF(H1="","",IF(ACTIVO!M41=0,'Balances resumido'!H14*365/'PyG resumida'!I3,ACTIVO!M42*365/'PyG resumida'!I3))</f>
        <v/>
      </c>
      <c r="I26" s="83" t="str">
        <f>IF(I1="","",IF(ACTIVO!N41=0,'Balances resumido'!I14*365/'PyG resumida'!J3,ACTIVO!N42*365/'PyG resumida'!J3))</f>
        <v/>
      </c>
      <c r="J26" s="83" t="str">
        <f>IF(J1="","",IF(ACTIVO!O41=0,'Balances resumido'!J14*365/'PyG resumida'!K3,ACTIVO!O42*365/'PyG resumida'!K3))</f>
        <v/>
      </c>
      <c r="K26" s="83" t="str">
        <f>IF(K1="","",IF(ACTIVO!P41=0,'Balances resumido'!K14*365/'PyG resumida'!L3,ACTIVO!P42*365/'PyG resumida'!L3))</f>
        <v/>
      </c>
      <c r="L26" s="83" t="str">
        <f>IF(L1="","",IF(ACTIVO!Q41=0,'Balances resumido'!L14*365/'PyG resumida'!M3,ACTIVO!Q42*365/'PyG resumida'!M3))</f>
        <v/>
      </c>
      <c r="M26" s="83" t="str">
        <f>IF(M1="","",IF(ACTIVO!R41=0,'Balances resumido'!M14*365/'PyG resumida'!N3,ACTIVO!R42*365/'PyG resumida'!N3))</f>
        <v/>
      </c>
      <c r="N26" s="83" t="str">
        <f>IF(N1="","",IF(ACTIVO!S41=0,'Balances resumido'!N14*365/'PyG resumida'!O3,ACTIVO!S42*365/'PyG resumida'!O3))</f>
        <v/>
      </c>
      <c r="O26" s="83" t="str">
        <f>IF(O1="","",IF(ACTIVO!T41=0,'Balances resumido'!O14*365/'PyG resumida'!P3,ACTIVO!T42*365/'PyG resumida'!P3))</f>
        <v/>
      </c>
      <c r="P26" s="83" t="str">
        <f>IF(P1="","",IF(ACTIVO!U41=0,'Balances resumido'!P14*365/'PyG resumida'!Q3,ACTIVO!U42*365/'PyG resumida'!Q3))</f>
        <v/>
      </c>
      <c r="Q26" s="83" t="str">
        <f>IF(Q1="","",IF(ACTIVO!V41=0,'Balances resumido'!Q14*365/'PyG resumida'!R3,ACTIVO!V42*365/'PyG resumida'!R3))</f>
        <v/>
      </c>
      <c r="R26" s="83" t="str">
        <f>IF(R1="","",IF(ACTIVO!W41=0,'Balances resumido'!R14*365/'PyG resumida'!S3,ACTIVO!W42*365/'PyG resumida'!S3))</f>
        <v/>
      </c>
      <c r="S26" s="83" t="str">
        <f>IF(S1="","",IF(ACTIVO!X41=0,'Balances resumido'!S14*365/'PyG resumida'!T3,ACTIVO!X42*365/'PyG resumida'!T3))</f>
        <v/>
      </c>
      <c r="T26" s="83" t="str">
        <f>IF(T1="","",IF(ACTIVO!Y41=0,'Balances resumido'!T14*365/'PyG resumida'!U3,ACTIVO!Y42*365/'PyG resumida'!U3))</f>
        <v/>
      </c>
      <c r="U26" s="83" t="str">
        <f>IF(U1="","",IF(ACTIVO!Z41=0,'Balances resumido'!U14*365/'PyG resumida'!V3,ACTIVO!Z42*365/'PyG resumida'!V3))</f>
        <v/>
      </c>
      <c r="V26" s="83" t="str">
        <f>IF(V1="","",IF(ACTIVO!AA41=0,'Balances resumido'!V14*365/'PyG resumida'!W3,ACTIVO!AA42*365/'PyG resumida'!W3))</f>
        <v/>
      </c>
      <c r="W26" s="83" t="str">
        <f>IF(W1="","",IF(ACTIVO!AB41=0,'Balances resumido'!W14*365/'PyG resumida'!X3,ACTIVO!AB42*365/'PyG resumida'!X3))</f>
        <v/>
      </c>
      <c r="X26" s="83" t="str">
        <f>IF(X1="","",IF(ACTIVO!AC41=0,'Balances resumido'!X14*365/'PyG resumida'!Y3,ACTIVO!AC42*365/'PyG resumida'!Y3))</f>
        <v/>
      </c>
      <c r="Y26" s="83" t="str">
        <f>IF(Y1="","",IF(ACTIVO!AD41=0,'Balances resumido'!Y14*365/'PyG resumida'!Z3,ACTIVO!AD42*365/'PyG resumida'!Z3))</f>
        <v/>
      </c>
      <c r="Z26" s="83" t="str">
        <f>IF(Z1="","",IF('PN y PASIVO'!AF51=0,'Balances resumido'!Z46*365/ABS('PyG resumida'!AA6),'PN y PASIVO'!AF51*365/ABS('PyG resumida'!AA6)))</f>
        <v/>
      </c>
      <c r="AA26" s="83" t="str">
        <f>IF(AA1="","",IF('PN y PASIVO'!AG51=0,'Balances resumido'!AA46*365/ABS('PyG resumida'!AB6),'PN y PASIVO'!AG51*365/ABS('PyG resumida'!AB6)))</f>
        <v/>
      </c>
      <c r="AB26" s="83" t="str">
        <f>IF(AB1="","",IF('PN y PASIVO'!AH52="",'Balances resumido'!AB46*365/ABS('Cuenta de PyG'!AG4),'PN y PASIVO'!AH54*365/ABS('Cuenta de PyG'!AG4)))</f>
        <v/>
      </c>
      <c r="AC26" s="83"/>
      <c r="AD26" s="83"/>
    </row>
    <row r="27" spans="1:30" s="46" customFormat="1" ht="14.1" customHeight="1" thickBot="1" x14ac:dyDescent="0.3">
      <c r="A27" s="78"/>
      <c r="B27" s="79" t="s">
        <v>81</v>
      </c>
      <c r="C27" s="87">
        <f>IF(C1="","",IF('PN y PASIVO'!G51=0,'Balances resumido'!C46*365/ABS('PyG resumida'!D6),'PN y PASIVO'!G51*365/ABS('PyG resumida'!D6)))</f>
        <v>10.269737771580557</v>
      </c>
      <c r="D27" s="87">
        <f>IF(D1="","",IF('PN y PASIVO'!H51=0,'Balances resumido'!D46*365/ABS('PyG resumida'!E6),'PN y PASIVO'!H51*365/ABS('PyG resumida'!E6)))</f>
        <v>79.669470720287805</v>
      </c>
      <c r="E27" s="87" t="str">
        <f>IF(E1="","",IF('PN y PASIVO'!I51=0,'Balances resumido'!E46*365/ABS('PyG resumida'!F6),'PN y PASIVO'!I51*365/ABS('PyG resumida'!F6)))</f>
        <v/>
      </c>
      <c r="F27" s="87">
        <f>IF(F1="","",IF('PN y PASIVO'!J51=0,'Balances resumido'!F46*365/ABS('PyG resumida'!G6),'PN y PASIVO'!J51*365/ABS('PyG resumida'!G6)))</f>
        <v>50.163055666239636</v>
      </c>
      <c r="G27" s="87">
        <f>IF(G1="","",IF('PN y PASIVO'!K51=0,'Balances resumido'!G46*365/ABS('PyG resumida'!H6),'PN y PASIVO'!K51*365/ABS('PyG resumida'!H6)))</f>
        <v>66.171994668766345</v>
      </c>
      <c r="H27" s="87" t="str">
        <f>IF(H1="","",IF('PN y PASIVO'!N51=0,'Balances resumido'!H46*365/ABS('PyG resumida'!I6),'PN y PASIVO'!N51*365/ABS('PyG resumida'!I6)))</f>
        <v/>
      </c>
      <c r="I27" s="87" t="str">
        <f>IF(I1="","",IF('PN y PASIVO'!O51=0,'Balances resumido'!I46*365/ABS('PyG resumida'!J6),'PN y PASIVO'!O51*365/ABS('PyG resumida'!J6)))</f>
        <v/>
      </c>
      <c r="J27" s="87" t="str">
        <f>IF(J1="","",IF('PN y PASIVO'!P51=0,'Balances resumido'!J46*365/ABS('PyG resumida'!K6),'PN y PASIVO'!P51*365/ABS('PyG resumida'!K6)))</f>
        <v/>
      </c>
      <c r="K27" s="87" t="str">
        <f>IF(K1="","",IF('PN y PASIVO'!Q51=0,'Balances resumido'!K46*365/ABS('PyG resumida'!L6),'PN y PASIVO'!Q51*365/ABS('PyG resumida'!L6)))</f>
        <v/>
      </c>
      <c r="L27" s="87" t="str">
        <f>IF(L1="","",IF('PN y PASIVO'!R51=0,'Balances resumido'!L46*365/ABS('PyG resumida'!M6),'PN y PASIVO'!R51*365/ABS('PyG resumida'!M6)))</f>
        <v/>
      </c>
      <c r="M27" s="87" t="str">
        <f>IF(M1="","",IF('PN y PASIVO'!S51=0,'Balances resumido'!M46*365/ABS('PyG resumida'!N6),'PN y PASIVO'!S51*365/ABS('PyG resumida'!N6)))</f>
        <v/>
      </c>
      <c r="N27" s="87" t="str">
        <f>IF(N1="","",IF('PN y PASIVO'!T51=0,'Balances resumido'!N46*365/ABS('PyG resumida'!O6),'PN y PASIVO'!T51*365/ABS('PyG resumida'!O6)))</f>
        <v/>
      </c>
      <c r="O27" s="87" t="str">
        <f>IF(O1="","",IF('PN y PASIVO'!U51=0,'Balances resumido'!O46*365/ABS('PyG resumida'!P6),'PN y PASIVO'!U51*365/ABS('PyG resumida'!P6)))</f>
        <v/>
      </c>
      <c r="P27" s="87" t="str">
        <f>IF(P1="","",IF('PN y PASIVO'!V51=0,'Balances resumido'!P46*365/ABS('PyG resumida'!Q6),'PN y PASIVO'!V51*365/ABS('PyG resumida'!Q6)))</f>
        <v/>
      </c>
      <c r="Q27" s="87" t="str">
        <f>IF(Q1="","",IF('PN y PASIVO'!W51=0,'Balances resumido'!Q46*365/ABS('PyG resumida'!R6),'PN y PASIVO'!W51*365/ABS('PyG resumida'!R6)))</f>
        <v/>
      </c>
      <c r="R27" s="87" t="str">
        <f>IF(R1="","",IF('PN y PASIVO'!X51=0,'Balances resumido'!R46*365/ABS('PyG resumida'!S6),'PN y PASIVO'!X51*365/ABS('PyG resumida'!S6)))</f>
        <v/>
      </c>
      <c r="S27" s="87" t="str">
        <f>IF(S1="","",IF('PN y PASIVO'!Y51=0,'Balances resumido'!S46*365/ABS('PyG resumida'!T6),'PN y PASIVO'!Y51*365/ABS('PyG resumida'!T6)))</f>
        <v/>
      </c>
      <c r="T27" s="87" t="str">
        <f>IF(T1="","",IF('PN y PASIVO'!Z51=0,'Balances resumido'!T46*365/ABS('PyG resumida'!U6),'PN y PASIVO'!Z51*365/ABS('PyG resumida'!U6)))</f>
        <v/>
      </c>
      <c r="U27" s="87" t="str">
        <f>IF(U1="","",IF('PN y PASIVO'!AA51=0,'Balances resumido'!U46*365/ABS('PyG resumida'!V6),'PN y PASIVO'!AA51*365/ABS('PyG resumida'!V6)))</f>
        <v/>
      </c>
      <c r="V27" s="87" t="str">
        <f>IF(V1="","",IF('PN y PASIVO'!AB51=0,'Balances resumido'!V46*365/ABS('PyG resumida'!W6),'PN y PASIVO'!AB51*365/ABS('PyG resumida'!W6)))</f>
        <v/>
      </c>
      <c r="W27" s="87" t="str">
        <f>IF(W1="","",IF('PN y PASIVO'!AC51=0,'Balances resumido'!W46*365/ABS('PyG resumida'!X6),'PN y PASIVO'!AC51*365/ABS('PyG resumida'!X6)))</f>
        <v/>
      </c>
      <c r="X27" s="87" t="str">
        <f>IF(X1="","",IF('PN y PASIVO'!AD51=0,'Balances resumido'!X46*365/ABS('PyG resumida'!Y6),'PN y PASIVO'!AD51*365/ABS('PyG resumida'!Y6)))</f>
        <v/>
      </c>
      <c r="Y27" s="87" t="str">
        <f>IF(Y1="","",IF('PN y PASIVO'!AE51=0,'Balances resumido'!Y46*365/ABS('PyG resumida'!Z6),'PN y PASIVO'!AE51*365/ABS('PyG resumida'!Z6)))</f>
        <v/>
      </c>
      <c r="Z27" s="87" t="str">
        <f>IF(Z1="","",IF(ACTIVO!AE41=0,'Balances resumido'!Z14*365/'PyG resumida'!AA3,ACTIVO!AE42*365/'PyG resumida'!AA3))</f>
        <v/>
      </c>
      <c r="AA27" s="87" t="str">
        <f>IF(AA1="","",IF(ACTIVO!AF41=0,'Balances resumido'!AA14*365/'PyG resumida'!AB3,ACTIVO!AF42*365/'PyG resumida'!AB3))</f>
        <v/>
      </c>
      <c r="AB27" s="87"/>
      <c r="AC27" s="87"/>
      <c r="AD27" s="87"/>
    </row>
    <row r="28" spans="1:30" s="6" customFormat="1" ht="16.5" thickTop="1" x14ac:dyDescent="0.25">
      <c r="A28" s="140" t="s">
        <v>194</v>
      </c>
      <c r="B28" s="12" t="s">
        <v>188</v>
      </c>
      <c r="C28" s="83">
        <f>IF(C1="","",'PyG resumida'!D3+'PyG resumida'!D4+'PyG resumida'!D5+'PyG resumida'!D6+'PyG resumida'!D7+'PyG resumida'!D8+'PyG resumida'!D9)</f>
        <v>534.59400000000005</v>
      </c>
      <c r="D28" s="83">
        <f>IF(D1="","",'PyG resumida'!E3+'PyG resumida'!E4+'PyG resumida'!E5+'PyG resumida'!E6+'PyG resumida'!E7+'PyG resumida'!E8+'PyG resumida'!E9)</f>
        <v>1271.3379999999997</v>
      </c>
      <c r="E28" s="83" t="str">
        <f>IF(E1="","",'PyG resumida'!F3+'PyG resumida'!F4+'PyG resumida'!F5+'PyG resumida'!F6+'PyG resumida'!F7+'PyG resumida'!F8+'PyG resumida'!F9)</f>
        <v/>
      </c>
      <c r="F28" s="83">
        <f>IF(F1="","",'PyG resumida'!G3+'PyG resumida'!G4+'PyG resumida'!G5+'PyG resumida'!G6+'PyG resumida'!G7+'PyG resumida'!G8+'PyG resumida'!G9)</f>
        <v>328.20199999999932</v>
      </c>
      <c r="G28" s="83">
        <f>IF(G1="","",'PyG resumida'!H3+'PyG resumida'!H4+'PyG resumida'!H5+'PyG resumida'!H6+'PyG resumida'!H7+'PyG resumida'!H8+'PyG resumida'!H9)</f>
        <v>889.57300000000032</v>
      </c>
      <c r="H28" s="83" t="str">
        <f>IF(H1="","",'PyG resumida'!I3+'PyG resumida'!I4+'PyG resumida'!I5+'PyG resumida'!I6+'PyG resumida'!I7+'PyG resumida'!I8+'PyG resumida'!I9)</f>
        <v/>
      </c>
      <c r="I28" s="83" t="str">
        <f>IF(I1="","",'PyG resumida'!J3+'PyG resumida'!J4+'PyG resumida'!J5+'PyG resumida'!J6+'PyG resumida'!J7+'PyG resumida'!J8+'PyG resumida'!J9)</f>
        <v/>
      </c>
      <c r="J28" s="83" t="str">
        <f>IF(J1="","",'PyG resumida'!K3+'PyG resumida'!K4+'PyG resumida'!K5+'PyG resumida'!K6+'PyG resumida'!K7+'PyG resumida'!K8+'PyG resumida'!K9)</f>
        <v/>
      </c>
      <c r="K28" s="83" t="str">
        <f>IF(K1="","",'PyG resumida'!L3+'PyG resumida'!L4+'PyG resumida'!L5+'PyG resumida'!L6+'PyG resumida'!L7+'PyG resumida'!L8+'PyG resumida'!L9)</f>
        <v/>
      </c>
      <c r="L28" s="83" t="str">
        <f>IF(L1="","",'PyG resumida'!M3+'PyG resumida'!M4+'PyG resumida'!M5+'PyG resumida'!M6+'PyG resumida'!M7+'PyG resumida'!M8+'PyG resumida'!M9)</f>
        <v/>
      </c>
      <c r="M28" s="83" t="str">
        <f>IF(M1="","",'PyG resumida'!N3+'PyG resumida'!N4+'PyG resumida'!N5+'PyG resumida'!N6+'PyG resumida'!N7+'PyG resumida'!N8+'PyG resumida'!N9)</f>
        <v/>
      </c>
      <c r="N28" s="83" t="str">
        <f>IF(N1="","",'PyG resumida'!O3+'PyG resumida'!O4+'PyG resumida'!O5+'PyG resumida'!O6+'PyG resumida'!O7+'PyG resumida'!O8+'PyG resumida'!O9)</f>
        <v/>
      </c>
      <c r="O28" s="83" t="str">
        <f>IF(O1="","",'PyG resumida'!P3+'PyG resumida'!P4+'PyG resumida'!P5+'PyG resumida'!P6+'PyG resumida'!P7+'PyG resumida'!P8+'PyG resumida'!P9)</f>
        <v/>
      </c>
      <c r="P28" s="83" t="str">
        <f>IF(P1="","",'PyG resumida'!Q3+'PyG resumida'!Q4+'PyG resumida'!Q5+'PyG resumida'!Q6+'PyG resumida'!Q7+'PyG resumida'!Q8+'PyG resumida'!Q9)</f>
        <v/>
      </c>
      <c r="Q28" s="83" t="str">
        <f>IF(Q1="","",'PyG resumida'!R3+'PyG resumida'!R4+'PyG resumida'!R5+'PyG resumida'!R6+'PyG resumida'!R7+'PyG resumida'!R8+'PyG resumida'!R9)</f>
        <v/>
      </c>
      <c r="R28" s="83" t="str">
        <f>IF(R1="","",'PyG resumida'!S3+'PyG resumida'!S4+'PyG resumida'!S5+'PyG resumida'!S6+'PyG resumida'!S7+'PyG resumida'!S8+'PyG resumida'!S9)</f>
        <v/>
      </c>
      <c r="S28" s="83" t="str">
        <f>IF(S1="","",'PyG resumida'!T3+'PyG resumida'!T4+'PyG resumida'!T5+'PyG resumida'!T6+'PyG resumida'!T7+'PyG resumida'!T8+'PyG resumida'!T9)</f>
        <v/>
      </c>
      <c r="T28" s="83" t="str">
        <f>IF(T1="","",'PyG resumida'!U3+'PyG resumida'!U4+'PyG resumida'!U5+'PyG resumida'!U6+'PyG resumida'!U7+'PyG resumida'!U8+'PyG resumida'!U9)</f>
        <v/>
      </c>
      <c r="U28" s="83" t="str">
        <f>IF(U1="","",'PyG resumida'!V3+'PyG resumida'!V4+'PyG resumida'!V5+'PyG resumida'!V6+'PyG resumida'!V7+'PyG resumida'!V8+'PyG resumida'!V9)</f>
        <v/>
      </c>
      <c r="V28" s="83" t="str">
        <f>IF(V1="","",'PyG resumida'!W3+'PyG resumida'!W4+'PyG resumida'!W5+'PyG resumida'!W6+'PyG resumida'!W7+'PyG resumida'!W8+'PyG resumida'!W9)</f>
        <v/>
      </c>
      <c r="W28" s="83" t="str">
        <f>IF(W1="","",'PyG resumida'!X3+'PyG resumida'!X4+'PyG resumida'!X5+'PyG resumida'!X6+'PyG resumida'!X7+'PyG resumida'!X8+'PyG resumida'!X9)</f>
        <v/>
      </c>
      <c r="X28" s="83" t="str">
        <f>IF(X1="","",'PyG resumida'!Y3+'PyG resumida'!Y4+'PyG resumida'!Y5+'PyG resumida'!Y6+'PyG resumida'!Y7+'PyG resumida'!Y8+'PyG resumida'!Y9)</f>
        <v/>
      </c>
      <c r="Y28" s="83" t="str">
        <f>IF(Y1="","",'PyG resumida'!Z3+'PyG resumida'!Z4+'PyG resumida'!Z5+'PyG resumida'!Z6+'PyG resumida'!Z7+'PyG resumida'!Z8+'PyG resumida'!Z9)</f>
        <v/>
      </c>
      <c r="Z28" s="83" t="str">
        <f>IF(Z1="","",'Cuenta de PyG'!AE3+'Cuenta de PyG'!AE6+'Cuenta de PyG'!AE7+'Cuenta de PyG'!AE8+'Cuenta de PyG'!AE13+'Cuenta de PyG'!AE16+'Cuenta de PyG'!AE20)</f>
        <v/>
      </c>
      <c r="AA28" s="83" t="str">
        <f>IF(AA1="","",'Cuenta de PyG'!AF3+'Cuenta de PyG'!AF6+'Cuenta de PyG'!AF7+'Cuenta de PyG'!AF8+'Cuenta de PyG'!AF13+'Cuenta de PyG'!AF16+'Cuenta de PyG'!AF20)</f>
        <v/>
      </c>
      <c r="AB28" s="83" t="str">
        <f>IF(AB1="","",'Cuenta de PyG'!AG3+'Cuenta de PyG'!AG6+'Cuenta de PyG'!AG7+'Cuenta de PyG'!AG8+'Cuenta de PyG'!AG13+'Cuenta de PyG'!AG16+'Cuenta de PyG'!AG20)</f>
        <v/>
      </c>
      <c r="AC28" s="83"/>
      <c r="AD28" s="83"/>
    </row>
    <row r="29" spans="1:30" s="6" customFormat="1" ht="15.75" x14ac:dyDescent="0.25">
      <c r="A29" s="141"/>
      <c r="B29" s="12" t="s">
        <v>189</v>
      </c>
      <c r="C29" s="83">
        <f>IF(C1="","",'PyG resumida'!D14)</f>
        <v>534.59400000000005</v>
      </c>
      <c r="D29" s="83">
        <f>IF(D1="","",'PyG resumida'!E14)</f>
        <v>1271.3379999999997</v>
      </c>
      <c r="E29" s="83" t="str">
        <f>IF(E1="","",'PyG resumida'!F14)</f>
        <v/>
      </c>
      <c r="F29" s="83">
        <f>IF(F1="","",'PyG resumida'!G14)</f>
        <v>328.20199999999932</v>
      </c>
      <c r="G29" s="83">
        <f>IF(G1="","",'PyG resumida'!H14)</f>
        <v>889.57300000000032</v>
      </c>
      <c r="H29" s="83" t="str">
        <f>IF(H1="","",'PyG resumida'!I14)</f>
        <v/>
      </c>
      <c r="I29" s="83" t="str">
        <f>IF(I1="","",'PyG resumida'!J14)</f>
        <v/>
      </c>
      <c r="J29" s="83" t="str">
        <f>IF(J1="","",'PyG resumida'!K14)</f>
        <v/>
      </c>
      <c r="K29" s="83" t="str">
        <f>IF(K1="","",'PyG resumida'!L14)</f>
        <v/>
      </c>
      <c r="L29" s="83" t="str">
        <f>IF(L1="","",'PyG resumida'!M14)</f>
        <v/>
      </c>
      <c r="M29" s="83" t="str">
        <f>IF(M1="","",'PyG resumida'!N14)</f>
        <v/>
      </c>
      <c r="N29" s="83" t="str">
        <f>IF(N1="","",'PyG resumida'!O14)</f>
        <v/>
      </c>
      <c r="O29" s="83" t="str">
        <f>IF(O1="","",'PyG resumida'!P14)</f>
        <v/>
      </c>
      <c r="P29" s="83" t="str">
        <f>IF(P1="","",'PyG resumida'!Q14)</f>
        <v/>
      </c>
      <c r="Q29" s="83" t="str">
        <f>IF(Q1="","",'PyG resumida'!R14)</f>
        <v/>
      </c>
      <c r="R29" s="83" t="str">
        <f>IF(R1="","",'PyG resumida'!S14)</f>
        <v/>
      </c>
      <c r="S29" s="83" t="str">
        <f>IF(S1="","",'PyG resumida'!T14)</f>
        <v/>
      </c>
      <c r="T29" s="83" t="str">
        <f>IF(T1="","",'PyG resumida'!U14)</f>
        <v/>
      </c>
      <c r="U29" s="83" t="str">
        <f>IF(U1="","",'PyG resumida'!V14)</f>
        <v/>
      </c>
      <c r="V29" s="83" t="str">
        <f>IF(V1="","",'PyG resumida'!W14)</f>
        <v/>
      </c>
      <c r="W29" s="83" t="str">
        <f>IF(W1="","",'PyG resumida'!X14)</f>
        <v/>
      </c>
      <c r="X29" s="83" t="str">
        <f>IF(X1="","",'PyG resumida'!Y14)</f>
        <v/>
      </c>
      <c r="Y29" s="83" t="str">
        <f>IF(Y1="","",'PyG resumida'!Z14)</f>
        <v/>
      </c>
      <c r="Z29" s="83" t="str">
        <f>IF(Z1="","",'Cuenta de PyG'!AE31)</f>
        <v/>
      </c>
      <c r="AA29" s="83" t="str">
        <f>IF(AA1="","",'Cuenta de PyG'!AF31)</f>
        <v/>
      </c>
      <c r="AB29" s="83" t="str">
        <f>IF(AB1="","",'Cuenta de PyG'!AG31)</f>
        <v/>
      </c>
      <c r="AC29" s="83"/>
      <c r="AD29" s="83"/>
    </row>
    <row r="30" spans="1:30" s="6" customFormat="1" ht="15.75" x14ac:dyDescent="0.25">
      <c r="A30" s="141"/>
      <c r="B30" s="12" t="s">
        <v>190</v>
      </c>
      <c r="C30" s="83">
        <f>IF(C1="","",'PyG resumida'!D20)</f>
        <v>-8.5560000000000009</v>
      </c>
      <c r="D30" s="83">
        <f>IF(D1="","",'PyG resumida'!E20)</f>
        <v>69.653999999999996</v>
      </c>
      <c r="E30" s="83" t="str">
        <f>IF(E1="","",'PyG resumida'!F20)</f>
        <v/>
      </c>
      <c r="F30" s="83">
        <f>IF(F1="","",'PyG resumida'!G20)</f>
        <v>-136.887</v>
      </c>
      <c r="G30" s="83">
        <f>IF(G1="","",'PyG resumida'!H20)</f>
        <v>-50.878000000000007</v>
      </c>
      <c r="H30" s="83" t="str">
        <f>IF(H1="","",'PyG resumida'!I20)</f>
        <v/>
      </c>
      <c r="I30" s="83" t="str">
        <f>IF(I1="","",'PyG resumida'!J20)</f>
        <v/>
      </c>
      <c r="J30" s="83" t="str">
        <f>IF(J1="","",'PyG resumida'!K20)</f>
        <v/>
      </c>
      <c r="K30" s="83" t="str">
        <f>IF(K1="","",'PyG resumida'!L20)</f>
        <v/>
      </c>
      <c r="L30" s="83" t="str">
        <f>IF(L1="","",'PyG resumida'!M20)</f>
        <v/>
      </c>
      <c r="M30" s="83" t="str">
        <f>IF(M1="","",'PyG resumida'!N20)</f>
        <v/>
      </c>
      <c r="N30" s="83" t="str">
        <f>IF(N1="","",'PyG resumida'!O20)</f>
        <v/>
      </c>
      <c r="O30" s="83" t="str">
        <f>IF(O1="","",'PyG resumida'!P20)</f>
        <v/>
      </c>
      <c r="P30" s="83" t="str">
        <f>IF(P1="","",'PyG resumida'!Q20)</f>
        <v/>
      </c>
      <c r="Q30" s="83" t="str">
        <f>IF(Q1="","",'PyG resumida'!R20)</f>
        <v/>
      </c>
      <c r="R30" s="83" t="str">
        <f>IF(R1="","",'PyG resumida'!S20)</f>
        <v/>
      </c>
      <c r="S30" s="83" t="str">
        <f>IF(S1="","",'PyG resumida'!T20)</f>
        <v/>
      </c>
      <c r="T30" s="83" t="str">
        <f>IF(T1="","",'PyG resumida'!U20)</f>
        <v/>
      </c>
      <c r="U30" s="83" t="str">
        <f>IF(U1="","",'PyG resumida'!V20)</f>
        <v/>
      </c>
      <c r="V30" s="83" t="str">
        <f>IF(V1="","",'PyG resumida'!W20)</f>
        <v/>
      </c>
      <c r="W30" s="83" t="str">
        <f>IF(W1="","",'PyG resumida'!X20)</f>
        <v/>
      </c>
      <c r="X30" s="83" t="str">
        <f>IF(X1="","",'PyG resumida'!Y20)</f>
        <v/>
      </c>
      <c r="Y30" s="83" t="str">
        <f>IF(Y1="","",'PyG resumida'!Z20)</f>
        <v/>
      </c>
      <c r="Z30" s="83" t="str">
        <f>IF(Z1="","",'Cuenta de PyG'!AE49)</f>
        <v/>
      </c>
      <c r="AA30" s="83" t="str">
        <f>IF(AA1="","",'Cuenta de PyG'!AF49)</f>
        <v/>
      </c>
      <c r="AB30" s="83" t="str">
        <f>IF(AB1="","",'Cuenta de PyG'!AG49)</f>
        <v/>
      </c>
      <c r="AC30" s="83"/>
      <c r="AD30" s="83"/>
    </row>
    <row r="31" spans="1:30" s="6" customFormat="1" ht="15.75" x14ac:dyDescent="0.25">
      <c r="A31" s="141"/>
      <c r="B31" s="12" t="s">
        <v>191</v>
      </c>
      <c r="C31" s="83">
        <f>IF(C1="","",'PyG resumida'!D21)</f>
        <v>526.03800000000001</v>
      </c>
      <c r="D31" s="83">
        <f>IF(D1="","",'PyG resumida'!E21)</f>
        <v>1340.9919999999997</v>
      </c>
      <c r="E31" s="83" t="str">
        <f>IF(E1="","",'PyG resumida'!F21)</f>
        <v/>
      </c>
      <c r="F31" s="83">
        <f>IF(F1="","",'PyG resumida'!G21)</f>
        <v>191.31499999999932</v>
      </c>
      <c r="G31" s="83">
        <f>IF(G1="","",'PyG resumida'!H21)</f>
        <v>838.69500000000028</v>
      </c>
      <c r="H31" s="83" t="str">
        <f>IF(H1="","",'PyG resumida'!I21)</f>
        <v/>
      </c>
      <c r="I31" s="83" t="str">
        <f>IF(I1="","",'PyG resumida'!J21)</f>
        <v/>
      </c>
      <c r="J31" s="83" t="str">
        <f>IF(J1="","",'PyG resumida'!K21)</f>
        <v/>
      </c>
      <c r="K31" s="83" t="str">
        <f>IF(K1="","",'PyG resumida'!L21)</f>
        <v/>
      </c>
      <c r="L31" s="83" t="str">
        <f>IF(L1="","",'PyG resumida'!M21)</f>
        <v/>
      </c>
      <c r="M31" s="83" t="str">
        <f>IF(M1="","",'PyG resumida'!N21)</f>
        <v/>
      </c>
      <c r="N31" s="83" t="str">
        <f>IF(N1="","",'PyG resumida'!O21)</f>
        <v/>
      </c>
      <c r="O31" s="83" t="str">
        <f>IF(O1="","",'PyG resumida'!P21)</f>
        <v/>
      </c>
      <c r="P31" s="83" t="str">
        <f>IF(P1="","",'PyG resumida'!Q21)</f>
        <v/>
      </c>
      <c r="Q31" s="83" t="str">
        <f>IF(Q1="","",'PyG resumida'!R21)</f>
        <v/>
      </c>
      <c r="R31" s="83" t="str">
        <f>IF(R1="","",'PyG resumida'!S21)</f>
        <v/>
      </c>
      <c r="S31" s="83" t="str">
        <f>IF(S1="","",'PyG resumida'!T21)</f>
        <v/>
      </c>
      <c r="T31" s="83" t="str">
        <f>IF(T1="","",'PyG resumida'!U21)</f>
        <v/>
      </c>
      <c r="U31" s="83" t="str">
        <f>IF(U1="","",'PyG resumida'!V21)</f>
        <v/>
      </c>
      <c r="V31" s="83" t="str">
        <f>IF(V1="","",'PyG resumida'!W21)</f>
        <v/>
      </c>
      <c r="W31" s="83" t="str">
        <f>IF(W1="","",'PyG resumida'!X21)</f>
        <v/>
      </c>
      <c r="X31" s="83" t="str">
        <f>IF(X1="","",'PyG resumida'!Y21)</f>
        <v/>
      </c>
      <c r="Y31" s="83" t="str">
        <f>IF(Y1="","",'PyG resumida'!Z21)</f>
        <v/>
      </c>
      <c r="Z31" s="83" t="str">
        <f>IF(Z1="","",'Cuenta de PyG'!AE50)</f>
        <v/>
      </c>
      <c r="AA31" s="83" t="str">
        <f>IF(AA1="","",'Cuenta de PyG'!AF50)</f>
        <v/>
      </c>
      <c r="AB31" s="83" t="str">
        <f>IF(AB1="","",'Cuenta de PyG'!AG50)</f>
        <v/>
      </c>
      <c r="AC31" s="83"/>
      <c r="AD31" s="83"/>
    </row>
    <row r="32" spans="1:30" s="6" customFormat="1" ht="15.75" x14ac:dyDescent="0.25">
      <c r="A32" s="141"/>
      <c r="B32" s="12" t="s">
        <v>192</v>
      </c>
      <c r="C32" s="83">
        <f>IF(C1="","",'PyG resumida'!D25)</f>
        <v>0</v>
      </c>
      <c r="D32" s="83">
        <f>IF(D1="","",'PyG resumida'!E25)</f>
        <v>-7.56</v>
      </c>
      <c r="E32" s="83" t="str">
        <f>IF(E1="","",'PyG resumida'!F25)</f>
        <v/>
      </c>
      <c r="F32" s="83">
        <f>IF(F1="","",'PyG resumida'!G25)</f>
        <v>0</v>
      </c>
      <c r="G32" s="83">
        <f>IF(G1="","",'PyG resumida'!H25)</f>
        <v>81.893000000000001</v>
      </c>
      <c r="H32" s="83" t="str">
        <f>IF(H1="","",'PyG resumida'!I25)</f>
        <v/>
      </c>
      <c r="I32" s="83" t="str">
        <f>IF(I1="","",'PyG resumida'!J25)</f>
        <v/>
      </c>
      <c r="J32" s="83" t="str">
        <f>IF(J1="","",'PyG resumida'!K25)</f>
        <v/>
      </c>
      <c r="K32" s="83" t="str">
        <f>IF(K1="","",'PyG resumida'!L25)</f>
        <v/>
      </c>
      <c r="L32" s="83" t="str">
        <f>IF(L1="","",'PyG resumida'!M25)</f>
        <v/>
      </c>
      <c r="M32" s="83" t="str">
        <f>IF(M1="","",'PyG resumida'!N25)</f>
        <v/>
      </c>
      <c r="N32" s="83" t="str">
        <f>IF(N1="","",'PyG resumida'!O25)</f>
        <v/>
      </c>
      <c r="O32" s="83" t="str">
        <f>IF(O1="","",'PyG resumida'!P25)</f>
        <v/>
      </c>
      <c r="P32" s="83" t="str">
        <f>IF(P1="","",'PyG resumida'!Q25)</f>
        <v/>
      </c>
      <c r="Q32" s="83" t="str">
        <f>IF(Q1="","",'PyG resumida'!R25)</f>
        <v/>
      </c>
      <c r="R32" s="83" t="str">
        <f>IF(R1="","",'PyG resumida'!S25)</f>
        <v/>
      </c>
      <c r="S32" s="83" t="str">
        <f>IF(S1="","",'PyG resumida'!T25)</f>
        <v/>
      </c>
      <c r="T32" s="83" t="str">
        <f>IF(T1="","",'PyG resumida'!U25)</f>
        <v/>
      </c>
      <c r="U32" s="83" t="str">
        <f>IF(U1="","",'PyG resumida'!V25)</f>
        <v/>
      </c>
      <c r="V32" s="83" t="str">
        <f>IF(V1="","",'PyG resumida'!W25)</f>
        <v/>
      </c>
      <c r="W32" s="83" t="str">
        <f>IF(W1="","",'PyG resumida'!X25)</f>
        <v/>
      </c>
      <c r="X32" s="83" t="str">
        <f>IF(X1="","",'PyG resumida'!Y25)</f>
        <v/>
      </c>
      <c r="Y32" s="83" t="str">
        <f>IF(Y1="","",'PyG resumida'!Z25)</f>
        <v/>
      </c>
      <c r="Z32" s="83" t="str">
        <f>IF(Z1="","",'Cuenta de PyG'!AE54)</f>
        <v/>
      </c>
      <c r="AA32" s="83" t="str">
        <f>IF(AA1="","",'Cuenta de PyG'!AF54)</f>
        <v/>
      </c>
      <c r="AB32" s="83" t="str">
        <f>IF(AB1="","",'Cuenta de PyG'!AG54)</f>
        <v/>
      </c>
      <c r="AC32" s="83"/>
      <c r="AD32" s="83"/>
    </row>
    <row r="33" spans="1:30" s="46" customFormat="1" ht="16.5" thickBot="1" x14ac:dyDescent="0.3">
      <c r="A33" s="142"/>
      <c r="B33" s="24" t="s">
        <v>193</v>
      </c>
      <c r="C33" s="87">
        <f>IF(C1="","",'PyG resumida'!D26)</f>
        <v>372.54700000000003</v>
      </c>
      <c r="D33" s="87">
        <f>IF(D1="","",'PyG resumida'!E26)</f>
        <v>862.57799999999975</v>
      </c>
      <c r="E33" s="87" t="str">
        <f>IF(E1="","",'PyG resumida'!F26)</f>
        <v/>
      </c>
      <c r="F33" s="87">
        <f>IF(F1="","",'PyG resumida'!G26)</f>
        <v>172.6449999999993</v>
      </c>
      <c r="G33" s="87">
        <f>IF(G1="","",'PyG resumida'!H26)</f>
        <v>653.14200000000028</v>
      </c>
      <c r="H33" s="87" t="str">
        <f>IF(H1="","",'PyG resumida'!I26)</f>
        <v/>
      </c>
      <c r="I33" s="87" t="str">
        <f>IF(I1="","",'PyG resumida'!J26)</f>
        <v/>
      </c>
      <c r="J33" s="87" t="str">
        <f>IF(J1="","",'PyG resumida'!K26)</f>
        <v/>
      </c>
      <c r="K33" s="87" t="str">
        <f>IF(K1="","",'PyG resumida'!L26)</f>
        <v/>
      </c>
      <c r="L33" s="87" t="str">
        <f>IF(L1="","",'PyG resumida'!M26)</f>
        <v/>
      </c>
      <c r="M33" s="87" t="str">
        <f>IF(M1="","",'PyG resumida'!N26)</f>
        <v/>
      </c>
      <c r="N33" s="87" t="str">
        <f>IF(N1="","",'PyG resumida'!O26)</f>
        <v/>
      </c>
      <c r="O33" s="87" t="str">
        <f>IF(O1="","",'PyG resumida'!P26)</f>
        <v/>
      </c>
      <c r="P33" s="87" t="str">
        <f>IF(P1="","",'PyG resumida'!Q26)</f>
        <v/>
      </c>
      <c r="Q33" s="87" t="str">
        <f>IF(Q1="","",'PyG resumida'!R26)</f>
        <v/>
      </c>
      <c r="R33" s="87" t="str">
        <f>IF(R1="","",'PyG resumida'!S26)</f>
        <v/>
      </c>
      <c r="S33" s="87" t="str">
        <f>IF(S1="","",'PyG resumida'!T26)</f>
        <v/>
      </c>
      <c r="T33" s="87" t="str">
        <f>IF(T1="","",'PyG resumida'!U26)</f>
        <v/>
      </c>
      <c r="U33" s="87" t="str">
        <f>IF(U1="","",'PyG resumida'!V26)</f>
        <v/>
      </c>
      <c r="V33" s="87" t="str">
        <f>IF(V1="","",'PyG resumida'!W26)</f>
        <v/>
      </c>
      <c r="W33" s="87" t="str">
        <f>IF(W1="","",'PyG resumida'!X26)</f>
        <v/>
      </c>
      <c r="X33" s="87" t="str">
        <f>IF(X1="","",'PyG resumida'!Y26)</f>
        <v/>
      </c>
      <c r="Y33" s="87" t="str">
        <f>IF(Y1="","",'PyG resumida'!Z26)</f>
        <v/>
      </c>
      <c r="Z33" s="87" t="str">
        <f>IF(Z1="","",'Cuenta de PyG'!AE55)</f>
        <v/>
      </c>
      <c r="AA33" s="87" t="str">
        <f>IF(AA1="","",'Cuenta de PyG'!AF55)</f>
        <v/>
      </c>
      <c r="AB33" s="87" t="str">
        <f>IF(AB1="","",'Cuenta de PyG'!AG55)</f>
        <v/>
      </c>
      <c r="AC33" s="87"/>
      <c r="AD33" s="87"/>
    </row>
    <row r="34" spans="1:30" s="128" customFormat="1" ht="16.5" thickTop="1" x14ac:dyDescent="0.25">
      <c r="A34" s="137" t="s">
        <v>213</v>
      </c>
      <c r="B34" s="130" t="s">
        <v>207</v>
      </c>
      <c r="C34" s="128">
        <f>IF(C1="","",'Balances resumido'!C3)</f>
        <v>4652.5889999999999</v>
      </c>
      <c r="D34" s="128">
        <f>IF(D1="","",'Balances resumido'!D3)</f>
        <v>6874.6100000000006</v>
      </c>
      <c r="E34" s="128" t="str">
        <f>IF(E1="","",'Balances resumido'!E3)</f>
        <v/>
      </c>
      <c r="F34" s="128">
        <f>IF(F1="","",'Balances resumido'!F3)</f>
        <v>18205.923999999999</v>
      </c>
      <c r="G34" s="128">
        <f>IF(G1="","",'Balances resumido'!G3)</f>
        <v>13433.855000000001</v>
      </c>
      <c r="H34" s="128" t="str">
        <f>IF(H1="","",'Balances resumido'!H3)</f>
        <v/>
      </c>
      <c r="I34" s="128" t="str">
        <f>IF(I1="","",'Balances resumido'!I3)</f>
        <v/>
      </c>
      <c r="J34" s="128" t="str">
        <f>IF(J1="","",'Balances resumido'!J3)</f>
        <v/>
      </c>
      <c r="K34" s="128" t="str">
        <f>IF(K1="","",'Balances resumido'!K3)</f>
        <v/>
      </c>
      <c r="L34" s="128" t="str">
        <f>IF(L1="","",'Balances resumido'!L3)</f>
        <v/>
      </c>
      <c r="M34" s="128" t="str">
        <f>IF(M1="","",'Balances resumido'!M3)</f>
        <v/>
      </c>
      <c r="N34" s="128" t="str">
        <f>IF(N1="","",'Balances resumido'!N3)</f>
        <v/>
      </c>
      <c r="O34" s="128" t="str">
        <f>IF(O1="","",'Balances resumido'!O3)</f>
        <v/>
      </c>
      <c r="P34" s="128" t="str">
        <f>IF(P1="","",'Balances resumido'!P3)</f>
        <v/>
      </c>
      <c r="Q34" s="128" t="str">
        <f>IF(Q1="","",'Balances resumido'!Q3)</f>
        <v/>
      </c>
      <c r="R34" s="128" t="str">
        <f>IF(R1="","",'Balances resumido'!R3)</f>
        <v/>
      </c>
      <c r="S34" s="128" t="str">
        <f>IF(S1="","",'Balances resumido'!S3)</f>
        <v/>
      </c>
      <c r="T34" s="128" t="str">
        <f>IF(T1="","",'Balances resumido'!T3)</f>
        <v/>
      </c>
      <c r="U34" s="128" t="str">
        <f>IF(U1="","",'Balances resumido'!U3)</f>
        <v/>
      </c>
      <c r="V34" s="128" t="str">
        <f>IF(V1="","",'Balances resumido'!V3)</f>
        <v/>
      </c>
      <c r="W34" s="128" t="str">
        <f>IF(W1="","",'Balances resumido'!W3)</f>
        <v/>
      </c>
      <c r="X34" s="128" t="str">
        <f>IF(X1="","",'Balances resumido'!X3)</f>
        <v/>
      </c>
      <c r="Y34" s="128" t="str">
        <f>IF(Y1="","",'Balances resumido'!Y3)</f>
        <v/>
      </c>
    </row>
    <row r="35" spans="1:30" s="128" customFormat="1" ht="15.75" x14ac:dyDescent="0.25">
      <c r="A35" s="138"/>
      <c r="B35" s="130" t="s">
        <v>208</v>
      </c>
      <c r="C35" s="128">
        <f>IF(C1="","",'Balances resumido'!C4)</f>
        <v>3195.7179999999998</v>
      </c>
      <c r="D35" s="128">
        <f>IF(D1="","",'Balances resumido'!D4)</f>
        <v>3006.3969999999999</v>
      </c>
      <c r="E35" s="128" t="str">
        <f>IF(E1="","",'Balances resumido'!E4)</f>
        <v/>
      </c>
      <c r="F35" s="128">
        <f>IF(F1="","",'Balances resumido'!F4)</f>
        <v>13325.263999999999</v>
      </c>
      <c r="G35" s="128">
        <f>IF(G1="","",'Balances resumido'!G4)</f>
        <v>9899.5840000000007</v>
      </c>
      <c r="H35" s="128" t="str">
        <f>IF(H1="","",'Balances resumido'!H4)</f>
        <v/>
      </c>
      <c r="I35" s="128" t="str">
        <f>IF(I1="","",'Balances resumido'!I4)</f>
        <v/>
      </c>
      <c r="J35" s="128" t="str">
        <f>IF(J1="","",'Balances resumido'!J4)</f>
        <v/>
      </c>
      <c r="K35" s="128" t="str">
        <f>IF(K1="","",'Balances resumido'!K4)</f>
        <v/>
      </c>
      <c r="L35" s="128" t="str">
        <f>IF(L1="","",'Balances resumido'!L4)</f>
        <v/>
      </c>
      <c r="M35" s="128" t="str">
        <f>IF(M1="","",'Balances resumido'!M4)</f>
        <v/>
      </c>
      <c r="N35" s="128" t="str">
        <f>IF(N1="","",'Balances resumido'!N4)</f>
        <v/>
      </c>
      <c r="O35" s="128" t="str">
        <f>IF(O1="","",'Balances resumido'!O4)</f>
        <v/>
      </c>
      <c r="P35" s="128" t="str">
        <f>IF(P1="","",'Balances resumido'!P4)</f>
        <v/>
      </c>
      <c r="Q35" s="128" t="str">
        <f>IF(Q1="","",'Balances resumido'!Q4)</f>
        <v/>
      </c>
      <c r="R35" s="128" t="str">
        <f>IF(R1="","",'Balances resumido'!R4)</f>
        <v/>
      </c>
      <c r="S35" s="128" t="str">
        <f>IF(S1="","",'Balances resumido'!S4)</f>
        <v/>
      </c>
      <c r="T35" s="128" t="str">
        <f>IF(T1="","",'Balances resumido'!T4)</f>
        <v/>
      </c>
      <c r="U35" s="128" t="str">
        <f>IF(U1="","",'Balances resumido'!U4)</f>
        <v/>
      </c>
      <c r="V35" s="128" t="str">
        <f>IF(V1="","",'Balances resumido'!V4)</f>
        <v/>
      </c>
      <c r="W35" s="128" t="str">
        <f>IF(W1="","",'Balances resumido'!W4)</f>
        <v/>
      </c>
      <c r="X35" s="128" t="str">
        <f>IF(X1="","",'Balances resumido'!X4)</f>
        <v/>
      </c>
      <c r="Y35" s="128" t="str">
        <f>IF(Y1="","",'Balances resumido'!Y4)</f>
        <v/>
      </c>
    </row>
    <row r="36" spans="1:30" s="128" customFormat="1" ht="15.75" x14ac:dyDescent="0.25">
      <c r="A36" s="138"/>
      <c r="B36" s="130" t="s">
        <v>209</v>
      </c>
      <c r="C36" s="128">
        <f>IF(C1="","",'Balances resumido'!C11)</f>
        <v>1456.8710000000001</v>
      </c>
      <c r="D36" s="128">
        <f>IF(D1="","",'Balances resumido'!D11)</f>
        <v>3868.2130000000002</v>
      </c>
      <c r="E36" s="128" t="str">
        <f>IF(E1="","",'Balances resumido'!E11)</f>
        <v/>
      </c>
      <c r="F36" s="128">
        <f>IF(F1="","",'Balances resumido'!F11)</f>
        <v>4880.6600000000008</v>
      </c>
      <c r="G36" s="128">
        <f>IF(G1="","",'Balances resumido'!G11)</f>
        <v>3534.2710000000002</v>
      </c>
      <c r="H36" s="128" t="str">
        <f>IF(H1="","",'Balances resumido'!H11)</f>
        <v/>
      </c>
      <c r="I36" s="128" t="str">
        <f>IF(I1="","",'Balances resumido'!I11)</f>
        <v/>
      </c>
      <c r="J36" s="128" t="str">
        <f>IF(J1="","",'Balances resumido'!J11)</f>
        <v/>
      </c>
      <c r="K36" s="128" t="str">
        <f>IF(K1="","",'Balances resumido'!K11)</f>
        <v/>
      </c>
      <c r="L36" s="128" t="str">
        <f>IF(L1="","",'Balances resumido'!L11)</f>
        <v/>
      </c>
      <c r="M36" s="128" t="str">
        <f>IF(M1="","",'Balances resumido'!M11)</f>
        <v/>
      </c>
      <c r="N36" s="128" t="str">
        <f>IF(N1="","",'Balances resumido'!N11)</f>
        <v/>
      </c>
      <c r="O36" s="128" t="str">
        <f>IF(O1="","",'Balances resumido'!O11)</f>
        <v/>
      </c>
      <c r="P36" s="128" t="str">
        <f>IF(P1="","",'Balances resumido'!P11)</f>
        <v/>
      </c>
      <c r="Q36" s="128" t="str">
        <f>IF(Q1="","",'Balances resumido'!Q11)</f>
        <v/>
      </c>
      <c r="R36" s="128" t="str">
        <f>IF(R1="","",'Balances resumido'!R11)</f>
        <v/>
      </c>
      <c r="S36" s="128" t="str">
        <f>IF(S1="","",'Balances resumido'!S11)</f>
        <v/>
      </c>
      <c r="T36" s="128" t="str">
        <f>IF(T1="","",'Balances resumido'!T11)</f>
        <v/>
      </c>
      <c r="U36" s="128" t="str">
        <f>IF(U1="","",'Balances resumido'!U11)</f>
        <v/>
      </c>
      <c r="V36" s="128" t="str">
        <f>IF(V1="","",'Balances resumido'!V11)</f>
        <v/>
      </c>
      <c r="W36" s="128" t="str">
        <f>IF(W1="","",'Balances resumido'!W11)</f>
        <v/>
      </c>
      <c r="X36" s="128" t="str">
        <f>IF(X1="","",'Balances resumido'!X11)</f>
        <v/>
      </c>
      <c r="Y36" s="128" t="str">
        <f>IF(Y1="","",'Balances resumido'!Y11)</f>
        <v/>
      </c>
    </row>
    <row r="37" spans="1:30" s="128" customFormat="1" ht="15.75" x14ac:dyDescent="0.25">
      <c r="A37" s="138"/>
      <c r="B37" s="130" t="s">
        <v>210</v>
      </c>
      <c r="C37" s="128">
        <f>IF(C1="","",'Balances resumido'!C19)</f>
        <v>2038.6100000000001</v>
      </c>
      <c r="D37" s="128">
        <f>IF(D1="","",'Balances resumido'!D19)</f>
        <v>5257.0450000000001</v>
      </c>
      <c r="E37" s="128" t="str">
        <f>IF(E1="","",'Balances resumido'!E19)</f>
        <v/>
      </c>
      <c r="F37" s="128">
        <f>IF(F1="","",'Balances resumido'!F19)</f>
        <v>7422.3489999999993</v>
      </c>
      <c r="G37" s="128">
        <f>IF(G1="","",'Balances resumido'!G19)</f>
        <v>7211.82</v>
      </c>
      <c r="H37" s="128" t="str">
        <f>IF(H1="","",'Balances resumido'!H19)</f>
        <v/>
      </c>
      <c r="I37" s="128" t="str">
        <f>IF(I1="","",'Balances resumido'!I19)</f>
        <v/>
      </c>
      <c r="J37" s="128" t="str">
        <f>IF(J1="","",'Balances resumido'!J19)</f>
        <v/>
      </c>
      <c r="K37" s="128" t="str">
        <f>IF(K1="","",'Balances resumido'!K19)</f>
        <v/>
      </c>
      <c r="L37" s="128" t="str">
        <f>IF(L1="","",'Balances resumido'!L19)</f>
        <v/>
      </c>
      <c r="M37" s="128" t="str">
        <f>IF(M1="","",'Balances resumido'!M19)</f>
        <v/>
      </c>
      <c r="N37" s="128" t="str">
        <f>IF(N1="","",'Balances resumido'!N19)</f>
        <v/>
      </c>
      <c r="O37" s="128" t="str">
        <f>IF(O1="","",'Balances resumido'!O19)</f>
        <v/>
      </c>
      <c r="P37" s="128" t="str">
        <f>IF(P1="","",'Balances resumido'!P19)</f>
        <v/>
      </c>
      <c r="Q37" s="128" t="str">
        <f>IF(Q1="","",'Balances resumido'!Q19)</f>
        <v/>
      </c>
      <c r="R37" s="128" t="str">
        <f>IF(R1="","",'Balances resumido'!R19)</f>
        <v/>
      </c>
      <c r="S37" s="128" t="str">
        <f>IF(S1="","",'Balances resumido'!S19)</f>
        <v/>
      </c>
      <c r="T37" s="128" t="str">
        <f>IF(T1="","",'Balances resumido'!T19)</f>
        <v/>
      </c>
      <c r="U37" s="128" t="str">
        <f>IF(U1="","",'Balances resumido'!U19)</f>
        <v/>
      </c>
      <c r="V37" s="128" t="str">
        <f>IF(V1="","",'Balances resumido'!V19)</f>
        <v/>
      </c>
      <c r="W37" s="128" t="str">
        <f>IF(W1="","",'Balances resumido'!W19)</f>
        <v/>
      </c>
      <c r="X37" s="128" t="str">
        <f>IF(X1="","",'Balances resumido'!X19)</f>
        <v/>
      </c>
      <c r="Y37" s="128" t="str">
        <f>IF(Y1="","",'Balances resumido'!Y19)</f>
        <v/>
      </c>
    </row>
    <row r="38" spans="1:30" s="128" customFormat="1" ht="15.75" x14ac:dyDescent="0.25">
      <c r="A38" s="138"/>
      <c r="B38" s="130" t="s">
        <v>211</v>
      </c>
      <c r="C38" s="128">
        <f>IF(C1="","",'Balances resumido'!C35)</f>
        <v>914.60599999999999</v>
      </c>
      <c r="D38" s="128">
        <f>IF(D1="","",'Balances resumido'!D35)</f>
        <v>25.926000000000002</v>
      </c>
      <c r="E38" s="128" t="str">
        <f>IF(E1="","",'Balances resumido'!E35)</f>
        <v/>
      </c>
      <c r="F38" s="128">
        <f>IF(F1="","",'Balances resumido'!F35)</f>
        <v>4710.8879999999999</v>
      </c>
      <c r="G38" s="128">
        <f>IF(G1="","",'Balances resumido'!G35)</f>
        <v>1909.4449999999999</v>
      </c>
      <c r="H38" s="128" t="str">
        <f>IF(H1="","",'Balances resumido'!H35)</f>
        <v/>
      </c>
      <c r="I38" s="128" t="str">
        <f>IF(I1="","",'Balances resumido'!I35)</f>
        <v/>
      </c>
      <c r="J38" s="128" t="str">
        <f>IF(J1="","",'Balances resumido'!J35)</f>
        <v/>
      </c>
      <c r="K38" s="128" t="str">
        <f>IF(K1="","",'Balances resumido'!K35)</f>
        <v/>
      </c>
      <c r="L38" s="128" t="str">
        <f>IF(L1="","",'Balances resumido'!L35)</f>
        <v/>
      </c>
      <c r="M38" s="128" t="str">
        <f>IF(M1="","",'Balances resumido'!M35)</f>
        <v/>
      </c>
      <c r="N38" s="128" t="str">
        <f>IF(N1="","",'Balances resumido'!N35)</f>
        <v/>
      </c>
      <c r="O38" s="128" t="str">
        <f>IF(O1="","",'Balances resumido'!O35)</f>
        <v/>
      </c>
      <c r="P38" s="128" t="str">
        <f>IF(P1="","",'Balances resumido'!P35)</f>
        <v/>
      </c>
      <c r="Q38" s="128" t="str">
        <f>IF(Q1="","",'Balances resumido'!Q35)</f>
        <v/>
      </c>
      <c r="R38" s="128" t="str">
        <f>IF(R1="","",'Balances resumido'!R35)</f>
        <v/>
      </c>
      <c r="S38" s="128" t="str">
        <f>IF(S1="","",'Balances resumido'!S35)</f>
        <v/>
      </c>
      <c r="T38" s="128" t="str">
        <f>IF(T1="","",'Balances resumido'!T35)</f>
        <v/>
      </c>
      <c r="U38" s="128" t="str">
        <f>IF(U1="","",'Balances resumido'!U35)</f>
        <v/>
      </c>
      <c r="V38" s="128" t="str">
        <f>IF(V1="","",'Balances resumido'!V35)</f>
        <v/>
      </c>
      <c r="W38" s="128" t="str">
        <f>IF(W1="","",'Balances resumido'!W35)</f>
        <v/>
      </c>
      <c r="X38" s="128" t="str">
        <f>IF(X1="","",'Balances resumido'!X35)</f>
        <v/>
      </c>
      <c r="Y38" s="128" t="str">
        <f>IF(Y1="","",'Balances resumido'!Y35)</f>
        <v/>
      </c>
    </row>
    <row r="39" spans="1:30" s="129" customFormat="1" ht="16.5" thickBot="1" x14ac:dyDescent="0.3">
      <c r="A39" s="139"/>
      <c r="B39" s="131" t="s">
        <v>212</v>
      </c>
      <c r="C39" s="129">
        <f>IF(C1="","",'Balances resumido'!C41)</f>
        <v>1699.3719999999998</v>
      </c>
      <c r="D39" s="129">
        <f>IF(D1="","",'Balances resumido'!D41)</f>
        <v>1591.6390000000001</v>
      </c>
      <c r="E39" s="129" t="str">
        <f>IF(E1="","",'Balances resumido'!E41)</f>
        <v/>
      </c>
      <c r="F39" s="129">
        <f>IF(F1="","",'Balances resumido'!F41)</f>
        <v>6072.6869999999999</v>
      </c>
      <c r="G39" s="129">
        <f>IF(G1="","",'Balances resumido'!G41)</f>
        <v>4312.59</v>
      </c>
      <c r="H39" s="129" t="str">
        <f>IF(H1="","",'Balances resumido'!H41)</f>
        <v/>
      </c>
      <c r="I39" s="129" t="str">
        <f>IF(I1="","",'Balances resumido'!I41)</f>
        <v/>
      </c>
      <c r="J39" s="129" t="str">
        <f>IF(J1="","",'Balances resumido'!J41)</f>
        <v/>
      </c>
      <c r="K39" s="129" t="str">
        <f>IF(K1="","",'Balances resumido'!K41)</f>
        <v/>
      </c>
      <c r="L39" s="129" t="str">
        <f>IF(L1="","",'Balances resumido'!L41)</f>
        <v/>
      </c>
      <c r="M39" s="129" t="str">
        <f>IF(M1="","",'Balances resumido'!M41)</f>
        <v/>
      </c>
      <c r="N39" s="129" t="str">
        <f>IF(N1="","",'Balances resumido'!N41)</f>
        <v/>
      </c>
      <c r="O39" s="129" t="str">
        <f>IF(O1="","",'Balances resumido'!O41)</f>
        <v/>
      </c>
      <c r="P39" s="129" t="str">
        <f>IF(P1="","",'Balances resumido'!P41)</f>
        <v/>
      </c>
      <c r="Q39" s="129" t="str">
        <f>IF(Q1="","",'Balances resumido'!Q41)</f>
        <v/>
      </c>
      <c r="R39" s="129" t="str">
        <f>IF(R1="","",'Balances resumido'!R41)</f>
        <v/>
      </c>
      <c r="S39" s="129" t="str">
        <f>IF(S1="","",'Balances resumido'!S41)</f>
        <v/>
      </c>
      <c r="T39" s="129" t="str">
        <f>IF(T1="","",'Balances resumido'!T41)</f>
        <v/>
      </c>
      <c r="U39" s="129" t="str">
        <f>IF(U1="","",'Balances resumido'!U41)</f>
        <v/>
      </c>
      <c r="V39" s="129" t="str">
        <f>IF(V1="","",'Balances resumido'!V41)</f>
        <v/>
      </c>
      <c r="W39" s="129" t="str">
        <f>IF(W1="","",'Balances resumido'!W41)</f>
        <v/>
      </c>
      <c r="X39" s="129" t="str">
        <f>IF(X1="","",'Balances resumido'!X41)</f>
        <v/>
      </c>
      <c r="Y39" s="129" t="str">
        <f>IF(Y1="","",'Balances resumido'!Y41)</f>
        <v/>
      </c>
    </row>
    <row r="40" spans="1:30" ht="15.75" thickTop="1" x14ac:dyDescent="0.25"/>
  </sheetData>
  <sheetProtection algorithmName="SHA-512" hashValue="jDJ6Gpu3O/j9tm4FSgjMmnqQ0vVh2sCs35Wb7cm1vZv8HJO5MF/ZDl7T7jNuYgY9S+NviIFbdn2I4x0ZtP4xFA==" saltValue="YaaBG5fnrugLdGZWTps1kA==" spinCount="100000" sheet="1" objects="1" scenarios="1"/>
  <mergeCells count="7">
    <mergeCell ref="A34:A39"/>
    <mergeCell ref="A28:A33"/>
    <mergeCell ref="A2:A7"/>
    <mergeCell ref="A8:A9"/>
    <mergeCell ref="A10:A13"/>
    <mergeCell ref="A14:A17"/>
    <mergeCell ref="A18:A25"/>
  </mergeCells>
  <dataValidations count="26">
    <dataValidation allowBlank="1" showInputMessage="1" showErrorMessage="1" prompt="(Disponible + Realizable) / pasivo corriente" sqref="B3" xr:uid="{00000000-0002-0000-0200-000000000000}"/>
    <dataValidation allowBlank="1" showInputMessage="1" showErrorMessage="1" prompt="Disponible / pasivo corriente" sqref="B2" xr:uid="{00000000-0002-0000-0200-000001000000}"/>
    <dataValidation allowBlank="1" showInputMessage="1" showErrorMessage="1" prompt="Activo corriente / pasivo corriente" sqref="B4" xr:uid="{00000000-0002-0000-0200-000002000000}"/>
    <dataValidation allowBlank="1" showInputMessage="1" showErrorMessage="1" prompt="Activo corriente – pasivo corriente" sqref="B5" xr:uid="{00000000-0002-0000-0200-000003000000}"/>
    <dataValidation allowBlank="1" showInputMessage="1" showErrorMessage="1" prompt="Fondo de Maniobra / pasivo corriente" sqref="B6" xr:uid="{00000000-0002-0000-0200-000004000000}"/>
    <dataValidation allowBlank="1" showInputMessage="1" showErrorMessage="1" prompt="Fondo de Maniobra  x 365 / ventas" sqref="B7" xr:uid="{00000000-0002-0000-0200-000005000000}"/>
    <dataValidation allowBlank="1" showInputMessage="1" showErrorMessage="1" prompt="Activo real / pasivo " sqref="B8" xr:uid="{00000000-0002-0000-0200-000006000000}"/>
    <dataValidation allowBlank="1" showInputMessage="1" showErrorMessage="1" prompt="Activo no corriente / Pasivo no corriente" sqref="B9" xr:uid="{00000000-0002-0000-0200-000007000000}"/>
    <dataValidation allowBlank="1" showInputMessage="1" showErrorMessage="1" prompt="Pasivo corriente / PN" sqref="B10" xr:uid="{00000000-0002-0000-0200-000008000000}"/>
    <dataValidation allowBlank="1" showInputMessage="1" showErrorMessage="1" prompt="Pasivo no corriente / PN" sqref="B11" xr:uid="{00000000-0002-0000-0200-000009000000}"/>
    <dataValidation allowBlank="1" showInputMessage="1" showErrorMessage="1" prompt="Pasivo / (Pasivo + PN) " sqref="B12" xr:uid="{00000000-0002-0000-0200-00000A000000}"/>
    <dataValidation allowBlank="1" showInputMessage="1" showErrorMessage="1" prompt="PN / Pasivo" sqref="B13" xr:uid="{00000000-0002-0000-0200-00000B000000}"/>
    <dataValidation allowBlank="1" showInputMessage="1" showErrorMessage="1" prompt="Resultado / activo total" sqref="B14" xr:uid="{00000000-0002-0000-0200-00000C000000}"/>
    <dataValidation allowBlank="1" showInputMessage="1" showErrorMessage="1" prompt="Resultado / PN" sqref="B15" xr:uid="{00000000-0002-0000-0200-00000D000000}"/>
    <dataValidation allowBlank="1" showInputMessage="1" showErrorMessage="1" prompt="Resultado / capital social" sqref="B16" xr:uid="{00000000-0002-0000-0200-00000E000000}"/>
    <dataValidation allowBlank="1" showInputMessage="1" showErrorMessage="1" prompt="Resultado / ventas" sqref="B17" xr:uid="{00000000-0002-0000-0200-00000F000000}"/>
    <dataValidation allowBlank="1" showInputMessage="1" showErrorMessage="1" prompt="Ventas / activos" sqref="B18" xr:uid="{00000000-0002-0000-0200-000010000000}"/>
    <dataValidation allowBlank="1" showInputMessage="1" showErrorMessage="1" prompt="Ventas / activo no corriente" sqref="B19" xr:uid="{00000000-0002-0000-0200-000011000000}"/>
    <dataValidation allowBlank="1" showInputMessage="1" showErrorMessage="1" prompt="Ventas / activo corriente" sqref="B20" xr:uid="{00000000-0002-0000-0200-000012000000}"/>
    <dataValidation allowBlank="1" showInputMessage="1" showErrorMessage="1" prompt="Ventas / existencias" sqref="B21" xr:uid="{00000000-0002-0000-0200-000013000000}"/>
    <dataValidation allowBlank="1" showInputMessage="1" showErrorMessage="1" prompt="Ventas / clientes" sqref="B22" xr:uid="{00000000-0002-0000-0200-000014000000}"/>
    <dataValidation allowBlank="1" showInputMessage="1" showErrorMessage="1" prompt="Ventas / fondos propios" sqref="B23" xr:uid="{00000000-0002-0000-0200-000015000000}"/>
    <dataValidation allowBlank="1" showInputMessage="1" showErrorMessage="1" prompt="Ventas / pasivo" sqref="B24" xr:uid="{00000000-0002-0000-0200-000016000000}"/>
    <dataValidation allowBlank="1" showInputMessage="1" showErrorMessage="1" prompt="Compras / existencias (materias primas)" sqref="B25" xr:uid="{00000000-0002-0000-0200-000017000000}"/>
    <dataValidation allowBlank="1" showInputMessage="1" showErrorMessage="1" prompt="Clientes x 365 / ventas" sqref="B26" xr:uid="{00000000-0002-0000-0200-000018000000}"/>
    <dataValidation allowBlank="1" showInputMessage="1" showErrorMessage="1" prompt="Proveedores x 365 / compras" sqref="B27" xr:uid="{00000000-0002-0000-0200-000019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RowHeight="15" x14ac:dyDescent="0.25"/>
  <cols>
    <col min="1" max="1" width="3.5703125" style="5" customWidth="1"/>
    <col min="2" max="2" width="4.5703125" style="5" customWidth="1"/>
    <col min="3" max="3" width="56.85546875" style="5" customWidth="1"/>
    <col min="4" max="30" width="18.7109375" style="5" customWidth="1"/>
    <col min="31" max="16384" width="11.42578125" style="5"/>
  </cols>
  <sheetData>
    <row r="1" spans="1:26" s="45" customFormat="1" ht="24" thickBot="1" x14ac:dyDescent="0.4">
      <c r="D1" s="45" t="e">
        <f>IF('Balances resumido'!#REF!="","",'Balances resumido'!#REF!)</f>
        <v>#REF!</v>
      </c>
      <c r="E1" s="45" t="e">
        <f>IF('Balances resumido'!#REF!="","",'Balances resumido'!#REF!)</f>
        <v>#REF!</v>
      </c>
      <c r="F1" s="45">
        <f>IF('Balances resumido'!C1="","",'Balances resumido'!C1)</f>
        <v>2012</v>
      </c>
      <c r="G1" s="45">
        <f>IF('Balances resumido'!D1="","",'Balances resumido'!D1)</f>
        <v>2006</v>
      </c>
      <c r="H1" s="45" t="str">
        <f>IF('Balances resumido'!E1="","",'Balances resumido'!E1)</f>
        <v/>
      </c>
      <c r="I1" s="45">
        <f>IF('Balances resumido'!F1="","",'Balances resumido'!F1)</f>
        <v>2012</v>
      </c>
      <c r="J1" s="45">
        <f>IF('Balances resumido'!G1="","",'Balances resumido'!G1)</f>
        <v>2006</v>
      </c>
      <c r="K1" s="45" t="e">
        <f>IF('Balances resumido'!#REF!="","",'Balances resumido'!#REF!)</f>
        <v>#REF!</v>
      </c>
      <c r="L1" s="45" t="e">
        <f>IF('Balances resumido'!#REF!="","",'Balances resumido'!#REF!)</f>
        <v>#REF!</v>
      </c>
      <c r="M1" s="45" t="str">
        <f>IF('Balances resumido'!H1="","",'Balances resumido'!H1)</f>
        <v/>
      </c>
      <c r="N1" s="45" t="str">
        <f>IF('Balances resumido'!I1="","",'Balances resumido'!I1)</f>
        <v/>
      </c>
      <c r="O1" s="45" t="str">
        <f>IF('Balances resumido'!J1="","",'Balances resumido'!J1)</f>
        <v/>
      </c>
      <c r="P1" s="45" t="str">
        <f>IF('Balances resumido'!K1="","",'Balances resumido'!K1)</f>
        <v/>
      </c>
      <c r="Q1" s="45" t="str">
        <f>IF('Balances resumido'!L1="","",'Balances resumido'!L1)</f>
        <v/>
      </c>
      <c r="R1" s="45" t="str">
        <f>IF('Balances resumido'!M1="","",'Balances resumido'!M1)</f>
        <v/>
      </c>
      <c r="S1" s="45" t="str">
        <f>IF('Balances resumido'!N1="","",'Balances resumido'!N1)</f>
        <v/>
      </c>
      <c r="T1" s="45" t="str">
        <f>IF('Balances resumido'!O1="","",'Balances resumido'!O1)</f>
        <v/>
      </c>
      <c r="U1" s="45" t="str">
        <f>IF('Balances resumido'!P1="","",'Balances resumido'!P1)</f>
        <v/>
      </c>
      <c r="V1" s="45" t="str">
        <f>IF('Balances resumido'!Q1="","",'Balances resumido'!Q1)</f>
        <v/>
      </c>
      <c r="W1" s="45" t="str">
        <f>IF('Balances resumido'!R1="","",'Balances resumido'!R1)</f>
        <v/>
      </c>
      <c r="X1" s="45" t="str">
        <f>IF('Balances resumido'!S1="","",'Balances resumido'!S1)</f>
        <v/>
      </c>
      <c r="Y1" s="45" t="str">
        <f>IF('Balances resumido'!T1="","",'Balances resumido'!T1)</f>
        <v/>
      </c>
      <c r="Z1" s="45" t="str">
        <f>IF('Balances resumido'!U1="","",'Balances resumido'!U1)</f>
        <v/>
      </c>
    </row>
    <row r="2" spans="1:26" s="18" customFormat="1" ht="19.5" thickTop="1" x14ac:dyDescent="0.3">
      <c r="A2" s="18" t="s">
        <v>142</v>
      </c>
      <c r="D2" s="18" t="e">
        <f>IF(D1="","",'PN y PASIVO'!E2)</f>
        <v>#REF!</v>
      </c>
      <c r="E2" s="18" t="e">
        <f>IF(E1="","",'PN y PASIVO'!F2)</f>
        <v>#REF!</v>
      </c>
      <c r="F2" s="18">
        <f>IF(F1="","",'PN y PASIVO'!G2)</f>
        <v>0</v>
      </c>
      <c r="G2" s="18">
        <f>IF(G1="","",'PN y PASIVO'!H2)</f>
        <v>0</v>
      </c>
      <c r="H2" s="18" t="str">
        <f>IF(H1="","",'PN y PASIVO'!I2)</f>
        <v/>
      </c>
      <c r="I2" s="18">
        <f>IF(I1="","",'PN y PASIVO'!J2)</f>
        <v>0</v>
      </c>
      <c r="J2" s="18">
        <f>IF(J1="","",'PN y PASIVO'!K2)</f>
        <v>0</v>
      </c>
      <c r="K2" s="18" t="e">
        <f>IF(K1="","",'PN y PASIVO'!L2)</f>
        <v>#REF!</v>
      </c>
      <c r="L2" s="18" t="e">
        <f>IF(L1="","",'PN y PASIVO'!M2)</f>
        <v>#REF!</v>
      </c>
      <c r="M2" s="18" t="str">
        <f>IF(M1="","",'PN y PASIVO'!N2)</f>
        <v/>
      </c>
      <c r="N2" s="18" t="str">
        <f>IF(N1="","",'PN y PASIVO'!O2)</f>
        <v/>
      </c>
      <c r="O2" s="18" t="str">
        <f>IF(O1="","",'PN y PASIVO'!P2)</f>
        <v/>
      </c>
      <c r="P2" s="18" t="str">
        <f>IF(P1="","",'PN y PASIVO'!Q2)</f>
        <v/>
      </c>
      <c r="Q2" s="18" t="str">
        <f>IF(Q1="","",'PN y PASIVO'!R2)</f>
        <v/>
      </c>
      <c r="R2" s="18" t="str">
        <f>IF(R1="","",'PN y PASIVO'!S2)</f>
        <v/>
      </c>
      <c r="S2" s="18" t="str">
        <f>IF(S1="","",'PN y PASIVO'!T2)</f>
        <v/>
      </c>
      <c r="T2" s="18" t="str">
        <f>IF(T1="","",'PN y PASIVO'!U2)</f>
        <v/>
      </c>
      <c r="U2" s="18" t="str">
        <f>IF(U1="","",'PN y PASIVO'!V2)</f>
        <v/>
      </c>
      <c r="V2" s="18" t="str">
        <f>IF(V1="","",'PN y PASIVO'!W2)</f>
        <v/>
      </c>
      <c r="W2" s="18" t="str">
        <f>IF(W1="","",'PN y PASIVO'!X2)</f>
        <v/>
      </c>
      <c r="X2" s="18" t="str">
        <f>IF(X1="","",'PN y PASIVO'!Y2)</f>
        <v/>
      </c>
      <c r="Y2" s="18" t="str">
        <f>IF(Y1="","",'PN y PASIVO'!Z2)</f>
        <v/>
      </c>
      <c r="Z2" s="18" t="str">
        <f>IF(Z1="","",'PN y PASIVO'!AA2)</f>
        <v/>
      </c>
    </row>
    <row r="3" spans="1:26" s="19" customFormat="1" ht="19.5" thickBot="1" x14ac:dyDescent="0.35">
      <c r="A3" s="19" t="s">
        <v>141</v>
      </c>
      <c r="D3" s="19" t="e">
        <f>IF(D1="","",D4+D32)</f>
        <v>#REF!</v>
      </c>
      <c r="E3" s="19" t="e">
        <f t="shared" ref="E3:Z3" si="0">IF(E1="","",E4+E32)</f>
        <v>#REF!</v>
      </c>
      <c r="F3" s="19">
        <f t="shared" si="0"/>
        <v>0</v>
      </c>
      <c r="G3" s="19">
        <f t="shared" si="0"/>
        <v>0</v>
      </c>
      <c r="H3" s="19" t="str">
        <f t="shared" si="0"/>
        <v/>
      </c>
      <c r="I3" s="19">
        <f t="shared" si="0"/>
        <v>0</v>
      </c>
      <c r="J3" s="19">
        <f t="shared" si="0"/>
        <v>0</v>
      </c>
      <c r="K3" s="19" t="e">
        <f t="shared" si="0"/>
        <v>#REF!</v>
      </c>
      <c r="L3" s="19" t="e">
        <f t="shared" si="0"/>
        <v>#REF!</v>
      </c>
      <c r="M3" s="19" t="str">
        <f t="shared" si="0"/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 t="str">
        <f t="shared" si="0"/>
        <v/>
      </c>
      <c r="W3" s="19" t="str">
        <f t="shared" si="0"/>
        <v/>
      </c>
      <c r="X3" s="19" t="str">
        <f t="shared" si="0"/>
        <v/>
      </c>
      <c r="Y3" s="19" t="str">
        <f t="shared" si="0"/>
        <v/>
      </c>
      <c r="Z3" s="19" t="str">
        <f t="shared" si="0"/>
        <v/>
      </c>
    </row>
    <row r="4" spans="1:26" s="57" customFormat="1" ht="19.5" thickTop="1" x14ac:dyDescent="0.3">
      <c r="A4" s="57" t="s">
        <v>0</v>
      </c>
      <c r="D4" s="57" t="e">
        <f>IF(D1="","",D5+D12+D16+D19+D25+D31)</f>
        <v>#REF!</v>
      </c>
      <c r="E4" s="57" t="e">
        <f t="shared" ref="E4:Z4" si="1">IF(E1="","",E5+E12+E16+E19+E25+E31)</f>
        <v>#REF!</v>
      </c>
      <c r="F4" s="57">
        <f t="shared" si="1"/>
        <v>0</v>
      </c>
      <c r="G4" s="57">
        <f t="shared" si="1"/>
        <v>0</v>
      </c>
      <c r="H4" s="57" t="str">
        <f t="shared" si="1"/>
        <v/>
      </c>
      <c r="I4" s="57">
        <f t="shared" si="1"/>
        <v>0</v>
      </c>
      <c r="J4" s="57">
        <f t="shared" si="1"/>
        <v>0</v>
      </c>
      <c r="K4" s="57" t="e">
        <f t="shared" si="1"/>
        <v>#REF!</v>
      </c>
      <c r="L4" s="57" t="e">
        <f t="shared" si="1"/>
        <v>#REF!</v>
      </c>
      <c r="M4" s="57" t="str">
        <f t="shared" si="1"/>
        <v/>
      </c>
      <c r="N4" s="57" t="str">
        <f t="shared" si="1"/>
        <v/>
      </c>
      <c r="O4" s="57" t="str">
        <f t="shared" si="1"/>
        <v/>
      </c>
      <c r="P4" s="57" t="str">
        <f t="shared" si="1"/>
        <v/>
      </c>
      <c r="Q4" s="57" t="str">
        <f t="shared" si="1"/>
        <v/>
      </c>
      <c r="R4" s="57" t="str">
        <f t="shared" si="1"/>
        <v/>
      </c>
      <c r="S4" s="57" t="str">
        <f t="shared" si="1"/>
        <v/>
      </c>
      <c r="T4" s="57" t="str">
        <f t="shared" si="1"/>
        <v/>
      </c>
      <c r="U4" s="57" t="str">
        <f t="shared" si="1"/>
        <v/>
      </c>
      <c r="V4" s="57" t="str">
        <f t="shared" si="1"/>
        <v/>
      </c>
      <c r="W4" s="57" t="str">
        <f t="shared" si="1"/>
        <v/>
      </c>
      <c r="X4" s="57" t="str">
        <f t="shared" si="1"/>
        <v/>
      </c>
      <c r="Y4" s="57" t="str">
        <f t="shared" si="1"/>
        <v/>
      </c>
      <c r="Z4" s="57" t="str">
        <f t="shared" si="1"/>
        <v/>
      </c>
    </row>
    <row r="5" spans="1:26" s="50" customFormat="1" ht="15.75" x14ac:dyDescent="0.25">
      <c r="B5" s="50" t="s">
        <v>1</v>
      </c>
      <c r="D5" s="50" t="e">
        <f>IF(D1="","",SUM(D6:D11))</f>
        <v>#REF!</v>
      </c>
      <c r="E5" s="50" t="e">
        <f t="shared" ref="E5:Z5" si="2">IF(E1="","",SUM(E6:E11))</f>
        <v>#REF!</v>
      </c>
      <c r="F5" s="50">
        <f t="shared" si="2"/>
        <v>0</v>
      </c>
      <c r="G5" s="50">
        <f t="shared" si="2"/>
        <v>0</v>
      </c>
      <c r="H5" s="50" t="str">
        <f t="shared" si="2"/>
        <v/>
      </c>
      <c r="I5" s="50">
        <f t="shared" si="2"/>
        <v>0</v>
      </c>
      <c r="J5" s="50">
        <f t="shared" si="2"/>
        <v>0</v>
      </c>
      <c r="K5" s="50" t="e">
        <f t="shared" si="2"/>
        <v>#REF!</v>
      </c>
      <c r="L5" s="50" t="e">
        <f t="shared" si="2"/>
        <v>#REF!</v>
      </c>
      <c r="M5" s="50" t="str">
        <f t="shared" si="2"/>
        <v/>
      </c>
      <c r="N5" s="50" t="str">
        <f t="shared" si="2"/>
        <v/>
      </c>
      <c r="O5" s="50" t="str">
        <f t="shared" si="2"/>
        <v/>
      </c>
      <c r="P5" s="50" t="str">
        <f t="shared" si="2"/>
        <v/>
      </c>
      <c r="Q5" s="50" t="str">
        <f t="shared" si="2"/>
        <v/>
      </c>
      <c r="R5" s="50" t="str">
        <f t="shared" si="2"/>
        <v/>
      </c>
      <c r="S5" s="50" t="str">
        <f t="shared" si="2"/>
        <v/>
      </c>
      <c r="T5" s="50" t="str">
        <f t="shared" si="2"/>
        <v/>
      </c>
      <c r="U5" s="50" t="str">
        <f t="shared" si="2"/>
        <v/>
      </c>
      <c r="V5" s="50" t="str">
        <f t="shared" si="2"/>
        <v/>
      </c>
      <c r="W5" s="50" t="str">
        <f t="shared" si="2"/>
        <v/>
      </c>
      <c r="X5" s="50" t="str">
        <f t="shared" si="2"/>
        <v/>
      </c>
      <c r="Y5" s="50" t="str">
        <f t="shared" si="2"/>
        <v/>
      </c>
      <c r="Z5" s="50" t="str">
        <f t="shared" si="2"/>
        <v/>
      </c>
    </row>
    <row r="6" spans="1:26" s="9" customFormat="1" ht="15.75" x14ac:dyDescent="0.25">
      <c r="A6" s="6"/>
      <c r="B6" s="14"/>
      <c r="C6" s="6" t="s">
        <v>85</v>
      </c>
    </row>
    <row r="7" spans="1:26" s="9" customFormat="1" ht="15.75" x14ac:dyDescent="0.25">
      <c r="A7" s="6"/>
      <c r="B7" s="14"/>
      <c r="C7" s="6" t="s">
        <v>86</v>
      </c>
    </row>
    <row r="8" spans="1:26" s="9" customFormat="1" ht="15.75" x14ac:dyDescent="0.25">
      <c r="A8" s="6"/>
      <c r="B8" s="14"/>
      <c r="C8" s="6" t="s">
        <v>87</v>
      </c>
    </row>
    <row r="9" spans="1:26" s="9" customFormat="1" ht="15.75" x14ac:dyDescent="0.25">
      <c r="A9" s="6"/>
      <c r="B9" s="14"/>
      <c r="C9" s="6" t="s">
        <v>82</v>
      </c>
    </row>
    <row r="10" spans="1:26" s="9" customFormat="1" ht="15.75" x14ac:dyDescent="0.25">
      <c r="A10" s="6"/>
      <c r="B10" s="14"/>
      <c r="C10" s="6" t="s">
        <v>83</v>
      </c>
    </row>
    <row r="11" spans="1:26" s="9" customFormat="1" ht="15.75" x14ac:dyDescent="0.25">
      <c r="A11" s="6"/>
      <c r="B11" s="14"/>
      <c r="C11" s="6" t="s">
        <v>84</v>
      </c>
    </row>
    <row r="12" spans="1:26" s="14" customFormat="1" ht="15.75" x14ac:dyDescent="0.25">
      <c r="B12" s="14" t="s">
        <v>2</v>
      </c>
      <c r="D12" s="14" t="e">
        <f>IF(D1="","",SUM(D13:D15))</f>
        <v>#REF!</v>
      </c>
      <c r="E12" s="14" t="e">
        <f t="shared" ref="E12:Z12" si="3">IF(E1="","",SUM(E13:E15))</f>
        <v>#REF!</v>
      </c>
      <c r="F12" s="14">
        <f t="shared" si="3"/>
        <v>0</v>
      </c>
      <c r="G12" s="14">
        <f t="shared" si="3"/>
        <v>0</v>
      </c>
      <c r="H12" s="14" t="str">
        <f t="shared" si="3"/>
        <v/>
      </c>
      <c r="I12" s="14">
        <f t="shared" si="3"/>
        <v>0</v>
      </c>
      <c r="J12" s="14">
        <f t="shared" si="3"/>
        <v>0</v>
      </c>
      <c r="K12" s="14" t="e">
        <f t="shared" si="3"/>
        <v>#REF!</v>
      </c>
      <c r="L12" s="14" t="e">
        <f t="shared" si="3"/>
        <v>#REF!</v>
      </c>
      <c r="M12" s="14" t="str">
        <f t="shared" si="3"/>
        <v/>
      </c>
      <c r="N12" s="14" t="str">
        <f t="shared" si="3"/>
        <v/>
      </c>
      <c r="O12" s="14" t="str">
        <f t="shared" si="3"/>
        <v/>
      </c>
      <c r="P12" s="14" t="str">
        <f t="shared" si="3"/>
        <v/>
      </c>
      <c r="Q12" s="14" t="str">
        <f t="shared" si="3"/>
        <v/>
      </c>
      <c r="R12" s="14" t="str">
        <f t="shared" si="3"/>
        <v/>
      </c>
      <c r="S12" s="14" t="str">
        <f t="shared" si="3"/>
        <v/>
      </c>
      <c r="T12" s="14" t="str">
        <f t="shared" si="3"/>
        <v/>
      </c>
      <c r="U12" s="14" t="str">
        <f t="shared" si="3"/>
        <v/>
      </c>
      <c r="V12" s="14" t="str">
        <f t="shared" si="3"/>
        <v/>
      </c>
      <c r="W12" s="14" t="str">
        <f t="shared" si="3"/>
        <v/>
      </c>
      <c r="X12" s="14" t="str">
        <f t="shared" si="3"/>
        <v/>
      </c>
      <c r="Y12" s="14" t="str">
        <f t="shared" si="3"/>
        <v/>
      </c>
      <c r="Z12" s="14" t="str">
        <f t="shared" si="3"/>
        <v/>
      </c>
    </row>
    <row r="13" spans="1:26" s="9" customFormat="1" ht="15.75" x14ac:dyDescent="0.25">
      <c r="A13" s="6"/>
      <c r="B13" s="14"/>
      <c r="C13" s="6" t="s">
        <v>92</v>
      </c>
    </row>
    <row r="14" spans="1:26" s="9" customFormat="1" ht="31.5" x14ac:dyDescent="0.25">
      <c r="A14" s="6"/>
      <c r="B14" s="14"/>
      <c r="C14" s="15" t="s">
        <v>93</v>
      </c>
    </row>
    <row r="15" spans="1:26" s="9" customFormat="1" ht="15.75" x14ac:dyDescent="0.25">
      <c r="A15" s="6"/>
      <c r="B15" s="14"/>
      <c r="C15" s="6" t="s">
        <v>94</v>
      </c>
    </row>
    <row r="16" spans="1:26" s="14" customFormat="1" ht="15.75" x14ac:dyDescent="0.25">
      <c r="B16" s="14" t="s">
        <v>3</v>
      </c>
      <c r="D16" s="14" t="e">
        <f>IF(D1="","",D17+D18)</f>
        <v>#REF!</v>
      </c>
      <c r="E16" s="14" t="e">
        <f t="shared" ref="E16:Z16" si="4">IF(E1="","",E17+E18)</f>
        <v>#REF!</v>
      </c>
      <c r="F16" s="14">
        <f t="shared" si="4"/>
        <v>0</v>
      </c>
      <c r="G16" s="14">
        <f t="shared" si="4"/>
        <v>0</v>
      </c>
      <c r="H16" s="14" t="str">
        <f t="shared" si="4"/>
        <v/>
      </c>
      <c r="I16" s="14">
        <f t="shared" si="4"/>
        <v>0</v>
      </c>
      <c r="J16" s="14">
        <f t="shared" si="4"/>
        <v>0</v>
      </c>
      <c r="K16" s="14" t="e">
        <f t="shared" si="4"/>
        <v>#REF!</v>
      </c>
      <c r="L16" s="14" t="e">
        <f t="shared" si="4"/>
        <v>#REF!</v>
      </c>
      <c r="M16" s="14" t="str">
        <f t="shared" si="4"/>
        <v/>
      </c>
      <c r="N16" s="14" t="str">
        <f t="shared" si="4"/>
        <v/>
      </c>
      <c r="O16" s="14" t="str">
        <f t="shared" si="4"/>
        <v/>
      </c>
      <c r="P16" s="14" t="str">
        <f t="shared" si="4"/>
        <v/>
      </c>
      <c r="Q16" s="14" t="str">
        <f t="shared" si="4"/>
        <v/>
      </c>
      <c r="R16" s="14" t="str">
        <f t="shared" si="4"/>
        <v/>
      </c>
      <c r="S16" s="14" t="str">
        <f t="shared" si="4"/>
        <v/>
      </c>
      <c r="T16" s="14" t="str">
        <f t="shared" si="4"/>
        <v/>
      </c>
      <c r="U16" s="14" t="str">
        <f t="shared" si="4"/>
        <v/>
      </c>
      <c r="V16" s="14" t="str">
        <f t="shared" si="4"/>
        <v/>
      </c>
      <c r="W16" s="14" t="str">
        <f t="shared" si="4"/>
        <v/>
      </c>
      <c r="X16" s="14" t="str">
        <f t="shared" si="4"/>
        <v/>
      </c>
      <c r="Y16" s="14" t="str">
        <f t="shared" si="4"/>
        <v/>
      </c>
      <c r="Z16" s="14" t="str">
        <f t="shared" si="4"/>
        <v/>
      </c>
    </row>
    <row r="17" spans="1:26" s="9" customFormat="1" ht="15.75" x14ac:dyDescent="0.25">
      <c r="A17" s="6"/>
      <c r="B17" s="14"/>
      <c r="C17" s="6" t="s">
        <v>95</v>
      </c>
    </row>
    <row r="18" spans="1:26" s="9" customFormat="1" ht="15.75" x14ac:dyDescent="0.25">
      <c r="A18" s="6"/>
      <c r="B18" s="14"/>
      <c r="C18" s="6" t="s">
        <v>96</v>
      </c>
    </row>
    <row r="19" spans="1:26" s="14" customFormat="1" ht="15.75" x14ac:dyDescent="0.25">
      <c r="B19" s="14" t="s">
        <v>4</v>
      </c>
      <c r="D19" s="14" t="e">
        <f>IF(D1="","",SUM(D20:D24))</f>
        <v>#REF!</v>
      </c>
      <c r="E19" s="14" t="e">
        <f t="shared" ref="E19:Z19" si="5">IF(E1="","",SUM(E20:E24))</f>
        <v>#REF!</v>
      </c>
      <c r="F19" s="14">
        <f t="shared" si="5"/>
        <v>0</v>
      </c>
      <c r="G19" s="14">
        <f t="shared" si="5"/>
        <v>0</v>
      </c>
      <c r="H19" s="14" t="str">
        <f t="shared" si="5"/>
        <v/>
      </c>
      <c r="I19" s="14">
        <f t="shared" si="5"/>
        <v>0</v>
      </c>
      <c r="J19" s="14">
        <f t="shared" si="5"/>
        <v>0</v>
      </c>
      <c r="K19" s="14" t="e">
        <f t="shared" si="5"/>
        <v>#REF!</v>
      </c>
      <c r="L19" s="14" t="e">
        <f t="shared" si="5"/>
        <v>#REF!</v>
      </c>
      <c r="M19" s="14" t="str">
        <f t="shared" si="5"/>
        <v/>
      </c>
      <c r="N19" s="14" t="str">
        <f t="shared" si="5"/>
        <v/>
      </c>
      <c r="O19" s="14" t="str">
        <f t="shared" si="5"/>
        <v/>
      </c>
      <c r="P19" s="14" t="str">
        <f t="shared" si="5"/>
        <v/>
      </c>
      <c r="Q19" s="14" t="str">
        <f t="shared" si="5"/>
        <v/>
      </c>
      <c r="R19" s="14" t="str">
        <f t="shared" si="5"/>
        <v/>
      </c>
      <c r="S19" s="14" t="str">
        <f t="shared" si="5"/>
        <v/>
      </c>
      <c r="T19" s="14" t="str">
        <f t="shared" si="5"/>
        <v/>
      </c>
      <c r="U19" s="14" t="str">
        <f t="shared" si="5"/>
        <v/>
      </c>
      <c r="V19" s="14" t="str">
        <f t="shared" si="5"/>
        <v/>
      </c>
      <c r="W19" s="14" t="str">
        <f t="shared" si="5"/>
        <v/>
      </c>
      <c r="X19" s="14" t="str">
        <f t="shared" si="5"/>
        <v/>
      </c>
      <c r="Y19" s="14" t="str">
        <f t="shared" si="5"/>
        <v/>
      </c>
      <c r="Z19" s="14" t="str">
        <f t="shared" si="5"/>
        <v/>
      </c>
    </row>
    <row r="20" spans="1:26" s="9" customFormat="1" ht="15.75" x14ac:dyDescent="0.25">
      <c r="A20" s="6"/>
      <c r="B20" s="14"/>
      <c r="C20" s="6" t="s">
        <v>97</v>
      </c>
    </row>
    <row r="21" spans="1:26" s="9" customFormat="1" ht="15.75" x14ac:dyDescent="0.25">
      <c r="A21" s="6"/>
      <c r="B21" s="14"/>
      <c r="C21" s="6" t="s">
        <v>98</v>
      </c>
    </row>
    <row r="22" spans="1:26" s="9" customFormat="1" ht="15.75" x14ac:dyDescent="0.25">
      <c r="A22" s="6"/>
      <c r="B22" s="14"/>
      <c r="C22" s="6" t="s">
        <v>99</v>
      </c>
    </row>
    <row r="23" spans="1:26" s="9" customFormat="1" ht="15.75" x14ac:dyDescent="0.25">
      <c r="A23" s="6"/>
      <c r="B23" s="14"/>
      <c r="C23" s="6" t="s">
        <v>100</v>
      </c>
    </row>
    <row r="24" spans="1:26" s="9" customFormat="1" ht="15.75" x14ac:dyDescent="0.25">
      <c r="A24" s="6"/>
      <c r="B24" s="14"/>
      <c r="C24" s="6" t="s">
        <v>101</v>
      </c>
    </row>
    <row r="25" spans="1:26" s="14" customFormat="1" ht="15.75" x14ac:dyDescent="0.25">
      <c r="B25" s="14" t="s">
        <v>5</v>
      </c>
      <c r="D25" s="14" t="e">
        <f>IF(D1="","",SUM(D26:D30))</f>
        <v>#REF!</v>
      </c>
      <c r="E25" s="14" t="e">
        <f t="shared" ref="E25:Z25" si="6">IF(E1="","",SUM(E26:E30))</f>
        <v>#REF!</v>
      </c>
      <c r="F25" s="14">
        <f t="shared" si="6"/>
        <v>0</v>
      </c>
      <c r="G25" s="14">
        <f t="shared" si="6"/>
        <v>0</v>
      </c>
      <c r="H25" s="14" t="str">
        <f t="shared" si="6"/>
        <v/>
      </c>
      <c r="I25" s="14">
        <f t="shared" si="6"/>
        <v>0</v>
      </c>
      <c r="J25" s="14">
        <f t="shared" si="6"/>
        <v>0</v>
      </c>
      <c r="K25" s="14" t="e">
        <f t="shared" si="6"/>
        <v>#REF!</v>
      </c>
      <c r="L25" s="14" t="e">
        <f t="shared" si="6"/>
        <v>#REF!</v>
      </c>
      <c r="M25" s="14" t="str">
        <f t="shared" si="6"/>
        <v/>
      </c>
      <c r="N25" s="14" t="str">
        <f t="shared" si="6"/>
        <v/>
      </c>
      <c r="O25" s="14" t="str">
        <f t="shared" si="6"/>
        <v/>
      </c>
      <c r="P25" s="14" t="str">
        <f t="shared" si="6"/>
        <v/>
      </c>
      <c r="Q25" s="14" t="str">
        <f t="shared" si="6"/>
        <v/>
      </c>
      <c r="R25" s="14" t="str">
        <f t="shared" si="6"/>
        <v/>
      </c>
      <c r="S25" s="14" t="str">
        <f t="shared" si="6"/>
        <v/>
      </c>
      <c r="T25" s="14" t="str">
        <f t="shared" si="6"/>
        <v/>
      </c>
      <c r="U25" s="14" t="str">
        <f t="shared" si="6"/>
        <v/>
      </c>
      <c r="V25" s="14" t="str">
        <f t="shared" si="6"/>
        <v/>
      </c>
      <c r="W25" s="14" t="str">
        <f t="shared" si="6"/>
        <v/>
      </c>
      <c r="X25" s="14" t="str">
        <f t="shared" si="6"/>
        <v/>
      </c>
      <c r="Y25" s="14" t="str">
        <f t="shared" si="6"/>
        <v/>
      </c>
      <c r="Z25" s="14" t="str">
        <f t="shared" si="6"/>
        <v/>
      </c>
    </row>
    <row r="26" spans="1:26" s="9" customFormat="1" ht="15.75" x14ac:dyDescent="0.25">
      <c r="A26" s="6"/>
      <c r="B26" s="14"/>
      <c r="C26" s="6" t="s">
        <v>97</v>
      </c>
    </row>
    <row r="27" spans="1:26" s="9" customFormat="1" ht="15.75" x14ac:dyDescent="0.25">
      <c r="A27" s="6"/>
      <c r="B27" s="14"/>
      <c r="C27" s="6" t="s">
        <v>102</v>
      </c>
    </row>
    <row r="28" spans="1:26" s="9" customFormat="1" ht="15.75" x14ac:dyDescent="0.25">
      <c r="A28" s="6"/>
      <c r="B28" s="14"/>
      <c r="C28" s="6" t="s">
        <v>99</v>
      </c>
    </row>
    <row r="29" spans="1:26" s="9" customFormat="1" ht="15.75" x14ac:dyDescent="0.25">
      <c r="A29" s="6"/>
      <c r="B29" s="14"/>
      <c r="C29" s="6" t="s">
        <v>100</v>
      </c>
    </row>
    <row r="30" spans="1:26" s="9" customFormat="1" ht="15.75" x14ac:dyDescent="0.25">
      <c r="A30" s="6"/>
      <c r="B30" s="14"/>
      <c r="C30" s="6" t="s">
        <v>101</v>
      </c>
    </row>
    <row r="31" spans="1:26" s="27" customFormat="1" ht="15.75" x14ac:dyDescent="0.25">
      <c r="A31" s="48"/>
      <c r="B31" s="49" t="s">
        <v>6</v>
      </c>
      <c r="C31" s="48"/>
    </row>
    <row r="32" spans="1:26" s="59" customFormat="1" ht="18.75" x14ac:dyDescent="0.3">
      <c r="A32" s="59" t="s">
        <v>88</v>
      </c>
      <c r="D32" s="59" t="e">
        <f>IF(D1="","",D33+D34+D41+D49+D55+D61+D62)</f>
        <v>#REF!</v>
      </c>
      <c r="E32" s="59" t="e">
        <f t="shared" ref="E32:Z32" si="7">IF(E1="","",E33+E34+E41+E49+E55+E61+E62)</f>
        <v>#REF!</v>
      </c>
      <c r="F32" s="59">
        <f t="shared" si="7"/>
        <v>0</v>
      </c>
      <c r="G32" s="59">
        <f t="shared" si="7"/>
        <v>0</v>
      </c>
      <c r="H32" s="59" t="str">
        <f t="shared" si="7"/>
        <v/>
      </c>
      <c r="I32" s="59">
        <f t="shared" si="7"/>
        <v>0</v>
      </c>
      <c r="J32" s="59">
        <f t="shared" si="7"/>
        <v>0</v>
      </c>
      <c r="K32" s="59" t="e">
        <f t="shared" si="7"/>
        <v>#REF!</v>
      </c>
      <c r="L32" s="59" t="e">
        <f t="shared" si="7"/>
        <v>#REF!</v>
      </c>
      <c r="M32" s="59" t="str">
        <f t="shared" si="7"/>
        <v/>
      </c>
      <c r="N32" s="59" t="str">
        <f t="shared" si="7"/>
        <v/>
      </c>
      <c r="O32" s="59" t="str">
        <f t="shared" si="7"/>
        <v/>
      </c>
      <c r="P32" s="59" t="str">
        <f t="shared" si="7"/>
        <v/>
      </c>
      <c r="Q32" s="59" t="str">
        <f t="shared" si="7"/>
        <v/>
      </c>
      <c r="R32" s="59" t="str">
        <f t="shared" si="7"/>
        <v/>
      </c>
      <c r="S32" s="59" t="str">
        <f t="shared" si="7"/>
        <v/>
      </c>
      <c r="T32" s="59" t="str">
        <f t="shared" si="7"/>
        <v/>
      </c>
      <c r="U32" s="59" t="str">
        <f t="shared" si="7"/>
        <v/>
      </c>
      <c r="V32" s="59" t="str">
        <f t="shared" si="7"/>
        <v/>
      </c>
      <c r="W32" s="59" t="str">
        <f t="shared" si="7"/>
        <v/>
      </c>
      <c r="X32" s="59" t="str">
        <f t="shared" si="7"/>
        <v/>
      </c>
      <c r="Y32" s="59" t="str">
        <f t="shared" si="7"/>
        <v/>
      </c>
      <c r="Z32" s="59" t="str">
        <f t="shared" si="7"/>
        <v/>
      </c>
    </row>
    <row r="33" spans="1:26" s="9" customFormat="1" ht="15.75" x14ac:dyDescent="0.25">
      <c r="A33" s="6"/>
      <c r="B33" s="14" t="s">
        <v>89</v>
      </c>
      <c r="C33" s="6"/>
    </row>
    <row r="34" spans="1:26" s="14" customFormat="1" ht="15.75" x14ac:dyDescent="0.25">
      <c r="B34" s="14" t="s">
        <v>90</v>
      </c>
      <c r="D34" s="14" t="e">
        <f>IF(D1="","",SUM(D35:D40))</f>
        <v>#REF!</v>
      </c>
      <c r="E34" s="14" t="e">
        <f t="shared" ref="E34:Z34" si="8">IF(E1="","",SUM(E35:E40))</f>
        <v>#REF!</v>
      </c>
      <c r="F34" s="14">
        <f t="shared" si="8"/>
        <v>0</v>
      </c>
      <c r="G34" s="14">
        <f t="shared" si="8"/>
        <v>0</v>
      </c>
      <c r="H34" s="14" t="str">
        <f t="shared" si="8"/>
        <v/>
      </c>
      <c r="I34" s="14">
        <f t="shared" si="8"/>
        <v>0</v>
      </c>
      <c r="J34" s="14">
        <f t="shared" si="8"/>
        <v>0</v>
      </c>
      <c r="K34" s="14" t="e">
        <f t="shared" si="8"/>
        <v>#REF!</v>
      </c>
      <c r="L34" s="14" t="e">
        <f t="shared" si="8"/>
        <v>#REF!</v>
      </c>
      <c r="M34" s="14" t="str">
        <f t="shared" si="8"/>
        <v/>
      </c>
      <c r="N34" s="14" t="str">
        <f t="shared" si="8"/>
        <v/>
      </c>
      <c r="O34" s="14" t="str">
        <f t="shared" si="8"/>
        <v/>
      </c>
      <c r="P34" s="14" t="str">
        <f t="shared" si="8"/>
        <v/>
      </c>
      <c r="Q34" s="14" t="str">
        <f t="shared" si="8"/>
        <v/>
      </c>
      <c r="R34" s="14" t="str">
        <f t="shared" si="8"/>
        <v/>
      </c>
      <c r="S34" s="14" t="str">
        <f t="shared" si="8"/>
        <v/>
      </c>
      <c r="T34" s="14" t="str">
        <f t="shared" si="8"/>
        <v/>
      </c>
      <c r="U34" s="14" t="str">
        <f t="shared" si="8"/>
        <v/>
      </c>
      <c r="V34" s="14" t="str">
        <f t="shared" si="8"/>
        <v/>
      </c>
      <c r="W34" s="14" t="str">
        <f t="shared" si="8"/>
        <v/>
      </c>
      <c r="X34" s="14" t="str">
        <f t="shared" si="8"/>
        <v/>
      </c>
      <c r="Y34" s="14" t="str">
        <f t="shared" si="8"/>
        <v/>
      </c>
      <c r="Z34" s="14" t="str">
        <f t="shared" si="8"/>
        <v/>
      </c>
    </row>
    <row r="35" spans="1:26" s="9" customFormat="1" ht="15.75" x14ac:dyDescent="0.25">
      <c r="A35" s="6"/>
      <c r="B35" s="14"/>
      <c r="C35" s="6" t="s">
        <v>103</v>
      </c>
    </row>
    <row r="36" spans="1:26" s="9" customFormat="1" ht="15.75" x14ac:dyDescent="0.25">
      <c r="A36" s="6"/>
      <c r="B36" s="14"/>
      <c r="C36" s="6" t="s">
        <v>104</v>
      </c>
    </row>
    <row r="37" spans="1:26" s="9" customFormat="1" ht="15.75" x14ac:dyDescent="0.25">
      <c r="A37" s="6"/>
      <c r="B37" s="14"/>
      <c r="C37" s="6" t="s">
        <v>105</v>
      </c>
    </row>
    <row r="38" spans="1:26" s="9" customFormat="1" ht="15.75" x14ac:dyDescent="0.25">
      <c r="A38" s="6"/>
      <c r="B38" s="14"/>
      <c r="C38" s="6" t="s">
        <v>106</v>
      </c>
    </row>
    <row r="39" spans="1:26" s="9" customFormat="1" ht="15.75" x14ac:dyDescent="0.25">
      <c r="A39" s="6"/>
      <c r="B39" s="14"/>
      <c r="C39" s="6" t="s">
        <v>107</v>
      </c>
    </row>
    <row r="40" spans="1:26" s="9" customFormat="1" ht="15.75" x14ac:dyDescent="0.25">
      <c r="A40" s="6"/>
      <c r="B40" s="14"/>
      <c r="C40" s="6" t="s">
        <v>108</v>
      </c>
    </row>
    <row r="41" spans="1:26" s="14" customFormat="1" ht="15.75" x14ac:dyDescent="0.25">
      <c r="B41" s="14" t="s">
        <v>91</v>
      </c>
      <c r="D41" s="14" t="e">
        <f>IF(D1="","",SUM(D42:D48))</f>
        <v>#REF!</v>
      </c>
      <c r="E41" s="14" t="e">
        <f t="shared" ref="E41:Z41" si="9">IF(E1="","",SUM(E42:E48))</f>
        <v>#REF!</v>
      </c>
      <c r="F41" s="14">
        <f t="shared" si="9"/>
        <v>0</v>
      </c>
      <c r="G41" s="14">
        <f t="shared" si="9"/>
        <v>0</v>
      </c>
      <c r="H41" s="14" t="str">
        <f t="shared" si="9"/>
        <v/>
      </c>
      <c r="I41" s="14">
        <f t="shared" si="9"/>
        <v>0</v>
      </c>
      <c r="J41" s="14">
        <f t="shared" si="9"/>
        <v>0</v>
      </c>
      <c r="K41" s="14" t="e">
        <f t="shared" si="9"/>
        <v>#REF!</v>
      </c>
      <c r="L41" s="14" t="e">
        <f t="shared" si="9"/>
        <v>#REF!</v>
      </c>
      <c r="M41" s="14" t="str">
        <f t="shared" si="9"/>
        <v/>
      </c>
      <c r="N41" s="14" t="str">
        <f t="shared" si="9"/>
        <v/>
      </c>
      <c r="O41" s="14" t="str">
        <f t="shared" si="9"/>
        <v/>
      </c>
      <c r="P41" s="14" t="str">
        <f t="shared" si="9"/>
        <v/>
      </c>
      <c r="Q41" s="14" t="str">
        <f t="shared" si="9"/>
        <v/>
      </c>
      <c r="R41" s="14" t="str">
        <f t="shared" si="9"/>
        <v/>
      </c>
      <c r="S41" s="14" t="str">
        <f t="shared" si="9"/>
        <v/>
      </c>
      <c r="T41" s="14" t="str">
        <f t="shared" si="9"/>
        <v/>
      </c>
      <c r="U41" s="14" t="str">
        <f t="shared" si="9"/>
        <v/>
      </c>
      <c r="V41" s="14" t="str">
        <f t="shared" si="9"/>
        <v/>
      </c>
      <c r="W41" s="14" t="str">
        <f t="shared" si="9"/>
        <v/>
      </c>
      <c r="X41" s="14" t="str">
        <f t="shared" si="9"/>
        <v/>
      </c>
      <c r="Y41" s="14" t="str">
        <f t="shared" si="9"/>
        <v/>
      </c>
      <c r="Z41" s="14" t="str">
        <f t="shared" si="9"/>
        <v/>
      </c>
    </row>
    <row r="42" spans="1:26" s="9" customFormat="1" ht="15.75" x14ac:dyDescent="0.25">
      <c r="A42" s="6"/>
      <c r="B42" s="14"/>
      <c r="C42" s="6" t="s">
        <v>109</v>
      </c>
    </row>
    <row r="43" spans="1:26" s="9" customFormat="1" ht="15.75" x14ac:dyDescent="0.25">
      <c r="A43" s="6"/>
      <c r="B43" s="14"/>
      <c r="C43" s="6" t="s">
        <v>110</v>
      </c>
    </row>
    <row r="44" spans="1:26" s="9" customFormat="1" ht="15.75" x14ac:dyDescent="0.25">
      <c r="A44" s="6"/>
      <c r="B44" s="14"/>
      <c r="C44" s="6" t="s">
        <v>111</v>
      </c>
    </row>
    <row r="45" spans="1:26" s="9" customFormat="1" ht="15.75" x14ac:dyDescent="0.25">
      <c r="A45" s="6"/>
      <c r="B45" s="14"/>
      <c r="C45" s="6" t="s">
        <v>112</v>
      </c>
    </row>
    <row r="46" spans="1:26" s="9" customFormat="1" ht="15.75" x14ac:dyDescent="0.25">
      <c r="A46" s="6"/>
      <c r="B46" s="14"/>
      <c r="C46" s="6" t="s">
        <v>113</v>
      </c>
    </row>
    <row r="47" spans="1:26" s="9" customFormat="1" ht="15.75" x14ac:dyDescent="0.25">
      <c r="A47" s="6"/>
      <c r="B47" s="14"/>
      <c r="C47" s="6" t="s">
        <v>114</v>
      </c>
    </row>
    <row r="48" spans="1:26" s="9" customFormat="1" ht="15.75" x14ac:dyDescent="0.25">
      <c r="A48" s="6"/>
      <c r="B48" s="14"/>
      <c r="C48" s="6" t="s">
        <v>115</v>
      </c>
    </row>
    <row r="49" spans="1:26" s="14" customFormat="1" ht="15.75" x14ac:dyDescent="0.25">
      <c r="B49" s="14" t="s">
        <v>7</v>
      </c>
      <c r="D49" s="14" t="e">
        <f>IF(D1="","",SUM(D50:D54))</f>
        <v>#REF!</v>
      </c>
      <c r="E49" s="14" t="e">
        <f t="shared" ref="E49:Z49" si="10">IF(E1="","",SUM(E50:E54))</f>
        <v>#REF!</v>
      </c>
      <c r="F49" s="14">
        <f t="shared" si="10"/>
        <v>0</v>
      </c>
      <c r="G49" s="14">
        <f t="shared" si="10"/>
        <v>0</v>
      </c>
      <c r="H49" s="14" t="str">
        <f t="shared" si="10"/>
        <v/>
      </c>
      <c r="I49" s="14">
        <f t="shared" si="10"/>
        <v>0</v>
      </c>
      <c r="J49" s="14">
        <f t="shared" si="10"/>
        <v>0</v>
      </c>
      <c r="K49" s="14" t="e">
        <f t="shared" si="10"/>
        <v>#REF!</v>
      </c>
      <c r="L49" s="14" t="e">
        <f t="shared" si="10"/>
        <v>#REF!</v>
      </c>
      <c r="M49" s="14" t="str">
        <f t="shared" si="10"/>
        <v/>
      </c>
      <c r="N49" s="14" t="str">
        <f t="shared" si="10"/>
        <v/>
      </c>
      <c r="O49" s="14" t="str">
        <f t="shared" si="10"/>
        <v/>
      </c>
      <c r="P49" s="14" t="str">
        <f t="shared" si="10"/>
        <v/>
      </c>
      <c r="Q49" s="14" t="str">
        <f t="shared" si="10"/>
        <v/>
      </c>
      <c r="R49" s="14" t="str">
        <f t="shared" si="10"/>
        <v/>
      </c>
      <c r="S49" s="14" t="str">
        <f t="shared" si="10"/>
        <v/>
      </c>
      <c r="T49" s="14" t="str">
        <f t="shared" si="10"/>
        <v/>
      </c>
      <c r="U49" s="14" t="str">
        <f t="shared" si="10"/>
        <v/>
      </c>
      <c r="V49" s="14" t="str">
        <f t="shared" si="10"/>
        <v/>
      </c>
      <c r="W49" s="14" t="str">
        <f t="shared" si="10"/>
        <v/>
      </c>
      <c r="X49" s="14" t="str">
        <f t="shared" si="10"/>
        <v/>
      </c>
      <c r="Y49" s="14" t="str">
        <f t="shared" si="10"/>
        <v/>
      </c>
      <c r="Z49" s="14" t="str">
        <f t="shared" si="10"/>
        <v/>
      </c>
    </row>
    <row r="50" spans="1:26" s="9" customFormat="1" ht="15.75" x14ac:dyDescent="0.25">
      <c r="A50" s="6"/>
      <c r="B50" s="14"/>
      <c r="C50" s="6" t="s">
        <v>97</v>
      </c>
    </row>
    <row r="51" spans="1:26" s="9" customFormat="1" ht="15.75" x14ac:dyDescent="0.25">
      <c r="A51" s="6"/>
      <c r="B51" s="14"/>
      <c r="C51" s="6" t="s">
        <v>116</v>
      </c>
    </row>
    <row r="52" spans="1:26" s="9" customFormat="1" ht="15.75" x14ac:dyDescent="0.25">
      <c r="A52" s="6"/>
      <c r="B52" s="14"/>
      <c r="C52" s="6" t="s">
        <v>99</v>
      </c>
    </row>
    <row r="53" spans="1:26" s="9" customFormat="1" ht="15.75" x14ac:dyDescent="0.25">
      <c r="A53" s="6"/>
      <c r="B53" s="14"/>
      <c r="C53" s="6" t="s">
        <v>100</v>
      </c>
    </row>
    <row r="54" spans="1:26" s="9" customFormat="1" ht="15.75" x14ac:dyDescent="0.25">
      <c r="A54" s="6"/>
      <c r="B54" s="14"/>
      <c r="C54" s="6" t="s">
        <v>101</v>
      </c>
    </row>
    <row r="55" spans="1:26" s="14" customFormat="1" ht="15.75" x14ac:dyDescent="0.25">
      <c r="B55" s="14" t="s">
        <v>8</v>
      </c>
      <c r="D55" s="14" t="e">
        <f>IF(D1="","",SUM(D56:D60))</f>
        <v>#REF!</v>
      </c>
      <c r="E55" s="14" t="e">
        <f t="shared" ref="E55:Z55" si="11">IF(E1="","",SUM(E56:E60))</f>
        <v>#REF!</v>
      </c>
      <c r="F55" s="14">
        <f t="shared" si="11"/>
        <v>0</v>
      </c>
      <c r="G55" s="14">
        <f t="shared" si="11"/>
        <v>0</v>
      </c>
      <c r="H55" s="14" t="str">
        <f t="shared" si="11"/>
        <v/>
      </c>
      <c r="I55" s="14">
        <f t="shared" si="11"/>
        <v>0</v>
      </c>
      <c r="J55" s="14">
        <f t="shared" si="11"/>
        <v>0</v>
      </c>
      <c r="K55" s="14" t="e">
        <f t="shared" si="11"/>
        <v>#REF!</v>
      </c>
      <c r="L55" s="14" t="e">
        <f t="shared" si="11"/>
        <v>#REF!</v>
      </c>
      <c r="M55" s="14" t="str">
        <f t="shared" si="11"/>
        <v/>
      </c>
      <c r="N55" s="14" t="str">
        <f t="shared" si="11"/>
        <v/>
      </c>
      <c r="O55" s="14" t="str">
        <f t="shared" si="11"/>
        <v/>
      </c>
      <c r="P55" s="14" t="str">
        <f t="shared" si="11"/>
        <v/>
      </c>
      <c r="Q55" s="14" t="str">
        <f t="shared" si="11"/>
        <v/>
      </c>
      <c r="R55" s="14" t="str">
        <f t="shared" si="11"/>
        <v/>
      </c>
      <c r="S55" s="14" t="str">
        <f t="shared" si="11"/>
        <v/>
      </c>
      <c r="T55" s="14" t="str">
        <f t="shared" si="11"/>
        <v/>
      </c>
      <c r="U55" s="14" t="str">
        <f t="shared" si="11"/>
        <v/>
      </c>
      <c r="V55" s="14" t="str">
        <f t="shared" si="11"/>
        <v/>
      </c>
      <c r="W55" s="14" t="str">
        <f t="shared" si="11"/>
        <v/>
      </c>
      <c r="X55" s="14" t="str">
        <f t="shared" si="11"/>
        <v/>
      </c>
      <c r="Y55" s="14" t="str">
        <f t="shared" si="11"/>
        <v/>
      </c>
      <c r="Z55" s="14" t="str">
        <f t="shared" si="11"/>
        <v/>
      </c>
    </row>
    <row r="56" spans="1:26" s="9" customFormat="1" ht="15.75" x14ac:dyDescent="0.25">
      <c r="A56" s="6"/>
      <c r="B56" s="14"/>
      <c r="C56" s="6" t="s">
        <v>97</v>
      </c>
    </row>
    <row r="57" spans="1:26" s="9" customFormat="1" ht="15.75" x14ac:dyDescent="0.25">
      <c r="A57" s="6"/>
      <c r="B57" s="14"/>
      <c r="C57" s="6" t="s">
        <v>116</v>
      </c>
    </row>
    <row r="58" spans="1:26" s="9" customFormat="1" ht="15.75" x14ac:dyDescent="0.25">
      <c r="A58" s="6"/>
      <c r="B58" s="14"/>
      <c r="C58" s="6" t="s">
        <v>99</v>
      </c>
    </row>
    <row r="59" spans="1:26" s="9" customFormat="1" ht="15.75" x14ac:dyDescent="0.25">
      <c r="A59" s="6"/>
      <c r="B59" s="14"/>
      <c r="C59" s="6" t="s">
        <v>100</v>
      </c>
    </row>
    <row r="60" spans="1:26" s="9" customFormat="1" ht="15.75" x14ac:dyDescent="0.25">
      <c r="A60" s="6"/>
      <c r="B60" s="14"/>
      <c r="C60" s="6" t="s">
        <v>101</v>
      </c>
    </row>
    <row r="61" spans="1:26" s="9" customFormat="1" ht="15.75" x14ac:dyDescent="0.25">
      <c r="A61" s="6"/>
      <c r="B61" s="14" t="s">
        <v>9</v>
      </c>
      <c r="C61" s="6"/>
    </row>
    <row r="62" spans="1:26" s="14" customFormat="1" ht="15.75" x14ac:dyDescent="0.25">
      <c r="B62" s="14" t="s">
        <v>10</v>
      </c>
      <c r="D62" s="14" t="e">
        <f>IF(D1="","",D63+D64)</f>
        <v>#REF!</v>
      </c>
      <c r="E62" s="14" t="e">
        <f t="shared" ref="E62:Z62" si="12">IF(E1="","",E63+E64)</f>
        <v>#REF!</v>
      </c>
      <c r="F62" s="14">
        <f t="shared" si="12"/>
        <v>0</v>
      </c>
      <c r="G62" s="14">
        <f t="shared" si="12"/>
        <v>0</v>
      </c>
      <c r="H62" s="14" t="str">
        <f t="shared" si="12"/>
        <v/>
      </c>
      <c r="I62" s="14">
        <f t="shared" si="12"/>
        <v>0</v>
      </c>
      <c r="J62" s="14">
        <f t="shared" si="12"/>
        <v>0</v>
      </c>
      <c r="K62" s="14" t="e">
        <f t="shared" si="12"/>
        <v>#REF!</v>
      </c>
      <c r="L62" s="14" t="e">
        <f t="shared" si="12"/>
        <v>#REF!</v>
      </c>
      <c r="M62" s="14" t="str">
        <f t="shared" si="12"/>
        <v/>
      </c>
      <c r="N62" s="14" t="str">
        <f t="shared" si="12"/>
        <v/>
      </c>
      <c r="O62" s="14" t="str">
        <f t="shared" si="12"/>
        <v/>
      </c>
      <c r="P62" s="14" t="str">
        <f t="shared" si="12"/>
        <v/>
      </c>
      <c r="Q62" s="14" t="str">
        <f t="shared" si="12"/>
        <v/>
      </c>
      <c r="R62" s="14" t="str">
        <f t="shared" si="12"/>
        <v/>
      </c>
      <c r="S62" s="14" t="str">
        <f t="shared" si="12"/>
        <v/>
      </c>
      <c r="T62" s="14" t="str">
        <f t="shared" si="12"/>
        <v/>
      </c>
      <c r="U62" s="14" t="str">
        <f t="shared" si="12"/>
        <v/>
      </c>
      <c r="V62" s="14" t="str">
        <f t="shared" si="12"/>
        <v/>
      </c>
      <c r="W62" s="14" t="str">
        <f t="shared" si="12"/>
        <v/>
      </c>
      <c r="X62" s="14" t="str">
        <f t="shared" si="12"/>
        <v/>
      </c>
      <c r="Y62" s="14" t="str">
        <f t="shared" si="12"/>
        <v/>
      </c>
      <c r="Z62" s="14" t="str">
        <f t="shared" si="12"/>
        <v/>
      </c>
    </row>
    <row r="63" spans="1:26" s="9" customFormat="1" ht="15.75" x14ac:dyDescent="0.25">
      <c r="A63" s="6"/>
      <c r="B63" s="14"/>
      <c r="C63" s="6" t="s">
        <v>117</v>
      </c>
    </row>
    <row r="64" spans="1:26" s="22" customFormat="1" ht="16.5" thickBot="1" x14ac:dyDescent="0.3">
      <c r="A64" s="46"/>
      <c r="B64" s="47"/>
      <c r="C64" s="46" t="s">
        <v>118</v>
      </c>
    </row>
    <row r="65" spans="1:1" ht="16.5" thickTop="1" x14ac:dyDescent="0.25">
      <c r="A65" s="6"/>
    </row>
    <row r="66" spans="1:1" ht="15.75" x14ac:dyDescent="0.25">
      <c r="A66" s="6"/>
    </row>
    <row r="67" spans="1:1" ht="15.75" x14ac:dyDescent="0.25">
      <c r="A67" s="6"/>
    </row>
    <row r="68" spans="1:1" ht="15.75" x14ac:dyDescent="0.25">
      <c r="A68" s="6"/>
    </row>
    <row r="69" spans="1:1" ht="15.75" x14ac:dyDescent="0.25">
      <c r="A69" s="6"/>
    </row>
    <row r="70" spans="1:1" ht="15.75" x14ac:dyDescent="0.25">
      <c r="A70" s="6"/>
    </row>
    <row r="71" spans="1:1" ht="15.75" x14ac:dyDescent="0.25">
      <c r="A71" s="6"/>
    </row>
    <row r="72" spans="1:1" ht="15.75" x14ac:dyDescent="0.25">
      <c r="A72" s="6"/>
    </row>
    <row r="73" spans="1:1" ht="15.75" x14ac:dyDescent="0.25">
      <c r="A73" s="6"/>
    </row>
    <row r="74" spans="1:1" ht="15.75" x14ac:dyDescent="0.25">
      <c r="A74" s="6"/>
    </row>
    <row r="75" spans="1:1" ht="15.75" x14ac:dyDescent="0.25">
      <c r="A75" s="6"/>
    </row>
    <row r="76" spans="1:1" ht="15.75" x14ac:dyDescent="0.25">
      <c r="A76" s="6"/>
    </row>
    <row r="77" spans="1:1" ht="15.75" x14ac:dyDescent="0.25">
      <c r="A77" s="6"/>
    </row>
    <row r="78" spans="1:1" ht="15.75" x14ac:dyDescent="0.25">
      <c r="A78" s="6"/>
    </row>
    <row r="79" spans="1:1" ht="15.75" x14ac:dyDescent="0.25">
      <c r="A79" s="6"/>
    </row>
    <row r="80" spans="1:1" ht="15.75" x14ac:dyDescent="0.25">
      <c r="A80" s="6"/>
    </row>
    <row r="81" spans="1:1" ht="15.75" x14ac:dyDescent="0.25">
      <c r="A81" s="6"/>
    </row>
    <row r="82" spans="1:1" ht="15.75" x14ac:dyDescent="0.25">
      <c r="A82" s="6"/>
    </row>
    <row r="83" spans="1:1" ht="15.75" x14ac:dyDescent="0.25">
      <c r="A83" s="6"/>
    </row>
    <row r="84" spans="1:1" ht="15.75" x14ac:dyDescent="0.25">
      <c r="A84" s="6"/>
    </row>
    <row r="85" spans="1:1" ht="15.75" x14ac:dyDescent="0.25">
      <c r="A85" s="6"/>
    </row>
    <row r="86" spans="1:1" ht="15.75" x14ac:dyDescent="0.25">
      <c r="A86" s="6"/>
    </row>
    <row r="87" spans="1:1" ht="15.75" x14ac:dyDescent="0.25">
      <c r="A87" s="6"/>
    </row>
    <row r="88" spans="1:1" ht="15.75" x14ac:dyDescent="0.25">
      <c r="A88" s="6"/>
    </row>
    <row r="89" spans="1:1" ht="15.75" x14ac:dyDescent="0.25">
      <c r="A89" s="6"/>
    </row>
    <row r="90" spans="1:1" ht="15.75" x14ac:dyDescent="0.25">
      <c r="A90" s="6"/>
    </row>
    <row r="91" spans="1:1" ht="15.75" x14ac:dyDescent="0.25">
      <c r="A91" s="6"/>
    </row>
    <row r="92" spans="1:1" ht="15.75" x14ac:dyDescent="0.25">
      <c r="A92" s="6"/>
    </row>
    <row r="93" spans="1:1" ht="15.75" x14ac:dyDescent="0.25">
      <c r="A93" s="6"/>
    </row>
    <row r="94" spans="1:1" ht="15.75" x14ac:dyDescent="0.25">
      <c r="A94" s="6"/>
    </row>
    <row r="95" spans="1:1" ht="15.75" x14ac:dyDescent="0.25">
      <c r="A95" s="6"/>
    </row>
    <row r="96" spans="1:1" ht="15.75" x14ac:dyDescent="0.25">
      <c r="A96" s="6"/>
    </row>
    <row r="97" spans="1:1" ht="15.75" x14ac:dyDescent="0.25">
      <c r="A97" s="6"/>
    </row>
    <row r="98" spans="1:1" ht="15.75" x14ac:dyDescent="0.25">
      <c r="A98" s="6"/>
    </row>
    <row r="99" spans="1:1" ht="15.75" x14ac:dyDescent="0.25">
      <c r="A99" s="6"/>
    </row>
    <row r="100" spans="1:1" ht="15.75" x14ac:dyDescent="0.25">
      <c r="A100" s="6"/>
    </row>
    <row r="101" spans="1:1" ht="15.75" x14ac:dyDescent="0.25">
      <c r="A101" s="6"/>
    </row>
    <row r="102" spans="1:1" ht="15.75" x14ac:dyDescent="0.25">
      <c r="A102" s="6"/>
    </row>
    <row r="103" spans="1:1" ht="15.75" x14ac:dyDescent="0.25">
      <c r="A103" s="6"/>
    </row>
    <row r="104" spans="1:1" ht="15.75" x14ac:dyDescent="0.25">
      <c r="A104" s="6"/>
    </row>
    <row r="105" spans="1:1" ht="15.75" x14ac:dyDescent="0.25">
      <c r="A105" s="6"/>
    </row>
    <row r="106" spans="1:1" ht="15.75" x14ac:dyDescent="0.25">
      <c r="A106" s="6"/>
    </row>
    <row r="107" spans="1:1" ht="15.75" x14ac:dyDescent="0.25">
      <c r="A107" s="6"/>
    </row>
    <row r="108" spans="1:1" ht="15.75" x14ac:dyDescent="0.25">
      <c r="A108" s="6"/>
    </row>
    <row r="109" spans="1:1" ht="15.75" x14ac:dyDescent="0.25">
      <c r="A109" s="6"/>
    </row>
    <row r="110" spans="1:1" ht="15.75" x14ac:dyDescent="0.25">
      <c r="A110" s="6"/>
    </row>
    <row r="111" spans="1:1" ht="15.75" x14ac:dyDescent="0.25">
      <c r="A111" s="6"/>
    </row>
    <row r="112" spans="1:1" ht="15.75" x14ac:dyDescent="0.25">
      <c r="A112" s="6"/>
    </row>
    <row r="113" spans="1:1" ht="15.75" x14ac:dyDescent="0.25">
      <c r="A113" s="6"/>
    </row>
    <row r="114" spans="1:1" ht="15.75" x14ac:dyDescent="0.25">
      <c r="A114" s="6"/>
    </row>
    <row r="115" spans="1:1" ht="15.75" x14ac:dyDescent="0.25">
      <c r="A115" s="6"/>
    </row>
    <row r="116" spans="1:1" ht="15.75" x14ac:dyDescent="0.25">
      <c r="A116" s="6"/>
    </row>
    <row r="117" spans="1:1" ht="15.75" x14ac:dyDescent="0.25">
      <c r="A117" s="6"/>
    </row>
  </sheetData>
  <sheetProtection password="E4C7"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3.5703125" style="5" customWidth="1"/>
    <col min="2" max="2" width="4.85546875" style="5" customWidth="1"/>
    <col min="3" max="3" width="4.140625" style="5" customWidth="1"/>
    <col min="4" max="4" width="57" style="5" bestFit="1" customWidth="1"/>
    <col min="5" max="28" width="18.7109375" style="5" customWidth="1"/>
    <col min="29" max="16384" width="11.42578125" style="5"/>
  </cols>
  <sheetData>
    <row r="1" spans="1:27" s="45" customFormat="1" ht="24" thickBot="1" x14ac:dyDescent="0.4">
      <c r="E1" s="45" t="e">
        <f>IF('Balances resumido'!#REF!="","",'Balances resumido'!#REF!)</f>
        <v>#REF!</v>
      </c>
      <c r="F1" s="45" t="e">
        <f>IF('Balances resumido'!#REF!="","",'Balances resumido'!#REF!)</f>
        <v>#REF!</v>
      </c>
      <c r="G1" s="45">
        <f>IF('Balances resumido'!C1="","",'Balances resumido'!C1)</f>
        <v>2012</v>
      </c>
      <c r="H1" s="45">
        <f>IF('Balances resumido'!D1="","",'Balances resumido'!D1)</f>
        <v>2006</v>
      </c>
      <c r="I1" s="45" t="str">
        <f>IF('Balances resumido'!E1="","",'Balances resumido'!E1)</f>
        <v/>
      </c>
      <c r="J1" s="45">
        <f>IF('Balances resumido'!F1="","",'Balances resumido'!F1)</f>
        <v>2012</v>
      </c>
      <c r="K1" s="45">
        <f>IF('Balances resumido'!G1="","",'Balances resumido'!G1)</f>
        <v>2006</v>
      </c>
      <c r="L1" s="45" t="e">
        <f>IF('Balances resumido'!#REF!="","",'Balances resumido'!#REF!)</f>
        <v>#REF!</v>
      </c>
      <c r="M1" s="45" t="e">
        <f>IF('Balances resumido'!#REF!="","",'Balances resumido'!#REF!)</f>
        <v>#REF!</v>
      </c>
      <c r="N1" s="45" t="str">
        <f>IF('Balances resumido'!H1="","",'Balances resumido'!H1)</f>
        <v/>
      </c>
      <c r="O1" s="45" t="str">
        <f>IF('Balances resumido'!I1="","",'Balances resumido'!I1)</f>
        <v/>
      </c>
      <c r="P1" s="45" t="str">
        <f>IF('Balances resumido'!J1="","",'Balances resumido'!J1)</f>
        <v/>
      </c>
      <c r="Q1" s="45" t="str">
        <f>IF('Balances resumido'!K1="","",'Balances resumido'!K1)</f>
        <v/>
      </c>
      <c r="R1" s="45" t="str">
        <f>IF('Balances resumido'!L1="","",'Balances resumido'!L1)</f>
        <v/>
      </c>
      <c r="S1" s="45" t="str">
        <f>IF('Balances resumido'!M1="","",'Balances resumido'!M1)</f>
        <v/>
      </c>
      <c r="T1" s="45" t="str">
        <f>IF('Balances resumido'!N1="","",'Balances resumido'!N1)</f>
        <v/>
      </c>
      <c r="U1" s="45" t="str">
        <f>IF('Balances resumido'!O1="","",'Balances resumido'!O1)</f>
        <v/>
      </c>
      <c r="V1" s="45" t="str">
        <f>IF('Balances resumido'!P1="","",'Balances resumido'!P1)</f>
        <v/>
      </c>
      <c r="W1" s="45" t="str">
        <f>IF('Balances resumido'!Q1="","",'Balances resumido'!Q1)</f>
        <v/>
      </c>
      <c r="X1" s="45" t="str">
        <f>IF('Balances resumido'!R1="","",'Balances resumido'!R1)</f>
        <v/>
      </c>
      <c r="Y1" s="45" t="str">
        <f>IF('Balances resumido'!S1="","",'Balances resumido'!S1)</f>
        <v/>
      </c>
      <c r="Z1" s="45" t="str">
        <f>IF('Balances resumido'!T1="","",'Balances resumido'!T1)</f>
        <v/>
      </c>
      <c r="AA1" s="45" t="str">
        <f>IF('Balances resumido'!U1="","",'Balances resumido'!U1)</f>
        <v/>
      </c>
    </row>
    <row r="2" spans="1:27" s="18" customFormat="1" ht="19.5" thickTop="1" x14ac:dyDescent="0.3">
      <c r="A2" s="18" t="s">
        <v>142</v>
      </c>
      <c r="E2" s="18" t="e">
        <f>IF(E1="","",E4+E26+E41)</f>
        <v>#REF!</v>
      </c>
      <c r="F2" s="18" t="e">
        <f t="shared" ref="F2:AA2" si="0">IF(F1="","",F4+F26+F41)</f>
        <v>#REF!</v>
      </c>
      <c r="G2" s="18">
        <f t="shared" si="0"/>
        <v>0</v>
      </c>
      <c r="H2" s="18">
        <f t="shared" si="0"/>
        <v>0</v>
      </c>
      <c r="I2" s="18" t="str">
        <f t="shared" si="0"/>
        <v/>
      </c>
      <c r="J2" s="18">
        <f t="shared" si="0"/>
        <v>0</v>
      </c>
      <c r="K2" s="18">
        <f t="shared" si="0"/>
        <v>0</v>
      </c>
      <c r="L2" s="18" t="e">
        <f t="shared" si="0"/>
        <v>#REF!</v>
      </c>
      <c r="M2" s="18" t="e">
        <f t="shared" si="0"/>
        <v>#REF!</v>
      </c>
      <c r="N2" s="18" t="str">
        <f t="shared" si="0"/>
        <v/>
      </c>
      <c r="O2" s="18" t="str">
        <f t="shared" si="0"/>
        <v/>
      </c>
      <c r="P2" s="18" t="str">
        <f t="shared" si="0"/>
        <v/>
      </c>
      <c r="Q2" s="18" t="str">
        <f t="shared" si="0"/>
        <v/>
      </c>
      <c r="R2" s="18" t="str">
        <f t="shared" si="0"/>
        <v/>
      </c>
      <c r="S2" s="18" t="str">
        <f t="shared" si="0"/>
        <v/>
      </c>
      <c r="T2" s="18" t="str">
        <f t="shared" si="0"/>
        <v/>
      </c>
      <c r="U2" s="18" t="str">
        <f t="shared" si="0"/>
        <v/>
      </c>
      <c r="V2" s="18" t="str">
        <f t="shared" si="0"/>
        <v/>
      </c>
      <c r="W2" s="18" t="str">
        <f t="shared" si="0"/>
        <v/>
      </c>
      <c r="X2" s="18" t="str">
        <f t="shared" si="0"/>
        <v/>
      </c>
      <c r="Y2" s="18" t="str">
        <f t="shared" si="0"/>
        <v/>
      </c>
      <c r="Z2" s="18" t="str">
        <f t="shared" si="0"/>
        <v/>
      </c>
      <c r="AA2" s="18" t="str">
        <f t="shared" si="0"/>
        <v/>
      </c>
    </row>
    <row r="3" spans="1:27" s="19" customFormat="1" ht="19.5" thickBot="1" x14ac:dyDescent="0.35">
      <c r="A3" s="19" t="s">
        <v>141</v>
      </c>
      <c r="E3" s="19" t="e">
        <f>IF(E1="","",ACTIVO!D3)</f>
        <v>#REF!</v>
      </c>
      <c r="F3" s="19" t="e">
        <f>IF(F1="","",ACTIVO!E3)</f>
        <v>#REF!</v>
      </c>
      <c r="G3" s="19">
        <f>IF(G1="","",ACTIVO!F3)</f>
        <v>0</v>
      </c>
      <c r="H3" s="19">
        <f>IF(H1="","",ACTIVO!G3)</f>
        <v>0</v>
      </c>
      <c r="I3" s="19" t="str">
        <f>IF(I1="","",ACTIVO!H3)</f>
        <v/>
      </c>
      <c r="J3" s="19">
        <f>IF(J1="","",ACTIVO!I3)</f>
        <v>0</v>
      </c>
      <c r="K3" s="19">
        <f>IF(K1="","",ACTIVO!J3)</f>
        <v>0</v>
      </c>
      <c r="L3" s="19" t="e">
        <f>IF(L1="","",ACTIVO!K3)</f>
        <v>#REF!</v>
      </c>
      <c r="M3" s="19" t="e">
        <f>IF(M1="","",ACTIVO!L3)</f>
        <v>#REF!</v>
      </c>
      <c r="N3" s="19" t="str">
        <f>IF(N1="","",ACTIVO!M3)</f>
        <v/>
      </c>
      <c r="O3" s="19" t="str">
        <f>IF(O1="","",ACTIVO!N3)</f>
        <v/>
      </c>
      <c r="P3" s="19" t="str">
        <f>IF(P1="","",ACTIVO!O3)</f>
        <v/>
      </c>
      <c r="Q3" s="19" t="str">
        <f>IF(Q1="","",ACTIVO!P3)</f>
        <v/>
      </c>
      <c r="R3" s="19" t="str">
        <f>IF(R1="","",ACTIVO!Q3)</f>
        <v/>
      </c>
      <c r="S3" s="19" t="str">
        <f>IF(S1="","",ACTIVO!R3)</f>
        <v/>
      </c>
      <c r="T3" s="19" t="str">
        <f>IF(T1="","",ACTIVO!S3)</f>
        <v/>
      </c>
      <c r="U3" s="19" t="str">
        <f>IF(U1="","",ACTIVO!T3)</f>
        <v/>
      </c>
      <c r="V3" s="19" t="str">
        <f>IF(V1="","",ACTIVO!U3)</f>
        <v/>
      </c>
      <c r="W3" s="19" t="str">
        <f>IF(W1="","",ACTIVO!V3)</f>
        <v/>
      </c>
      <c r="X3" s="19" t="str">
        <f>IF(X1="","",ACTIVO!W3)</f>
        <v/>
      </c>
      <c r="Y3" s="19" t="str">
        <f>IF(Y1="","",ACTIVO!X3)</f>
        <v/>
      </c>
      <c r="Z3" s="19" t="str">
        <f>IF(Z1="","",ACTIVO!Y3)</f>
        <v/>
      </c>
      <c r="AA3" s="19" t="str">
        <f>IF(AA1="","",ACTIVO!Z3)</f>
        <v/>
      </c>
    </row>
    <row r="4" spans="1:27" s="57" customFormat="1" ht="19.5" thickTop="1" x14ac:dyDescent="0.3">
      <c r="A4" s="57" t="s">
        <v>11</v>
      </c>
      <c r="E4" s="57" t="e">
        <f>IF(E1="","",E5+E21+E25)</f>
        <v>#REF!</v>
      </c>
      <c r="F4" s="57" t="e">
        <f t="shared" ref="F4:AA4" si="1">IF(F1="","",F5+F21+F25)</f>
        <v>#REF!</v>
      </c>
      <c r="G4" s="57">
        <f t="shared" si="1"/>
        <v>0</v>
      </c>
      <c r="H4" s="57">
        <f t="shared" si="1"/>
        <v>0</v>
      </c>
      <c r="I4" s="57" t="str">
        <f t="shared" si="1"/>
        <v/>
      </c>
      <c r="J4" s="57">
        <f t="shared" si="1"/>
        <v>0</v>
      </c>
      <c r="K4" s="57">
        <f t="shared" si="1"/>
        <v>0</v>
      </c>
      <c r="L4" s="57" t="e">
        <f t="shared" si="1"/>
        <v>#REF!</v>
      </c>
      <c r="M4" s="57" t="e">
        <f t="shared" si="1"/>
        <v>#REF!</v>
      </c>
      <c r="N4" s="57" t="str">
        <f t="shared" si="1"/>
        <v/>
      </c>
      <c r="O4" s="57" t="str">
        <f t="shared" si="1"/>
        <v/>
      </c>
      <c r="P4" s="57" t="str">
        <f t="shared" si="1"/>
        <v/>
      </c>
      <c r="Q4" s="57" t="str">
        <f t="shared" si="1"/>
        <v/>
      </c>
      <c r="R4" s="57" t="str">
        <f t="shared" si="1"/>
        <v/>
      </c>
      <c r="S4" s="57" t="str">
        <f t="shared" si="1"/>
        <v/>
      </c>
      <c r="T4" s="57" t="str">
        <f t="shared" si="1"/>
        <v/>
      </c>
      <c r="U4" s="57" t="str">
        <f t="shared" si="1"/>
        <v/>
      </c>
      <c r="V4" s="57" t="str">
        <f t="shared" si="1"/>
        <v/>
      </c>
      <c r="W4" s="57" t="str">
        <f t="shared" si="1"/>
        <v/>
      </c>
      <c r="X4" s="57" t="str">
        <f t="shared" si="1"/>
        <v/>
      </c>
      <c r="Y4" s="57" t="str">
        <f t="shared" si="1"/>
        <v/>
      </c>
      <c r="Z4" s="57" t="str">
        <f t="shared" si="1"/>
        <v/>
      </c>
      <c r="AA4" s="57" t="str">
        <f t="shared" si="1"/>
        <v/>
      </c>
    </row>
    <row r="5" spans="1:27" s="54" customFormat="1" ht="18.75" x14ac:dyDescent="0.3">
      <c r="B5" s="54" t="s">
        <v>12</v>
      </c>
      <c r="E5" s="54" t="e">
        <f>IF(E1="","",E6+E9+E10+E13+E14+E17+E18+E19+E20)</f>
        <v>#REF!</v>
      </c>
      <c r="F5" s="54" t="e">
        <f t="shared" ref="F5:AA5" si="2">IF(F1="","",F6+F9+F10+F13+F14+F17+F18+F19+F20)</f>
        <v>#REF!</v>
      </c>
      <c r="G5" s="54">
        <f t="shared" si="2"/>
        <v>0</v>
      </c>
      <c r="H5" s="54">
        <f t="shared" si="2"/>
        <v>0</v>
      </c>
      <c r="I5" s="54" t="str">
        <f t="shared" si="2"/>
        <v/>
      </c>
      <c r="J5" s="54">
        <f t="shared" si="2"/>
        <v>0</v>
      </c>
      <c r="K5" s="54">
        <f t="shared" si="2"/>
        <v>0</v>
      </c>
      <c r="L5" s="54" t="e">
        <f t="shared" si="2"/>
        <v>#REF!</v>
      </c>
      <c r="M5" s="54" t="e">
        <f t="shared" si="2"/>
        <v>#REF!</v>
      </c>
      <c r="N5" s="54" t="str">
        <f t="shared" si="2"/>
        <v/>
      </c>
      <c r="O5" s="54" t="str">
        <f t="shared" si="2"/>
        <v/>
      </c>
      <c r="P5" s="54" t="str">
        <f t="shared" si="2"/>
        <v/>
      </c>
      <c r="Q5" s="54" t="str">
        <f t="shared" si="2"/>
        <v/>
      </c>
      <c r="R5" s="54" t="str">
        <f t="shared" si="2"/>
        <v/>
      </c>
      <c r="S5" s="54" t="str">
        <f t="shared" si="2"/>
        <v/>
      </c>
      <c r="T5" s="54" t="str">
        <f t="shared" si="2"/>
        <v/>
      </c>
      <c r="U5" s="54" t="str">
        <f t="shared" si="2"/>
        <v/>
      </c>
      <c r="V5" s="54" t="str">
        <f t="shared" si="2"/>
        <v/>
      </c>
      <c r="W5" s="54" t="str">
        <f t="shared" si="2"/>
        <v/>
      </c>
      <c r="X5" s="54" t="str">
        <f t="shared" si="2"/>
        <v/>
      </c>
      <c r="Y5" s="54" t="str">
        <f t="shared" si="2"/>
        <v/>
      </c>
      <c r="Z5" s="54" t="str">
        <f t="shared" si="2"/>
        <v/>
      </c>
      <c r="AA5" s="54" t="str">
        <f t="shared" si="2"/>
        <v/>
      </c>
    </row>
    <row r="6" spans="1:27" s="14" customFormat="1" ht="15.75" x14ac:dyDescent="0.25">
      <c r="C6" s="14" t="s">
        <v>13</v>
      </c>
      <c r="E6" s="14" t="e">
        <f>IF(E1="","",SUM(E7:E8))</f>
        <v>#REF!</v>
      </c>
      <c r="F6" s="14" t="e">
        <f t="shared" ref="F6:AA6" si="3">IF(F1="","",SUM(F7:F8))</f>
        <v>#REF!</v>
      </c>
      <c r="G6" s="14">
        <f t="shared" si="3"/>
        <v>0</v>
      </c>
      <c r="H6" s="14">
        <f t="shared" si="3"/>
        <v>0</v>
      </c>
      <c r="I6" s="14" t="str">
        <f t="shared" si="3"/>
        <v/>
      </c>
      <c r="J6" s="14">
        <f t="shared" si="3"/>
        <v>0</v>
      </c>
      <c r="K6" s="14">
        <f t="shared" si="3"/>
        <v>0</v>
      </c>
      <c r="L6" s="14" t="e">
        <f t="shared" si="3"/>
        <v>#REF!</v>
      </c>
      <c r="M6" s="14" t="e">
        <f t="shared" si="3"/>
        <v>#REF!</v>
      </c>
      <c r="N6" s="14" t="str">
        <f t="shared" si="3"/>
        <v/>
      </c>
      <c r="O6" s="14" t="str">
        <f t="shared" si="3"/>
        <v/>
      </c>
      <c r="P6" s="14" t="str">
        <f t="shared" si="3"/>
        <v/>
      </c>
      <c r="Q6" s="14" t="str">
        <f t="shared" si="3"/>
        <v/>
      </c>
      <c r="R6" s="14" t="str">
        <f t="shared" si="3"/>
        <v/>
      </c>
      <c r="S6" s="14" t="str">
        <f t="shared" si="3"/>
        <v/>
      </c>
      <c r="T6" s="14" t="str">
        <f t="shared" si="3"/>
        <v/>
      </c>
      <c r="U6" s="14" t="str">
        <f t="shared" si="3"/>
        <v/>
      </c>
      <c r="V6" s="14" t="str">
        <f t="shared" si="3"/>
        <v/>
      </c>
      <c r="W6" s="14" t="str">
        <f t="shared" si="3"/>
        <v/>
      </c>
      <c r="X6" s="14" t="str">
        <f t="shared" si="3"/>
        <v/>
      </c>
      <c r="Y6" s="14" t="str">
        <f t="shared" si="3"/>
        <v/>
      </c>
      <c r="Z6" s="14" t="str">
        <f t="shared" si="3"/>
        <v/>
      </c>
      <c r="AA6" s="14" t="str">
        <f t="shared" si="3"/>
        <v/>
      </c>
    </row>
    <row r="7" spans="1:27" s="9" customFormat="1" ht="15.75" x14ac:dyDescent="0.25">
      <c r="A7" s="6"/>
      <c r="B7" s="6"/>
      <c r="C7" s="14"/>
      <c r="D7" s="6" t="s">
        <v>119</v>
      </c>
    </row>
    <row r="8" spans="1:27" s="9" customFormat="1" ht="15.75" x14ac:dyDescent="0.25">
      <c r="A8" s="6"/>
      <c r="B8" s="6"/>
      <c r="C8" s="14"/>
      <c r="D8" s="6" t="s">
        <v>120</v>
      </c>
    </row>
    <row r="9" spans="1:27" s="14" customFormat="1" ht="15.75" x14ac:dyDescent="0.25">
      <c r="C9" s="14" t="s">
        <v>14</v>
      </c>
    </row>
    <row r="10" spans="1:27" s="14" customFormat="1" ht="15.75" x14ac:dyDescent="0.25">
      <c r="C10" s="14" t="s">
        <v>15</v>
      </c>
      <c r="E10" s="14" t="e">
        <f>IF(E1="","",E11+E12)</f>
        <v>#REF!</v>
      </c>
      <c r="F10" s="14" t="e">
        <f t="shared" ref="F10:AA10" si="4">IF(F1="","",F11+F12)</f>
        <v>#REF!</v>
      </c>
      <c r="G10" s="14">
        <f t="shared" si="4"/>
        <v>0</v>
      </c>
      <c r="H10" s="14">
        <f t="shared" si="4"/>
        <v>0</v>
      </c>
      <c r="I10" s="14" t="str">
        <f t="shared" si="4"/>
        <v/>
      </c>
      <c r="J10" s="14">
        <f t="shared" si="4"/>
        <v>0</v>
      </c>
      <c r="K10" s="14">
        <f t="shared" si="4"/>
        <v>0</v>
      </c>
      <c r="L10" s="14" t="e">
        <f t="shared" si="4"/>
        <v>#REF!</v>
      </c>
      <c r="M10" s="14" t="e">
        <f t="shared" si="4"/>
        <v>#REF!</v>
      </c>
      <c r="N10" s="14" t="str">
        <f t="shared" si="4"/>
        <v/>
      </c>
      <c r="O10" s="14" t="str">
        <f t="shared" si="4"/>
        <v/>
      </c>
      <c r="P10" s="14" t="str">
        <f t="shared" si="4"/>
        <v/>
      </c>
      <c r="Q10" s="14" t="str">
        <f t="shared" si="4"/>
        <v/>
      </c>
      <c r="R10" s="14" t="str">
        <f t="shared" si="4"/>
        <v/>
      </c>
      <c r="S10" s="14" t="str">
        <f t="shared" si="4"/>
        <v/>
      </c>
      <c r="T10" s="14" t="str">
        <f t="shared" si="4"/>
        <v/>
      </c>
      <c r="U10" s="14" t="str">
        <f t="shared" si="4"/>
        <v/>
      </c>
      <c r="V10" s="14" t="str">
        <f t="shared" si="4"/>
        <v/>
      </c>
      <c r="W10" s="14" t="str">
        <f t="shared" si="4"/>
        <v/>
      </c>
      <c r="X10" s="14" t="str">
        <f t="shared" si="4"/>
        <v/>
      </c>
      <c r="Y10" s="14" t="str">
        <f t="shared" si="4"/>
        <v/>
      </c>
      <c r="Z10" s="14" t="str">
        <f t="shared" si="4"/>
        <v/>
      </c>
      <c r="AA10" s="14" t="str">
        <f t="shared" si="4"/>
        <v/>
      </c>
    </row>
    <row r="11" spans="1:27" s="9" customFormat="1" ht="15.75" x14ac:dyDescent="0.25">
      <c r="A11" s="6"/>
      <c r="B11" s="6"/>
      <c r="C11" s="14"/>
      <c r="D11" s="6" t="s">
        <v>121</v>
      </c>
    </row>
    <row r="12" spans="1:27" s="9" customFormat="1" ht="15.75" x14ac:dyDescent="0.25">
      <c r="A12" s="6"/>
      <c r="B12" s="6"/>
      <c r="C12" s="14"/>
      <c r="D12" s="6" t="s">
        <v>122</v>
      </c>
    </row>
    <row r="13" spans="1:27" s="16" customFormat="1" ht="15.75" x14ac:dyDescent="0.25">
      <c r="A13" s="14"/>
      <c r="B13" s="14"/>
      <c r="C13" s="14" t="s">
        <v>16</v>
      </c>
      <c r="D13" s="14"/>
    </row>
    <row r="14" spans="1:27" s="14" customFormat="1" ht="15.75" x14ac:dyDescent="0.25">
      <c r="C14" s="14" t="s">
        <v>17</v>
      </c>
      <c r="E14" s="14" t="e">
        <f>IF(E1="","",E15+E16)</f>
        <v>#REF!</v>
      </c>
      <c r="F14" s="14" t="e">
        <f t="shared" ref="F14:AA14" si="5">IF(F1="","",F15+F16)</f>
        <v>#REF!</v>
      </c>
      <c r="G14" s="14">
        <f t="shared" si="5"/>
        <v>0</v>
      </c>
      <c r="H14" s="14">
        <f t="shared" si="5"/>
        <v>0</v>
      </c>
      <c r="I14" s="14" t="str">
        <f t="shared" si="5"/>
        <v/>
      </c>
      <c r="J14" s="14">
        <f t="shared" si="5"/>
        <v>0</v>
      </c>
      <c r="K14" s="14">
        <f t="shared" si="5"/>
        <v>0</v>
      </c>
      <c r="L14" s="14" t="e">
        <f t="shared" si="5"/>
        <v>#REF!</v>
      </c>
      <c r="M14" s="14" t="e">
        <f t="shared" si="5"/>
        <v>#REF!</v>
      </c>
      <c r="N14" s="14" t="str">
        <f t="shared" si="5"/>
        <v/>
      </c>
      <c r="O14" s="14" t="str">
        <f t="shared" si="5"/>
        <v/>
      </c>
      <c r="P14" s="14" t="str">
        <f t="shared" si="5"/>
        <v/>
      </c>
      <c r="Q14" s="14" t="str">
        <f t="shared" si="5"/>
        <v/>
      </c>
      <c r="R14" s="14" t="str">
        <f t="shared" si="5"/>
        <v/>
      </c>
      <c r="S14" s="14" t="str">
        <f t="shared" si="5"/>
        <v/>
      </c>
      <c r="T14" s="14" t="str">
        <f t="shared" si="5"/>
        <v/>
      </c>
      <c r="U14" s="14" t="str">
        <f t="shared" si="5"/>
        <v/>
      </c>
      <c r="V14" s="14" t="str">
        <f t="shared" si="5"/>
        <v/>
      </c>
      <c r="W14" s="14" t="str">
        <f t="shared" si="5"/>
        <v/>
      </c>
      <c r="X14" s="14" t="str">
        <f t="shared" si="5"/>
        <v/>
      </c>
      <c r="Y14" s="14" t="str">
        <f t="shared" si="5"/>
        <v/>
      </c>
      <c r="Z14" s="14" t="str">
        <f t="shared" si="5"/>
        <v/>
      </c>
      <c r="AA14" s="14" t="str">
        <f t="shared" si="5"/>
        <v/>
      </c>
    </row>
    <row r="15" spans="1:27" s="9" customFormat="1" ht="15.75" x14ac:dyDescent="0.25">
      <c r="A15" s="6"/>
      <c r="B15" s="6"/>
      <c r="C15" s="14"/>
      <c r="D15" s="6" t="s">
        <v>123</v>
      </c>
    </row>
    <row r="16" spans="1:27" s="9" customFormat="1" ht="15.75" x14ac:dyDescent="0.25">
      <c r="A16" s="6"/>
      <c r="B16" s="6"/>
      <c r="C16" s="14"/>
      <c r="D16" s="6" t="s">
        <v>124</v>
      </c>
    </row>
    <row r="17" spans="1:28" s="16" customFormat="1" ht="15.75" x14ac:dyDescent="0.25">
      <c r="A17" s="14"/>
      <c r="B17" s="14"/>
      <c r="C17" s="14" t="s">
        <v>18</v>
      </c>
      <c r="D17" s="14"/>
    </row>
    <row r="18" spans="1:28" s="16" customFormat="1" ht="15.75" x14ac:dyDescent="0.25">
      <c r="A18" s="14"/>
      <c r="B18" s="14"/>
      <c r="C18" s="14" t="s">
        <v>19</v>
      </c>
      <c r="D18" s="14"/>
      <c r="E18" s="16" t="e">
        <f>IF(E1="","",'Cuenta de PyG'!D55)</f>
        <v>#REF!</v>
      </c>
      <c r="F18" s="16" t="e">
        <f>IF(F1="","",'Cuenta de PyG'!E55)</f>
        <v>#REF!</v>
      </c>
      <c r="G18" s="16">
        <f>IF(G1="","",'Cuenta de PyG'!F55)</f>
        <v>0</v>
      </c>
      <c r="H18" s="16">
        <f>IF(H1="","",'Cuenta de PyG'!G55)</f>
        <v>0</v>
      </c>
      <c r="I18" s="16" t="str">
        <f>IF(I1="","",'Cuenta de PyG'!H55)</f>
        <v/>
      </c>
      <c r="J18" s="16">
        <f>IF(J1="","",'Cuenta de PyG'!I55)</f>
        <v>0</v>
      </c>
      <c r="K18" s="16">
        <f>IF(K1="","",'Cuenta de PyG'!J55)</f>
        <v>0</v>
      </c>
      <c r="L18" s="16" t="e">
        <f>IF(L1="","",'Cuenta de PyG'!K55)</f>
        <v>#REF!</v>
      </c>
      <c r="M18" s="16" t="e">
        <f>IF(M1="","",'Cuenta de PyG'!L55)</f>
        <v>#REF!</v>
      </c>
      <c r="N18" s="16" t="str">
        <f>IF(N1="","",'Cuenta de PyG'!M55)</f>
        <v/>
      </c>
      <c r="O18" s="16" t="str">
        <f>IF(O1="","",'Cuenta de PyG'!N55)</f>
        <v/>
      </c>
      <c r="P18" s="16" t="str">
        <f>IF(P1="","",'Cuenta de PyG'!O55)</f>
        <v/>
      </c>
      <c r="Q18" s="16" t="str">
        <f>IF(Q1="","",'Cuenta de PyG'!P55)</f>
        <v/>
      </c>
      <c r="R18" s="16" t="str">
        <f>IF(R1="","",'Cuenta de PyG'!Q55)</f>
        <v/>
      </c>
      <c r="S18" s="16" t="str">
        <f>IF(S1="","",'Cuenta de PyG'!R55)</f>
        <v/>
      </c>
      <c r="T18" s="16" t="str">
        <f>IF(T1="","",'Cuenta de PyG'!S55)</f>
        <v/>
      </c>
      <c r="U18" s="16" t="str">
        <f>IF(U1="","",'Cuenta de PyG'!T55)</f>
        <v/>
      </c>
      <c r="V18" s="16" t="str">
        <f>IF(V1="","",'Cuenta de PyG'!U55)</f>
        <v/>
      </c>
      <c r="W18" s="16" t="str">
        <f>IF(W1="","",'Cuenta de PyG'!V55)</f>
        <v/>
      </c>
      <c r="X18" s="16" t="str">
        <f>IF(X1="","",'Cuenta de PyG'!W55)</f>
        <v/>
      </c>
      <c r="Y18" s="16" t="str">
        <f>IF(Y1="","",'Cuenta de PyG'!X55)</f>
        <v/>
      </c>
      <c r="Z18" s="16" t="str">
        <f>IF(Z1="","",'Cuenta de PyG'!Y55)</f>
        <v/>
      </c>
      <c r="AA18" s="16" t="str">
        <f>IF(AA1="","",'Cuenta de PyG'!Z55)</f>
        <v/>
      </c>
      <c r="AB18" s="16" t="str">
        <f>IF(AB1="","",'Cuenta de PyG'!AA55)</f>
        <v/>
      </c>
    </row>
    <row r="19" spans="1:28" s="16" customFormat="1" ht="15.75" x14ac:dyDescent="0.25">
      <c r="A19" s="14"/>
      <c r="B19" s="14"/>
      <c r="C19" s="14" t="s">
        <v>20</v>
      </c>
      <c r="D19" s="14"/>
    </row>
    <row r="20" spans="1:28" s="16" customFormat="1" ht="15.75" x14ac:dyDescent="0.25">
      <c r="A20" s="14"/>
      <c r="B20" s="14"/>
      <c r="C20" s="14" t="s">
        <v>21</v>
      </c>
      <c r="D20" s="14"/>
    </row>
    <row r="21" spans="1:28" s="38" customFormat="1" ht="18.75" x14ac:dyDescent="0.3">
      <c r="B21" s="38" t="s">
        <v>22</v>
      </c>
      <c r="E21" s="38" t="e">
        <f>IF(E1="","",E22+E23+E24)</f>
        <v>#REF!</v>
      </c>
      <c r="F21" s="38" t="e">
        <f t="shared" ref="F21:AA21" si="6">IF(F1="","",F22+F23+F24)</f>
        <v>#REF!</v>
      </c>
      <c r="G21" s="38">
        <f t="shared" si="6"/>
        <v>0</v>
      </c>
      <c r="H21" s="38">
        <f t="shared" si="6"/>
        <v>0</v>
      </c>
      <c r="I21" s="38" t="str">
        <f t="shared" si="6"/>
        <v/>
      </c>
      <c r="J21" s="38">
        <f t="shared" si="6"/>
        <v>0</v>
      </c>
      <c r="K21" s="38">
        <f t="shared" si="6"/>
        <v>0</v>
      </c>
      <c r="L21" s="38" t="e">
        <f t="shared" si="6"/>
        <v>#REF!</v>
      </c>
      <c r="M21" s="38" t="e">
        <f t="shared" si="6"/>
        <v>#REF!</v>
      </c>
      <c r="N21" s="38" t="str">
        <f t="shared" si="6"/>
        <v/>
      </c>
      <c r="O21" s="38" t="str">
        <f t="shared" si="6"/>
        <v/>
      </c>
      <c r="P21" s="38" t="str">
        <f t="shared" si="6"/>
        <v/>
      </c>
      <c r="Q21" s="38" t="str">
        <f t="shared" si="6"/>
        <v/>
      </c>
      <c r="R21" s="38" t="str">
        <f t="shared" si="6"/>
        <v/>
      </c>
      <c r="S21" s="38" t="str">
        <f t="shared" si="6"/>
        <v/>
      </c>
      <c r="T21" s="38" t="str">
        <f t="shared" si="6"/>
        <v/>
      </c>
      <c r="U21" s="38" t="str">
        <f t="shared" si="6"/>
        <v/>
      </c>
      <c r="V21" s="38" t="str">
        <f t="shared" si="6"/>
        <v/>
      </c>
      <c r="W21" s="38" t="str">
        <f t="shared" si="6"/>
        <v/>
      </c>
      <c r="X21" s="38" t="str">
        <f t="shared" si="6"/>
        <v/>
      </c>
      <c r="Y21" s="38" t="str">
        <f t="shared" si="6"/>
        <v/>
      </c>
      <c r="Z21" s="38" t="str">
        <f t="shared" si="6"/>
        <v/>
      </c>
      <c r="AA21" s="38" t="str">
        <f t="shared" si="6"/>
        <v/>
      </c>
    </row>
    <row r="22" spans="1:28" s="16" customFormat="1" ht="15.75" x14ac:dyDescent="0.25">
      <c r="A22" s="14"/>
      <c r="B22" s="14"/>
      <c r="C22" s="14" t="s">
        <v>23</v>
      </c>
      <c r="D22" s="14"/>
    </row>
    <row r="23" spans="1:28" s="16" customFormat="1" ht="15.75" x14ac:dyDescent="0.25">
      <c r="A23" s="14"/>
      <c r="B23" s="14"/>
      <c r="C23" s="14" t="s">
        <v>24</v>
      </c>
      <c r="D23" s="14"/>
    </row>
    <row r="24" spans="1:28" s="16" customFormat="1" ht="15.75" x14ac:dyDescent="0.25">
      <c r="A24" s="14"/>
      <c r="B24" s="14"/>
      <c r="C24" s="14" t="s">
        <v>25</v>
      </c>
      <c r="D24" s="14"/>
    </row>
    <row r="25" spans="1:28" s="55" customFormat="1" ht="18.75" x14ac:dyDescent="0.3">
      <c r="A25" s="38"/>
      <c r="B25" s="38" t="s">
        <v>26</v>
      </c>
      <c r="C25" s="38"/>
      <c r="D25" s="38"/>
    </row>
    <row r="26" spans="1:28" s="58" customFormat="1" ht="18.75" x14ac:dyDescent="0.3">
      <c r="A26" s="58" t="s">
        <v>27</v>
      </c>
      <c r="E26" s="58" t="e">
        <f>IF(E1="","",E27+E32+E38+E39+E40)</f>
        <v>#REF!</v>
      </c>
      <c r="F26" s="58" t="e">
        <f t="shared" ref="F26:AA26" si="7">IF(F1="","",F27+F32+F38+F39+F40)</f>
        <v>#REF!</v>
      </c>
      <c r="G26" s="58">
        <f t="shared" si="7"/>
        <v>0</v>
      </c>
      <c r="H26" s="58">
        <f t="shared" si="7"/>
        <v>0</v>
      </c>
      <c r="I26" s="58" t="str">
        <f t="shared" si="7"/>
        <v/>
      </c>
      <c r="J26" s="58">
        <f t="shared" si="7"/>
        <v>0</v>
      </c>
      <c r="K26" s="58">
        <f t="shared" si="7"/>
        <v>0</v>
      </c>
      <c r="L26" s="58" t="e">
        <f t="shared" si="7"/>
        <v>#REF!</v>
      </c>
      <c r="M26" s="58" t="e">
        <f t="shared" si="7"/>
        <v>#REF!</v>
      </c>
      <c r="N26" s="58" t="str">
        <f t="shared" si="7"/>
        <v/>
      </c>
      <c r="O26" s="58" t="str">
        <f t="shared" si="7"/>
        <v/>
      </c>
      <c r="P26" s="58" t="str">
        <f t="shared" si="7"/>
        <v/>
      </c>
      <c r="Q26" s="58" t="str">
        <f t="shared" si="7"/>
        <v/>
      </c>
      <c r="R26" s="58" t="str">
        <f t="shared" si="7"/>
        <v/>
      </c>
      <c r="S26" s="58" t="str">
        <f t="shared" si="7"/>
        <v/>
      </c>
      <c r="T26" s="58" t="str">
        <f t="shared" si="7"/>
        <v/>
      </c>
      <c r="U26" s="58" t="str">
        <f t="shared" si="7"/>
        <v/>
      </c>
      <c r="V26" s="58" t="str">
        <f t="shared" si="7"/>
        <v/>
      </c>
      <c r="W26" s="58" t="str">
        <f t="shared" si="7"/>
        <v/>
      </c>
      <c r="X26" s="58" t="str">
        <f t="shared" si="7"/>
        <v/>
      </c>
      <c r="Y26" s="58" t="str">
        <f t="shared" si="7"/>
        <v/>
      </c>
      <c r="Z26" s="58" t="str">
        <f t="shared" si="7"/>
        <v/>
      </c>
      <c r="AA26" s="58" t="str">
        <f t="shared" si="7"/>
        <v/>
      </c>
    </row>
    <row r="27" spans="1:28" s="14" customFormat="1" ht="15.75" x14ac:dyDescent="0.25">
      <c r="C27" s="14" t="s">
        <v>28</v>
      </c>
      <c r="E27" s="14" t="e">
        <f>IF(E1="","",SUM(E28:E31))</f>
        <v>#REF!</v>
      </c>
      <c r="F27" s="14" t="e">
        <f t="shared" ref="F27:AA27" si="8">IF(F1="","",SUM(F28:F31))</f>
        <v>#REF!</v>
      </c>
      <c r="G27" s="14">
        <f t="shared" si="8"/>
        <v>0</v>
      </c>
      <c r="H27" s="14">
        <f t="shared" si="8"/>
        <v>0</v>
      </c>
      <c r="I27" s="14" t="str">
        <f t="shared" si="8"/>
        <v/>
      </c>
      <c r="J27" s="14">
        <f t="shared" si="8"/>
        <v>0</v>
      </c>
      <c r="K27" s="14">
        <f t="shared" si="8"/>
        <v>0</v>
      </c>
      <c r="L27" s="14" t="e">
        <f t="shared" si="8"/>
        <v>#REF!</v>
      </c>
      <c r="M27" s="14" t="e">
        <f t="shared" si="8"/>
        <v>#REF!</v>
      </c>
      <c r="N27" s="14" t="str">
        <f t="shared" si="8"/>
        <v/>
      </c>
      <c r="O27" s="14" t="str">
        <f t="shared" si="8"/>
        <v/>
      </c>
      <c r="P27" s="14" t="str">
        <f t="shared" si="8"/>
        <v/>
      </c>
      <c r="Q27" s="14" t="str">
        <f t="shared" si="8"/>
        <v/>
      </c>
      <c r="R27" s="14" t="str">
        <f t="shared" si="8"/>
        <v/>
      </c>
      <c r="S27" s="14" t="str">
        <f t="shared" si="8"/>
        <v/>
      </c>
      <c r="T27" s="14" t="str">
        <f t="shared" si="8"/>
        <v/>
      </c>
      <c r="U27" s="14" t="str">
        <f t="shared" si="8"/>
        <v/>
      </c>
      <c r="V27" s="14" t="str">
        <f t="shared" si="8"/>
        <v/>
      </c>
      <c r="W27" s="14" t="str">
        <f t="shared" si="8"/>
        <v/>
      </c>
      <c r="X27" s="14" t="str">
        <f t="shared" si="8"/>
        <v/>
      </c>
      <c r="Y27" s="14" t="str">
        <f t="shared" si="8"/>
        <v/>
      </c>
      <c r="Z27" s="14" t="str">
        <f t="shared" si="8"/>
        <v/>
      </c>
      <c r="AA27" s="14" t="str">
        <f t="shared" si="8"/>
        <v/>
      </c>
    </row>
    <row r="28" spans="1:28" s="9" customFormat="1" ht="15.75" x14ac:dyDescent="0.25">
      <c r="A28" s="6"/>
      <c r="B28" s="6"/>
      <c r="C28" s="14"/>
      <c r="D28" s="6" t="s">
        <v>125</v>
      </c>
    </row>
    <row r="29" spans="1:28" s="9" customFormat="1" ht="15.75" x14ac:dyDescent="0.25">
      <c r="A29" s="6"/>
      <c r="B29" s="6"/>
      <c r="C29" s="14"/>
      <c r="D29" s="6" t="s">
        <v>126</v>
      </c>
    </row>
    <row r="30" spans="1:28" s="9" customFormat="1" ht="15.75" x14ac:dyDescent="0.25">
      <c r="A30" s="6"/>
      <c r="B30" s="6"/>
      <c r="C30" s="14"/>
      <c r="D30" s="6" t="s">
        <v>127</v>
      </c>
    </row>
    <row r="31" spans="1:28" s="9" customFormat="1" ht="15.75" x14ac:dyDescent="0.25">
      <c r="A31" s="6"/>
      <c r="B31" s="6"/>
      <c r="C31" s="14"/>
      <c r="D31" s="6" t="s">
        <v>128</v>
      </c>
    </row>
    <row r="32" spans="1:28" s="14" customFormat="1" ht="15.75" x14ac:dyDescent="0.25">
      <c r="C32" s="14" t="s">
        <v>29</v>
      </c>
      <c r="E32" s="14" t="e">
        <f>IF(E1="","",SUM(E33:E37))</f>
        <v>#REF!</v>
      </c>
      <c r="F32" s="14" t="e">
        <f t="shared" ref="F32:AA32" si="9">IF(F1="","",SUM(F33:F37))</f>
        <v>#REF!</v>
      </c>
      <c r="G32" s="14">
        <f t="shared" si="9"/>
        <v>0</v>
      </c>
      <c r="H32" s="14">
        <f t="shared" si="9"/>
        <v>0</v>
      </c>
      <c r="I32" s="14" t="str">
        <f t="shared" si="9"/>
        <v/>
      </c>
      <c r="J32" s="14">
        <f t="shared" si="9"/>
        <v>0</v>
      </c>
      <c r="K32" s="14">
        <f t="shared" si="9"/>
        <v>0</v>
      </c>
      <c r="L32" s="14" t="e">
        <f t="shared" si="9"/>
        <v>#REF!</v>
      </c>
      <c r="M32" s="14" t="e">
        <f t="shared" si="9"/>
        <v>#REF!</v>
      </c>
      <c r="N32" s="14" t="str">
        <f t="shared" si="9"/>
        <v/>
      </c>
      <c r="O32" s="14" t="str">
        <f t="shared" si="9"/>
        <v/>
      </c>
      <c r="P32" s="14" t="str">
        <f t="shared" si="9"/>
        <v/>
      </c>
      <c r="Q32" s="14" t="str">
        <f t="shared" si="9"/>
        <v/>
      </c>
      <c r="R32" s="14" t="str">
        <f t="shared" si="9"/>
        <v/>
      </c>
      <c r="S32" s="14" t="str">
        <f t="shared" si="9"/>
        <v/>
      </c>
      <c r="T32" s="14" t="str">
        <f t="shared" si="9"/>
        <v/>
      </c>
      <c r="U32" s="14" t="str">
        <f t="shared" si="9"/>
        <v/>
      </c>
      <c r="V32" s="14" t="str">
        <f t="shared" si="9"/>
        <v/>
      </c>
      <c r="W32" s="14" t="str">
        <f t="shared" si="9"/>
        <v/>
      </c>
      <c r="X32" s="14" t="str">
        <f t="shared" si="9"/>
        <v/>
      </c>
      <c r="Y32" s="14" t="str">
        <f t="shared" si="9"/>
        <v/>
      </c>
      <c r="Z32" s="14" t="str">
        <f t="shared" si="9"/>
        <v/>
      </c>
      <c r="AA32" s="14" t="str">
        <f t="shared" si="9"/>
        <v/>
      </c>
    </row>
    <row r="33" spans="1:27" s="9" customFormat="1" ht="15.75" x14ac:dyDescent="0.25">
      <c r="A33" s="6"/>
      <c r="B33" s="6"/>
      <c r="C33" s="14"/>
      <c r="D33" s="6" t="s">
        <v>129</v>
      </c>
    </row>
    <row r="34" spans="1:27" s="9" customFormat="1" ht="15.75" x14ac:dyDescent="0.25">
      <c r="A34" s="6"/>
      <c r="B34" s="6"/>
      <c r="C34" s="14"/>
      <c r="D34" s="6" t="s">
        <v>130</v>
      </c>
    </row>
    <row r="35" spans="1:27" s="9" customFormat="1" ht="15.75" x14ac:dyDescent="0.25">
      <c r="A35" s="6"/>
      <c r="B35" s="6"/>
      <c r="C35" s="14"/>
      <c r="D35" s="6" t="s">
        <v>131</v>
      </c>
    </row>
    <row r="36" spans="1:27" s="9" customFormat="1" ht="15.75" x14ac:dyDescent="0.25">
      <c r="A36" s="6"/>
      <c r="B36" s="6"/>
      <c r="C36" s="14"/>
      <c r="D36" s="6" t="s">
        <v>100</v>
      </c>
    </row>
    <row r="37" spans="1:27" s="9" customFormat="1" ht="15.75" x14ac:dyDescent="0.25">
      <c r="A37" s="6"/>
      <c r="B37" s="6"/>
      <c r="C37" s="14"/>
      <c r="D37" s="6" t="s">
        <v>132</v>
      </c>
    </row>
    <row r="38" spans="1:27" s="16" customFormat="1" ht="15.75" x14ac:dyDescent="0.25">
      <c r="A38" s="14"/>
      <c r="B38" s="14"/>
      <c r="C38" s="14" t="s">
        <v>30</v>
      </c>
      <c r="D38" s="14"/>
    </row>
    <row r="39" spans="1:27" s="16" customFormat="1" ht="15.75" x14ac:dyDescent="0.25">
      <c r="A39" s="14"/>
      <c r="B39" s="14"/>
      <c r="C39" s="14" t="s">
        <v>31</v>
      </c>
      <c r="D39" s="14"/>
    </row>
    <row r="40" spans="1:27" s="56" customFormat="1" ht="15.75" x14ac:dyDescent="0.25">
      <c r="A40" s="49"/>
      <c r="B40" s="49"/>
      <c r="C40" s="49" t="s">
        <v>32</v>
      </c>
      <c r="D40" s="49"/>
    </row>
    <row r="41" spans="1:27" s="59" customFormat="1" ht="18.75" x14ac:dyDescent="0.3">
      <c r="A41" s="59" t="s">
        <v>33</v>
      </c>
      <c r="E41" s="59" t="e">
        <f>IF(E1="","",E42+E43+E44+E50+E51+E59)</f>
        <v>#REF!</v>
      </c>
      <c r="F41" s="59" t="e">
        <f t="shared" ref="F41:AA41" si="10">IF(F1="","",F42+F43+F44+F50+F51+F59)</f>
        <v>#REF!</v>
      </c>
      <c r="G41" s="59">
        <f t="shared" si="10"/>
        <v>0</v>
      </c>
      <c r="H41" s="59">
        <f t="shared" si="10"/>
        <v>0</v>
      </c>
      <c r="I41" s="59" t="str">
        <f t="shared" si="10"/>
        <v/>
      </c>
      <c r="J41" s="59">
        <f t="shared" si="10"/>
        <v>0</v>
      </c>
      <c r="K41" s="59">
        <f t="shared" si="10"/>
        <v>0</v>
      </c>
      <c r="L41" s="59" t="e">
        <f t="shared" si="10"/>
        <v>#REF!</v>
      </c>
      <c r="M41" s="59" t="e">
        <f t="shared" si="10"/>
        <v>#REF!</v>
      </c>
      <c r="N41" s="59" t="str">
        <f t="shared" si="10"/>
        <v/>
      </c>
      <c r="O41" s="59" t="str">
        <f t="shared" si="10"/>
        <v/>
      </c>
      <c r="P41" s="59" t="str">
        <f t="shared" si="10"/>
        <v/>
      </c>
      <c r="Q41" s="59" t="str">
        <f t="shared" si="10"/>
        <v/>
      </c>
      <c r="R41" s="59" t="str">
        <f t="shared" si="10"/>
        <v/>
      </c>
      <c r="S41" s="59" t="str">
        <f t="shared" si="10"/>
        <v/>
      </c>
      <c r="T41" s="59" t="str">
        <f t="shared" si="10"/>
        <v/>
      </c>
      <c r="U41" s="59" t="str">
        <f t="shared" si="10"/>
        <v/>
      </c>
      <c r="V41" s="59" t="str">
        <f t="shared" si="10"/>
        <v/>
      </c>
      <c r="W41" s="59" t="str">
        <f t="shared" si="10"/>
        <v/>
      </c>
      <c r="X41" s="59" t="str">
        <f t="shared" si="10"/>
        <v/>
      </c>
      <c r="Y41" s="59" t="str">
        <f t="shared" si="10"/>
        <v/>
      </c>
      <c r="Z41" s="59" t="str">
        <f t="shared" si="10"/>
        <v/>
      </c>
      <c r="AA41" s="59" t="str">
        <f t="shared" si="10"/>
        <v/>
      </c>
    </row>
    <row r="42" spans="1:27" s="16" customFormat="1" ht="15.75" x14ac:dyDescent="0.25">
      <c r="A42" s="14"/>
      <c r="B42" s="14"/>
      <c r="C42" s="14" t="s">
        <v>34</v>
      </c>
      <c r="D42" s="14"/>
    </row>
    <row r="43" spans="1:27" s="16" customFormat="1" ht="15.75" x14ac:dyDescent="0.25">
      <c r="A43" s="14"/>
      <c r="B43" s="14"/>
      <c r="C43" s="14" t="s">
        <v>35</v>
      </c>
      <c r="D43" s="14"/>
    </row>
    <row r="44" spans="1:27" s="14" customFormat="1" ht="15.75" x14ac:dyDescent="0.25">
      <c r="C44" s="14" t="s">
        <v>36</v>
      </c>
      <c r="E44" s="14" t="e">
        <f>IF(E1="","",SUM(E45:E49))</f>
        <v>#REF!</v>
      </c>
      <c r="F44" s="14" t="e">
        <f t="shared" ref="F44:AA44" si="11">IF(F1="","",SUM(F45:F49))</f>
        <v>#REF!</v>
      </c>
      <c r="G44" s="14">
        <f t="shared" si="11"/>
        <v>0</v>
      </c>
      <c r="H44" s="14">
        <f t="shared" si="11"/>
        <v>0</v>
      </c>
      <c r="I44" s="14" t="str">
        <f t="shared" si="11"/>
        <v/>
      </c>
      <c r="J44" s="14">
        <f t="shared" si="11"/>
        <v>0</v>
      </c>
      <c r="K44" s="14">
        <f t="shared" si="11"/>
        <v>0</v>
      </c>
      <c r="L44" s="14" t="e">
        <f t="shared" si="11"/>
        <v>#REF!</v>
      </c>
      <c r="M44" s="14" t="e">
        <f t="shared" si="11"/>
        <v>#REF!</v>
      </c>
      <c r="N44" s="14" t="str">
        <f t="shared" si="11"/>
        <v/>
      </c>
      <c r="O44" s="14" t="str">
        <f t="shared" si="11"/>
        <v/>
      </c>
      <c r="P44" s="14" t="str">
        <f t="shared" si="11"/>
        <v/>
      </c>
      <c r="Q44" s="14" t="str">
        <f t="shared" si="11"/>
        <v/>
      </c>
      <c r="R44" s="14" t="str">
        <f t="shared" si="11"/>
        <v/>
      </c>
      <c r="S44" s="14" t="str">
        <f t="shared" si="11"/>
        <v/>
      </c>
      <c r="T44" s="14" t="str">
        <f t="shared" si="11"/>
        <v/>
      </c>
      <c r="U44" s="14" t="str">
        <f t="shared" si="11"/>
        <v/>
      </c>
      <c r="V44" s="14" t="str">
        <f t="shared" si="11"/>
        <v/>
      </c>
      <c r="W44" s="14" t="str">
        <f t="shared" si="11"/>
        <v/>
      </c>
      <c r="X44" s="14" t="str">
        <f t="shared" si="11"/>
        <v/>
      </c>
      <c r="Y44" s="14" t="str">
        <f t="shared" si="11"/>
        <v/>
      </c>
      <c r="Z44" s="14" t="str">
        <f t="shared" si="11"/>
        <v/>
      </c>
      <c r="AA44" s="14" t="str">
        <f t="shared" si="11"/>
        <v/>
      </c>
    </row>
    <row r="45" spans="1:27" s="9" customFormat="1" ht="15.75" x14ac:dyDescent="0.25">
      <c r="A45" s="6"/>
      <c r="B45" s="6"/>
      <c r="C45" s="14"/>
      <c r="D45" s="6" t="s">
        <v>129</v>
      </c>
    </row>
    <row r="46" spans="1:27" s="9" customFormat="1" ht="15.75" x14ac:dyDescent="0.25">
      <c r="A46" s="6"/>
      <c r="B46" s="6"/>
      <c r="C46" s="14"/>
      <c r="D46" s="6" t="s">
        <v>130</v>
      </c>
    </row>
    <row r="47" spans="1:27" s="9" customFormat="1" ht="15.75" x14ac:dyDescent="0.25">
      <c r="A47" s="6"/>
      <c r="B47" s="6"/>
      <c r="C47" s="14"/>
      <c r="D47" s="6" t="s">
        <v>133</v>
      </c>
    </row>
    <row r="48" spans="1:27" s="9" customFormat="1" ht="15.75" x14ac:dyDescent="0.25">
      <c r="A48" s="6"/>
      <c r="B48" s="6"/>
      <c r="C48" s="14"/>
      <c r="D48" s="6" t="s">
        <v>100</v>
      </c>
    </row>
    <row r="49" spans="1:27" s="9" customFormat="1" ht="15.75" x14ac:dyDescent="0.25">
      <c r="A49" s="6"/>
      <c r="B49" s="6"/>
      <c r="C49" s="14"/>
      <c r="D49" s="6" t="s">
        <v>132</v>
      </c>
    </row>
    <row r="50" spans="1:27" s="16" customFormat="1" ht="15.75" x14ac:dyDescent="0.25">
      <c r="A50" s="14"/>
      <c r="B50" s="14"/>
      <c r="C50" s="14" t="s">
        <v>37</v>
      </c>
      <c r="D50" s="14"/>
    </row>
    <row r="51" spans="1:27" s="14" customFormat="1" ht="15.75" x14ac:dyDescent="0.25">
      <c r="C51" s="14" t="s">
        <v>38</v>
      </c>
      <c r="E51" s="14" t="e">
        <f>IF(E1="","",SUM(E52:E58))</f>
        <v>#REF!</v>
      </c>
      <c r="F51" s="14" t="e">
        <f t="shared" ref="F51:AA51" si="12">IF(F1="","",SUM(F52:F58))</f>
        <v>#REF!</v>
      </c>
      <c r="G51" s="14">
        <f t="shared" si="12"/>
        <v>0</v>
      </c>
      <c r="H51" s="14">
        <f t="shared" si="12"/>
        <v>0</v>
      </c>
      <c r="I51" s="14" t="str">
        <f t="shared" si="12"/>
        <v/>
      </c>
      <c r="J51" s="14">
        <f t="shared" si="12"/>
        <v>0</v>
      </c>
      <c r="K51" s="14">
        <f t="shared" si="12"/>
        <v>0</v>
      </c>
      <c r="L51" s="14" t="e">
        <f t="shared" si="12"/>
        <v>#REF!</v>
      </c>
      <c r="M51" s="14" t="e">
        <f t="shared" si="12"/>
        <v>#REF!</v>
      </c>
      <c r="N51" s="14" t="str">
        <f t="shared" si="12"/>
        <v/>
      </c>
      <c r="O51" s="14" t="str">
        <f t="shared" si="12"/>
        <v/>
      </c>
      <c r="P51" s="14" t="str">
        <f t="shared" si="12"/>
        <v/>
      </c>
      <c r="Q51" s="14" t="str">
        <f t="shared" si="12"/>
        <v/>
      </c>
      <c r="R51" s="14" t="str">
        <f t="shared" si="12"/>
        <v/>
      </c>
      <c r="S51" s="14" t="str">
        <f t="shared" si="12"/>
        <v/>
      </c>
      <c r="T51" s="14" t="str">
        <f t="shared" si="12"/>
        <v/>
      </c>
      <c r="U51" s="14" t="str">
        <f t="shared" si="12"/>
        <v/>
      </c>
      <c r="V51" s="14" t="str">
        <f t="shared" si="12"/>
        <v/>
      </c>
      <c r="W51" s="14" t="str">
        <f t="shared" si="12"/>
        <v/>
      </c>
      <c r="X51" s="14" t="str">
        <f t="shared" si="12"/>
        <v/>
      </c>
      <c r="Y51" s="14" t="str">
        <f t="shared" si="12"/>
        <v/>
      </c>
      <c r="Z51" s="14" t="str">
        <f t="shared" si="12"/>
        <v/>
      </c>
      <c r="AA51" s="14" t="str">
        <f t="shared" si="12"/>
        <v/>
      </c>
    </row>
    <row r="52" spans="1:27" s="9" customFormat="1" ht="15.75" x14ac:dyDescent="0.25">
      <c r="A52" s="6"/>
      <c r="B52" s="6"/>
      <c r="C52" s="14"/>
      <c r="D52" s="6" t="s">
        <v>134</v>
      </c>
    </row>
    <row r="53" spans="1:27" s="9" customFormat="1" ht="15.75" x14ac:dyDescent="0.25">
      <c r="A53" s="6"/>
      <c r="B53" s="6"/>
      <c r="C53" s="14"/>
      <c r="D53" s="6" t="s">
        <v>135</v>
      </c>
    </row>
    <row r="54" spans="1:27" s="9" customFormat="1" ht="15.75" x14ac:dyDescent="0.25">
      <c r="A54" s="6"/>
      <c r="B54" s="6"/>
      <c r="C54" s="14"/>
      <c r="D54" s="6" t="s">
        <v>136</v>
      </c>
    </row>
    <row r="55" spans="1:27" s="9" customFormat="1" ht="15.75" x14ac:dyDescent="0.25">
      <c r="A55" s="6"/>
      <c r="B55" s="6"/>
      <c r="C55" s="14"/>
      <c r="D55" s="6" t="s">
        <v>137</v>
      </c>
    </row>
    <row r="56" spans="1:27" s="9" customFormat="1" ht="15.75" x14ac:dyDescent="0.25">
      <c r="A56" s="6"/>
      <c r="B56" s="6"/>
      <c r="C56" s="14"/>
      <c r="D56" s="6" t="s">
        <v>138</v>
      </c>
    </row>
    <row r="57" spans="1:27" s="9" customFormat="1" ht="15.75" x14ac:dyDescent="0.25">
      <c r="A57" s="6"/>
      <c r="B57" s="6"/>
      <c r="C57" s="14"/>
      <c r="D57" s="6" t="s">
        <v>139</v>
      </c>
    </row>
    <row r="58" spans="1:27" s="9" customFormat="1" ht="15.75" x14ac:dyDescent="0.25">
      <c r="A58" s="6"/>
      <c r="B58" s="6"/>
      <c r="C58" s="14"/>
      <c r="D58" s="6" t="s">
        <v>140</v>
      </c>
    </row>
    <row r="59" spans="1:27" s="51" customFormat="1" ht="16.5" thickBot="1" x14ac:dyDescent="0.3">
      <c r="A59" s="47"/>
      <c r="B59" s="47"/>
      <c r="C59" s="47" t="s">
        <v>9</v>
      </c>
      <c r="D59" s="47"/>
    </row>
    <row r="60" spans="1:27" ht="15.75" thickTop="1" x14ac:dyDescent="0.25"/>
  </sheetData>
  <sheetProtection password="E4C7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4.140625" style="5" customWidth="1"/>
    <col min="2" max="2" width="3.7109375" style="5" customWidth="1"/>
    <col min="3" max="3" width="57.42578125" style="17" customWidth="1"/>
    <col min="4" max="29" width="18.7109375" style="5" customWidth="1"/>
    <col min="30" max="16384" width="11.42578125" style="5"/>
  </cols>
  <sheetData>
    <row r="1" spans="1:27" s="45" customFormat="1" ht="24" thickBot="1" x14ac:dyDescent="0.4">
      <c r="C1" s="52"/>
      <c r="D1" s="45" t="e">
        <f>IF('Balances resumido'!#REF!="","",'Balances resumido'!#REF!)</f>
        <v>#REF!</v>
      </c>
      <c r="E1" s="45" t="e">
        <f>IF('Balances resumido'!#REF!="","",'Balances resumido'!#REF!)</f>
        <v>#REF!</v>
      </c>
      <c r="F1" s="45">
        <f>IF('Balances resumido'!C1="","",'Balances resumido'!C1)</f>
        <v>2012</v>
      </c>
      <c r="G1" s="45">
        <f>IF('Balances resumido'!D1="","",'Balances resumido'!D1)</f>
        <v>2006</v>
      </c>
      <c r="H1" s="45" t="str">
        <f>IF('Balances resumido'!E1="","",'Balances resumido'!E1)</f>
        <v/>
      </c>
      <c r="I1" s="45">
        <f>IF('Balances resumido'!F1="","",'Balances resumido'!F1)</f>
        <v>2012</v>
      </c>
      <c r="J1" s="45">
        <f>IF('Balances resumido'!G1="","",'Balances resumido'!G1)</f>
        <v>2006</v>
      </c>
      <c r="K1" s="45" t="e">
        <f>IF('Balances resumido'!#REF!="","",'Balances resumido'!#REF!)</f>
        <v>#REF!</v>
      </c>
      <c r="L1" s="45" t="e">
        <f>IF('Balances resumido'!#REF!="","",'Balances resumido'!#REF!)</f>
        <v>#REF!</v>
      </c>
      <c r="M1" s="45" t="str">
        <f>IF('Balances resumido'!H1="","",'Balances resumido'!H1)</f>
        <v/>
      </c>
      <c r="N1" s="45" t="str">
        <f>IF('Balances resumido'!I1="","",'Balances resumido'!I1)</f>
        <v/>
      </c>
      <c r="O1" s="45" t="str">
        <f>IF('Balances resumido'!J1="","",'Balances resumido'!J1)</f>
        <v/>
      </c>
      <c r="P1" s="45" t="str">
        <f>IF('Balances resumido'!K1="","",'Balances resumido'!K1)</f>
        <v/>
      </c>
      <c r="Q1" s="45" t="str">
        <f>IF('Balances resumido'!L1="","",'Balances resumido'!L1)</f>
        <v/>
      </c>
      <c r="R1" s="45" t="str">
        <f>IF('Balances resumido'!M1="","",'Balances resumido'!M1)</f>
        <v/>
      </c>
      <c r="S1" s="45" t="str">
        <f>IF('Balances resumido'!N1="","",'Balances resumido'!N1)</f>
        <v/>
      </c>
      <c r="T1" s="45" t="str">
        <f>IF('Balances resumido'!O1="","",'Balances resumido'!O1)</f>
        <v/>
      </c>
      <c r="U1" s="45" t="str">
        <f>IF('Balances resumido'!P1="","",'Balances resumido'!P1)</f>
        <v/>
      </c>
      <c r="V1" s="45" t="str">
        <f>IF('Balances resumido'!Q1="","",'Balances resumido'!Q1)</f>
        <v/>
      </c>
      <c r="W1" s="45" t="str">
        <f>IF('Balances resumido'!R1="","",'Balances resumido'!R1)</f>
        <v/>
      </c>
      <c r="X1" s="45" t="str">
        <f>IF('Balances resumido'!S1="","",'Balances resumido'!S1)</f>
        <v/>
      </c>
      <c r="Y1" s="45" t="str">
        <f>IF('Balances resumido'!T1="","",'Balances resumido'!T1)</f>
        <v/>
      </c>
      <c r="Z1" s="45" t="str">
        <f>IF('Balances resumido'!U1="","",'Balances resumido'!U1)</f>
        <v/>
      </c>
      <c r="AA1" s="45" t="str">
        <f>IF('Balances resumido'!V1="","",'Balances resumido'!V1)</f>
        <v/>
      </c>
    </row>
    <row r="2" spans="1:27" s="61" customFormat="1" ht="19.5" thickTop="1" x14ac:dyDescent="0.3">
      <c r="A2" s="132" t="s">
        <v>39</v>
      </c>
      <c r="B2" s="132"/>
      <c r="C2" s="132"/>
    </row>
    <row r="3" spans="1:27" s="14" customFormat="1" ht="15.75" x14ac:dyDescent="0.25">
      <c r="B3" s="14" t="s">
        <v>40</v>
      </c>
      <c r="C3" s="93"/>
      <c r="D3" s="14" t="e">
        <f>IF(D1="","",D4+D5)</f>
        <v>#REF!</v>
      </c>
      <c r="E3" s="14" t="e">
        <f t="shared" ref="E3:AA3" si="0">IF(E1="","",E4+E5)</f>
        <v>#REF!</v>
      </c>
      <c r="F3" s="14">
        <f t="shared" si="0"/>
        <v>0</v>
      </c>
      <c r="G3" s="14">
        <f t="shared" si="0"/>
        <v>0</v>
      </c>
      <c r="H3" s="14" t="str">
        <f t="shared" si="0"/>
        <v/>
      </c>
      <c r="I3" s="14">
        <f t="shared" si="0"/>
        <v>0</v>
      </c>
      <c r="J3" s="14">
        <f t="shared" si="0"/>
        <v>0</v>
      </c>
      <c r="K3" s="14" t="e">
        <f t="shared" si="0"/>
        <v>#REF!</v>
      </c>
      <c r="L3" s="14" t="e">
        <f t="shared" si="0"/>
        <v>#REF!</v>
      </c>
      <c r="M3" s="14" t="str">
        <f t="shared" si="0"/>
        <v/>
      </c>
      <c r="N3" s="14" t="str">
        <f t="shared" si="0"/>
        <v/>
      </c>
      <c r="O3" s="14" t="str">
        <f t="shared" si="0"/>
        <v/>
      </c>
      <c r="P3" s="14" t="str">
        <f t="shared" si="0"/>
        <v/>
      </c>
      <c r="Q3" s="14" t="str">
        <f t="shared" si="0"/>
        <v/>
      </c>
      <c r="R3" s="14" t="str">
        <f t="shared" si="0"/>
        <v/>
      </c>
      <c r="S3" s="14" t="str">
        <f t="shared" si="0"/>
        <v/>
      </c>
      <c r="T3" s="14" t="str">
        <f t="shared" si="0"/>
        <v/>
      </c>
      <c r="U3" s="14" t="str">
        <f t="shared" si="0"/>
        <v/>
      </c>
      <c r="V3" s="14" t="str">
        <f t="shared" si="0"/>
        <v/>
      </c>
      <c r="W3" s="14" t="str">
        <f t="shared" si="0"/>
        <v/>
      </c>
      <c r="X3" s="14" t="str">
        <f t="shared" si="0"/>
        <v/>
      </c>
      <c r="Y3" s="14" t="str">
        <f t="shared" si="0"/>
        <v/>
      </c>
      <c r="Z3" s="14" t="str">
        <f t="shared" si="0"/>
        <v/>
      </c>
      <c r="AA3" s="14" t="str">
        <f t="shared" si="0"/>
        <v/>
      </c>
    </row>
    <row r="4" spans="1:27" s="9" customFormat="1" ht="15.75" x14ac:dyDescent="0.25">
      <c r="A4" s="6"/>
      <c r="B4" s="6"/>
      <c r="C4" s="15" t="s">
        <v>146</v>
      </c>
    </row>
    <row r="5" spans="1:27" s="9" customFormat="1" ht="15.75" x14ac:dyDescent="0.25">
      <c r="A5" s="6"/>
      <c r="B5" s="6"/>
      <c r="C5" s="15" t="s">
        <v>147</v>
      </c>
    </row>
    <row r="6" spans="1:27" s="16" customFormat="1" ht="32.25" customHeight="1" x14ac:dyDescent="0.25">
      <c r="A6" s="14"/>
      <c r="B6" s="133" t="s">
        <v>41</v>
      </c>
      <c r="C6" s="133"/>
    </row>
    <row r="7" spans="1:27" s="16" customFormat="1" ht="15.75" x14ac:dyDescent="0.25">
      <c r="A7" s="14"/>
      <c r="B7" s="14" t="s">
        <v>42</v>
      </c>
      <c r="C7" s="93"/>
    </row>
    <row r="8" spans="1:27" s="14" customFormat="1" ht="15.75" x14ac:dyDescent="0.25">
      <c r="B8" s="14" t="s">
        <v>43</v>
      </c>
      <c r="C8" s="93"/>
      <c r="D8" s="14" t="e">
        <f>IF(D1="","",D9+D10+D11+D12)</f>
        <v>#REF!</v>
      </c>
      <c r="E8" s="14" t="e">
        <f t="shared" ref="E8:AA8" si="1">IF(E1="","",E9+E10+E11+E12)</f>
        <v>#REF!</v>
      </c>
      <c r="F8" s="14">
        <f t="shared" si="1"/>
        <v>0</v>
      </c>
      <c r="G8" s="14">
        <f t="shared" si="1"/>
        <v>0</v>
      </c>
      <c r="H8" s="14" t="str">
        <f t="shared" si="1"/>
        <v/>
      </c>
      <c r="I8" s="14">
        <f t="shared" si="1"/>
        <v>0</v>
      </c>
      <c r="J8" s="14">
        <f t="shared" si="1"/>
        <v>0</v>
      </c>
      <c r="K8" s="14" t="e">
        <f t="shared" si="1"/>
        <v>#REF!</v>
      </c>
      <c r="L8" s="14" t="e">
        <f t="shared" si="1"/>
        <v>#REF!</v>
      </c>
      <c r="M8" s="14" t="str">
        <f t="shared" si="1"/>
        <v/>
      </c>
      <c r="N8" s="14" t="str">
        <f t="shared" si="1"/>
        <v/>
      </c>
      <c r="O8" s="14" t="str">
        <f t="shared" si="1"/>
        <v/>
      </c>
      <c r="P8" s="14" t="str">
        <f t="shared" si="1"/>
        <v/>
      </c>
      <c r="Q8" s="14" t="str">
        <f t="shared" si="1"/>
        <v/>
      </c>
      <c r="R8" s="14" t="str">
        <f t="shared" si="1"/>
        <v/>
      </c>
      <c r="S8" s="14" t="str">
        <f t="shared" si="1"/>
        <v/>
      </c>
      <c r="T8" s="14" t="str">
        <f t="shared" si="1"/>
        <v/>
      </c>
      <c r="U8" s="14" t="str">
        <f t="shared" si="1"/>
        <v/>
      </c>
      <c r="V8" s="14" t="str">
        <f t="shared" si="1"/>
        <v/>
      </c>
      <c r="W8" s="14" t="str">
        <f t="shared" si="1"/>
        <v/>
      </c>
      <c r="X8" s="14" t="str">
        <f t="shared" si="1"/>
        <v/>
      </c>
      <c r="Y8" s="14" t="str">
        <f t="shared" si="1"/>
        <v/>
      </c>
      <c r="Z8" s="14" t="str">
        <f t="shared" si="1"/>
        <v/>
      </c>
      <c r="AA8" s="14" t="str">
        <f t="shared" si="1"/>
        <v/>
      </c>
    </row>
    <row r="9" spans="1:27" s="9" customFormat="1" ht="15.75" x14ac:dyDescent="0.25">
      <c r="A9" s="6"/>
      <c r="B9" s="6"/>
      <c r="C9" s="15" t="s">
        <v>148</v>
      </c>
    </row>
    <row r="10" spans="1:27" s="9" customFormat="1" ht="31.5" x14ac:dyDescent="0.25">
      <c r="A10" s="6"/>
      <c r="B10" s="6"/>
      <c r="C10" s="15" t="s">
        <v>149</v>
      </c>
    </row>
    <row r="11" spans="1:27" s="9" customFormat="1" ht="15.75" x14ac:dyDescent="0.25">
      <c r="A11" s="6"/>
      <c r="B11" s="6"/>
      <c r="C11" s="15" t="s">
        <v>150</v>
      </c>
    </row>
    <row r="12" spans="1:27" s="9" customFormat="1" ht="31.5" x14ac:dyDescent="0.25">
      <c r="A12" s="6"/>
      <c r="B12" s="6"/>
      <c r="C12" s="15" t="s">
        <v>151</v>
      </c>
    </row>
    <row r="13" spans="1:27" s="14" customFormat="1" ht="15.75" x14ac:dyDescent="0.25">
      <c r="B13" s="14" t="s">
        <v>44</v>
      </c>
      <c r="C13" s="93"/>
      <c r="D13" s="14" t="e">
        <f>IF(D1="","",D14+D15)</f>
        <v>#REF!</v>
      </c>
      <c r="E13" s="14" t="e">
        <f t="shared" ref="E13:AA13" si="2">IF(E1="","",E14+E15)</f>
        <v>#REF!</v>
      </c>
      <c r="F13" s="14">
        <f t="shared" si="2"/>
        <v>0</v>
      </c>
      <c r="G13" s="14">
        <f t="shared" si="2"/>
        <v>0</v>
      </c>
      <c r="H13" s="14" t="str">
        <f t="shared" si="2"/>
        <v/>
      </c>
      <c r="I13" s="14">
        <f t="shared" si="2"/>
        <v>0</v>
      </c>
      <c r="J13" s="14">
        <f t="shared" si="2"/>
        <v>0</v>
      </c>
      <c r="K13" s="14" t="e">
        <f t="shared" si="2"/>
        <v>#REF!</v>
      </c>
      <c r="L13" s="14" t="e">
        <f t="shared" si="2"/>
        <v>#REF!</v>
      </c>
      <c r="M13" s="14" t="str">
        <f t="shared" si="2"/>
        <v/>
      </c>
      <c r="N13" s="14" t="str">
        <f t="shared" si="2"/>
        <v/>
      </c>
      <c r="O13" s="14" t="str">
        <f t="shared" si="2"/>
        <v/>
      </c>
      <c r="P13" s="14" t="str">
        <f t="shared" si="2"/>
        <v/>
      </c>
      <c r="Q13" s="14" t="str">
        <f t="shared" si="2"/>
        <v/>
      </c>
      <c r="R13" s="14" t="str">
        <f t="shared" si="2"/>
        <v/>
      </c>
      <c r="S13" s="14" t="str">
        <f t="shared" si="2"/>
        <v/>
      </c>
      <c r="T13" s="14" t="str">
        <f t="shared" si="2"/>
        <v/>
      </c>
      <c r="U13" s="14" t="str">
        <f t="shared" si="2"/>
        <v/>
      </c>
      <c r="V13" s="14" t="str">
        <f t="shared" si="2"/>
        <v/>
      </c>
      <c r="W13" s="14" t="str">
        <f t="shared" si="2"/>
        <v/>
      </c>
      <c r="X13" s="14" t="str">
        <f t="shared" si="2"/>
        <v/>
      </c>
      <c r="Y13" s="14" t="str">
        <f t="shared" si="2"/>
        <v/>
      </c>
      <c r="Z13" s="14" t="str">
        <f t="shared" si="2"/>
        <v/>
      </c>
      <c r="AA13" s="14" t="str">
        <f t="shared" si="2"/>
        <v/>
      </c>
    </row>
    <row r="14" spans="1:27" s="9" customFormat="1" ht="15.75" x14ac:dyDescent="0.25">
      <c r="A14" s="6"/>
      <c r="B14" s="6"/>
      <c r="C14" s="15" t="s">
        <v>152</v>
      </c>
    </row>
    <row r="15" spans="1:27" s="9" customFormat="1" ht="31.5" x14ac:dyDescent="0.25">
      <c r="A15" s="6"/>
      <c r="B15" s="6"/>
      <c r="C15" s="15" t="s">
        <v>153</v>
      </c>
    </row>
    <row r="16" spans="1:27" s="14" customFormat="1" ht="15.75" x14ac:dyDescent="0.25">
      <c r="B16" s="14" t="s">
        <v>45</v>
      </c>
      <c r="C16" s="93"/>
      <c r="D16" s="14" t="e">
        <f>IF(D1="","",D17+D18+D19)</f>
        <v>#REF!</v>
      </c>
      <c r="E16" s="14" t="e">
        <f t="shared" ref="E16:AA16" si="3">IF(E1="","",E17+E18+E19)</f>
        <v>#REF!</v>
      </c>
      <c r="F16" s="14">
        <f t="shared" si="3"/>
        <v>0</v>
      </c>
      <c r="G16" s="14">
        <f t="shared" si="3"/>
        <v>0</v>
      </c>
      <c r="H16" s="14" t="str">
        <f t="shared" si="3"/>
        <v/>
      </c>
      <c r="I16" s="14">
        <f t="shared" si="3"/>
        <v>0</v>
      </c>
      <c r="J16" s="14">
        <f t="shared" si="3"/>
        <v>0</v>
      </c>
      <c r="K16" s="14" t="e">
        <f t="shared" si="3"/>
        <v>#REF!</v>
      </c>
      <c r="L16" s="14" t="e">
        <f t="shared" si="3"/>
        <v>#REF!</v>
      </c>
      <c r="M16" s="14" t="str">
        <f t="shared" si="3"/>
        <v/>
      </c>
      <c r="N16" s="14" t="str">
        <f t="shared" si="3"/>
        <v/>
      </c>
      <c r="O16" s="14" t="str">
        <f t="shared" si="3"/>
        <v/>
      </c>
      <c r="P16" s="14" t="str">
        <f t="shared" si="3"/>
        <v/>
      </c>
      <c r="Q16" s="14" t="str">
        <f t="shared" si="3"/>
        <v/>
      </c>
      <c r="R16" s="14" t="str">
        <f t="shared" si="3"/>
        <v/>
      </c>
      <c r="S16" s="14" t="str">
        <f t="shared" si="3"/>
        <v/>
      </c>
      <c r="T16" s="14" t="str">
        <f t="shared" si="3"/>
        <v/>
      </c>
      <c r="U16" s="14" t="str">
        <f t="shared" si="3"/>
        <v/>
      </c>
      <c r="V16" s="14" t="str">
        <f t="shared" si="3"/>
        <v/>
      </c>
      <c r="W16" s="14" t="str">
        <f t="shared" si="3"/>
        <v/>
      </c>
      <c r="X16" s="14" t="str">
        <f t="shared" si="3"/>
        <v/>
      </c>
      <c r="Y16" s="14" t="str">
        <f t="shared" si="3"/>
        <v/>
      </c>
      <c r="Z16" s="14" t="str">
        <f t="shared" si="3"/>
        <v/>
      </c>
      <c r="AA16" s="14" t="str">
        <f t="shared" si="3"/>
        <v/>
      </c>
    </row>
    <row r="17" spans="1:27" s="9" customFormat="1" ht="15.75" x14ac:dyDescent="0.25">
      <c r="A17" s="6"/>
      <c r="B17" s="6"/>
      <c r="C17" s="15" t="s">
        <v>154</v>
      </c>
    </row>
    <row r="18" spans="1:27" s="9" customFormat="1" ht="15.75" x14ac:dyDescent="0.25">
      <c r="A18" s="6"/>
      <c r="B18" s="6"/>
      <c r="C18" s="15" t="s">
        <v>155</v>
      </c>
    </row>
    <row r="19" spans="1:27" s="9" customFormat="1" ht="15.75" x14ac:dyDescent="0.25">
      <c r="A19" s="6"/>
      <c r="B19" s="6"/>
      <c r="C19" s="15" t="s">
        <v>156</v>
      </c>
    </row>
    <row r="20" spans="1:27" s="14" customFormat="1" ht="15.75" x14ac:dyDescent="0.25">
      <c r="B20" s="14" t="s">
        <v>46</v>
      </c>
      <c r="C20" s="93"/>
      <c r="D20" s="14" t="e">
        <f>IF(D1="","",D21+D22+D23+D24)</f>
        <v>#REF!</v>
      </c>
      <c r="E20" s="14" t="e">
        <f t="shared" ref="E20:AA20" si="4">IF(E1="","",E21+E22+E23+E24)</f>
        <v>#REF!</v>
      </c>
      <c r="F20" s="14">
        <f t="shared" si="4"/>
        <v>0</v>
      </c>
      <c r="G20" s="14">
        <f t="shared" si="4"/>
        <v>0</v>
      </c>
      <c r="H20" s="14" t="str">
        <f t="shared" si="4"/>
        <v/>
      </c>
      <c r="I20" s="14">
        <f t="shared" si="4"/>
        <v>0</v>
      </c>
      <c r="J20" s="14">
        <f t="shared" si="4"/>
        <v>0</v>
      </c>
      <c r="K20" s="14" t="e">
        <f t="shared" si="4"/>
        <v>#REF!</v>
      </c>
      <c r="L20" s="14" t="e">
        <f t="shared" si="4"/>
        <v>#REF!</v>
      </c>
      <c r="M20" s="14" t="str">
        <f t="shared" si="4"/>
        <v/>
      </c>
      <c r="N20" s="14" t="str">
        <f t="shared" si="4"/>
        <v/>
      </c>
      <c r="O20" s="14" t="str">
        <f t="shared" si="4"/>
        <v/>
      </c>
      <c r="P20" s="14" t="str">
        <f t="shared" si="4"/>
        <v/>
      </c>
      <c r="Q20" s="14" t="str">
        <f t="shared" si="4"/>
        <v/>
      </c>
      <c r="R20" s="14" t="str">
        <f t="shared" si="4"/>
        <v/>
      </c>
      <c r="S20" s="14" t="str">
        <f t="shared" si="4"/>
        <v/>
      </c>
      <c r="T20" s="14" t="str">
        <f t="shared" si="4"/>
        <v/>
      </c>
      <c r="U20" s="14" t="str">
        <f t="shared" si="4"/>
        <v/>
      </c>
      <c r="V20" s="14" t="str">
        <f t="shared" si="4"/>
        <v/>
      </c>
      <c r="W20" s="14" t="str">
        <f t="shared" si="4"/>
        <v/>
      </c>
      <c r="X20" s="14" t="str">
        <f t="shared" si="4"/>
        <v/>
      </c>
      <c r="Y20" s="14" t="str">
        <f t="shared" si="4"/>
        <v/>
      </c>
      <c r="Z20" s="14" t="str">
        <f t="shared" si="4"/>
        <v/>
      </c>
      <c r="AA20" s="14" t="str">
        <f t="shared" si="4"/>
        <v/>
      </c>
    </row>
    <row r="21" spans="1:27" s="9" customFormat="1" ht="15.75" x14ac:dyDescent="0.25">
      <c r="A21" s="6"/>
      <c r="B21" s="6"/>
      <c r="C21" s="15" t="s">
        <v>157</v>
      </c>
    </row>
    <row r="22" spans="1:27" s="9" customFormat="1" ht="15.75" x14ac:dyDescent="0.25">
      <c r="A22" s="6"/>
      <c r="B22" s="6"/>
      <c r="C22" s="15" t="s">
        <v>158</v>
      </c>
    </row>
    <row r="23" spans="1:27" s="9" customFormat="1" ht="31.5" x14ac:dyDescent="0.25">
      <c r="A23" s="6"/>
      <c r="B23" s="6"/>
      <c r="C23" s="15" t="s">
        <v>159</v>
      </c>
    </row>
    <row r="24" spans="1:27" s="9" customFormat="1" ht="15.75" x14ac:dyDescent="0.25">
      <c r="A24" s="6"/>
      <c r="B24" s="6"/>
      <c r="C24" s="15" t="s">
        <v>160</v>
      </c>
    </row>
    <row r="25" spans="1:27" s="16" customFormat="1" ht="15.75" x14ac:dyDescent="0.25">
      <c r="A25" s="14"/>
      <c r="B25" s="14" t="s">
        <v>47</v>
      </c>
      <c r="C25" s="93"/>
    </row>
    <row r="26" spans="1:27" s="16" customFormat="1" ht="15.75" x14ac:dyDescent="0.25">
      <c r="A26" s="14"/>
      <c r="B26" s="14" t="s">
        <v>48</v>
      </c>
      <c r="C26" s="93"/>
    </row>
    <row r="27" spans="1:27" s="16" customFormat="1" ht="15.75" x14ac:dyDescent="0.25">
      <c r="A27" s="14"/>
      <c r="B27" s="14" t="s">
        <v>49</v>
      </c>
      <c r="C27" s="93"/>
    </row>
    <row r="28" spans="1:27" s="14" customFormat="1" ht="15.75" x14ac:dyDescent="0.25">
      <c r="B28" s="14" t="s">
        <v>50</v>
      </c>
      <c r="C28" s="93"/>
      <c r="D28" s="14" t="e">
        <f>IF(D1="","",D29+D30)</f>
        <v>#REF!</v>
      </c>
      <c r="E28" s="14" t="e">
        <f t="shared" ref="E28:AA28" si="5">IF(E1="","",E29+E30)</f>
        <v>#REF!</v>
      </c>
      <c r="F28" s="14">
        <f t="shared" si="5"/>
        <v>0</v>
      </c>
      <c r="G28" s="14">
        <f t="shared" si="5"/>
        <v>0</v>
      </c>
      <c r="H28" s="14" t="str">
        <f t="shared" si="5"/>
        <v/>
      </c>
      <c r="I28" s="14">
        <f t="shared" si="5"/>
        <v>0</v>
      </c>
      <c r="J28" s="14">
        <f t="shared" si="5"/>
        <v>0</v>
      </c>
      <c r="K28" s="14" t="e">
        <f t="shared" si="5"/>
        <v>#REF!</v>
      </c>
      <c r="L28" s="14" t="e">
        <f t="shared" si="5"/>
        <v>#REF!</v>
      </c>
      <c r="M28" s="14" t="str">
        <f t="shared" si="5"/>
        <v/>
      </c>
      <c r="N28" s="14" t="str">
        <f t="shared" si="5"/>
        <v/>
      </c>
      <c r="O28" s="14" t="str">
        <f t="shared" si="5"/>
        <v/>
      </c>
      <c r="P28" s="14" t="str">
        <f t="shared" si="5"/>
        <v/>
      </c>
      <c r="Q28" s="14" t="str">
        <f t="shared" si="5"/>
        <v/>
      </c>
      <c r="R28" s="14" t="str">
        <f t="shared" si="5"/>
        <v/>
      </c>
      <c r="S28" s="14" t="str">
        <f t="shared" si="5"/>
        <v/>
      </c>
      <c r="T28" s="14" t="str">
        <f t="shared" si="5"/>
        <v/>
      </c>
      <c r="U28" s="14" t="str">
        <f t="shared" si="5"/>
        <v/>
      </c>
      <c r="V28" s="14" t="str">
        <f t="shared" si="5"/>
        <v/>
      </c>
      <c r="W28" s="14" t="str">
        <f t="shared" si="5"/>
        <v/>
      </c>
      <c r="X28" s="14" t="str">
        <f t="shared" si="5"/>
        <v/>
      </c>
      <c r="Y28" s="14" t="str">
        <f t="shared" si="5"/>
        <v/>
      </c>
      <c r="Z28" s="14" t="str">
        <f t="shared" si="5"/>
        <v/>
      </c>
      <c r="AA28" s="14" t="str">
        <f t="shared" si="5"/>
        <v/>
      </c>
    </row>
    <row r="29" spans="1:27" s="9" customFormat="1" ht="15.75" x14ac:dyDescent="0.25">
      <c r="A29" s="6"/>
      <c r="B29" s="6"/>
      <c r="C29" s="15" t="s">
        <v>161</v>
      </c>
    </row>
    <row r="30" spans="1:27" s="27" customFormat="1" ht="15.75" x14ac:dyDescent="0.25">
      <c r="A30" s="48"/>
      <c r="B30" s="48"/>
      <c r="C30" s="62" t="s">
        <v>162</v>
      </c>
    </row>
    <row r="31" spans="1:27" s="59" customFormat="1" ht="18.75" x14ac:dyDescent="0.3">
      <c r="A31" s="59" t="s">
        <v>51</v>
      </c>
      <c r="C31" s="63"/>
      <c r="D31" s="59" t="e">
        <f>IF(D1="","",D3+D6+D7+D8+D13+D16+D20+D25+D26+D27+D28)</f>
        <v>#REF!</v>
      </c>
      <c r="E31" s="59" t="e">
        <f t="shared" ref="E31:AA31" si="6">IF(E1="","",E3+E6+E7+E8+E13+E16+E20+E25+E26+E27+E28)</f>
        <v>#REF!</v>
      </c>
      <c r="F31" s="59">
        <f t="shared" si="6"/>
        <v>0</v>
      </c>
      <c r="G31" s="59">
        <f t="shared" si="6"/>
        <v>0</v>
      </c>
      <c r="H31" s="59" t="str">
        <f t="shared" si="6"/>
        <v/>
      </c>
      <c r="I31" s="59">
        <f t="shared" si="6"/>
        <v>0</v>
      </c>
      <c r="J31" s="59">
        <f t="shared" si="6"/>
        <v>0</v>
      </c>
      <c r="K31" s="59" t="e">
        <f t="shared" si="6"/>
        <v>#REF!</v>
      </c>
      <c r="L31" s="59" t="e">
        <f t="shared" si="6"/>
        <v>#REF!</v>
      </c>
      <c r="M31" s="59" t="str">
        <f t="shared" si="6"/>
        <v/>
      </c>
      <c r="N31" s="59" t="str">
        <f t="shared" si="6"/>
        <v/>
      </c>
      <c r="O31" s="59" t="str">
        <f t="shared" si="6"/>
        <v/>
      </c>
      <c r="P31" s="59" t="str">
        <f t="shared" si="6"/>
        <v/>
      </c>
      <c r="Q31" s="59" t="str">
        <f t="shared" si="6"/>
        <v/>
      </c>
      <c r="R31" s="59" t="str">
        <f t="shared" si="6"/>
        <v/>
      </c>
      <c r="S31" s="59" t="str">
        <f t="shared" si="6"/>
        <v/>
      </c>
      <c r="T31" s="59" t="str">
        <f t="shared" si="6"/>
        <v/>
      </c>
      <c r="U31" s="59" t="str">
        <f t="shared" si="6"/>
        <v/>
      </c>
      <c r="V31" s="59" t="str">
        <f t="shared" si="6"/>
        <v/>
      </c>
      <c r="W31" s="59" t="str">
        <f t="shared" si="6"/>
        <v/>
      </c>
      <c r="X31" s="59" t="str">
        <f t="shared" si="6"/>
        <v/>
      </c>
      <c r="Y31" s="59" t="str">
        <f t="shared" si="6"/>
        <v/>
      </c>
      <c r="Z31" s="59" t="str">
        <f t="shared" si="6"/>
        <v/>
      </c>
      <c r="AA31" s="59" t="str">
        <f t="shared" si="6"/>
        <v/>
      </c>
    </row>
    <row r="32" spans="1:27" s="14" customFormat="1" ht="15.75" x14ac:dyDescent="0.25">
      <c r="B32" s="14" t="s">
        <v>52</v>
      </c>
      <c r="C32" s="93"/>
      <c r="D32" s="14" t="e">
        <f>IF(D1="","",D33+D36)</f>
        <v>#REF!</v>
      </c>
      <c r="E32" s="14" t="e">
        <f t="shared" ref="E32:AA32" si="7">IF(E1="","",E33+E36)</f>
        <v>#REF!</v>
      </c>
      <c r="F32" s="14">
        <f t="shared" si="7"/>
        <v>0</v>
      </c>
      <c r="G32" s="14">
        <f t="shared" si="7"/>
        <v>0</v>
      </c>
      <c r="H32" s="14" t="str">
        <f t="shared" si="7"/>
        <v/>
      </c>
      <c r="I32" s="14">
        <f t="shared" si="7"/>
        <v>0</v>
      </c>
      <c r="J32" s="14">
        <f t="shared" si="7"/>
        <v>0</v>
      </c>
      <c r="K32" s="14" t="e">
        <f t="shared" si="7"/>
        <v>#REF!</v>
      </c>
      <c r="L32" s="14" t="e">
        <f t="shared" si="7"/>
        <v>#REF!</v>
      </c>
      <c r="M32" s="14" t="str">
        <f t="shared" si="7"/>
        <v/>
      </c>
      <c r="N32" s="14" t="str">
        <f t="shared" si="7"/>
        <v/>
      </c>
      <c r="O32" s="14" t="str">
        <f t="shared" si="7"/>
        <v/>
      </c>
      <c r="P32" s="14" t="str">
        <f t="shared" si="7"/>
        <v/>
      </c>
      <c r="Q32" s="14" t="str">
        <f t="shared" si="7"/>
        <v/>
      </c>
      <c r="R32" s="14" t="str">
        <f t="shared" si="7"/>
        <v/>
      </c>
      <c r="S32" s="14" t="str">
        <f t="shared" si="7"/>
        <v/>
      </c>
      <c r="T32" s="14" t="str">
        <f t="shared" si="7"/>
        <v/>
      </c>
      <c r="U32" s="14" t="str">
        <f t="shared" si="7"/>
        <v/>
      </c>
      <c r="V32" s="14" t="str">
        <f t="shared" si="7"/>
        <v/>
      </c>
      <c r="W32" s="14" t="str">
        <f t="shared" si="7"/>
        <v/>
      </c>
      <c r="X32" s="14" t="str">
        <f t="shared" si="7"/>
        <v/>
      </c>
      <c r="Y32" s="14" t="str">
        <f t="shared" si="7"/>
        <v/>
      </c>
      <c r="Z32" s="14" t="str">
        <f t="shared" si="7"/>
        <v/>
      </c>
      <c r="AA32" s="14" t="str">
        <f t="shared" si="7"/>
        <v/>
      </c>
    </row>
    <row r="33" spans="1:27" s="6" customFormat="1" ht="15.75" x14ac:dyDescent="0.25">
      <c r="C33" s="15" t="s">
        <v>169</v>
      </c>
      <c r="D33" s="6" t="e">
        <f>IF(D1="","",D34+D35)</f>
        <v>#REF!</v>
      </c>
      <c r="E33" s="6" t="e">
        <f t="shared" ref="E33:AA33" si="8">IF(E1="","",E34+E35)</f>
        <v>#REF!</v>
      </c>
      <c r="F33" s="6">
        <f t="shared" si="8"/>
        <v>0</v>
      </c>
      <c r="G33" s="6">
        <f t="shared" si="8"/>
        <v>0</v>
      </c>
      <c r="H33" s="6" t="str">
        <f t="shared" si="8"/>
        <v/>
      </c>
      <c r="I33" s="6">
        <f t="shared" si="8"/>
        <v>0</v>
      </c>
      <c r="J33" s="6">
        <f t="shared" si="8"/>
        <v>0</v>
      </c>
      <c r="K33" s="6" t="e">
        <f t="shared" si="8"/>
        <v>#REF!</v>
      </c>
      <c r="L33" s="6" t="e">
        <f t="shared" si="8"/>
        <v>#REF!</v>
      </c>
      <c r="M33" s="6" t="str">
        <f t="shared" si="8"/>
        <v/>
      </c>
      <c r="N33" s="6" t="str">
        <f t="shared" si="8"/>
        <v/>
      </c>
      <c r="O33" s="6" t="str">
        <f t="shared" si="8"/>
        <v/>
      </c>
      <c r="P33" s="6" t="str">
        <f t="shared" si="8"/>
        <v/>
      </c>
      <c r="Q33" s="6" t="str">
        <f t="shared" si="8"/>
        <v/>
      </c>
      <c r="R33" s="6" t="str">
        <f t="shared" si="8"/>
        <v/>
      </c>
      <c r="S33" s="6" t="str">
        <f t="shared" si="8"/>
        <v/>
      </c>
      <c r="T33" s="6" t="str">
        <f t="shared" si="8"/>
        <v/>
      </c>
      <c r="U33" s="6" t="str">
        <f t="shared" si="8"/>
        <v/>
      </c>
      <c r="V33" s="6" t="str">
        <f t="shared" si="8"/>
        <v/>
      </c>
      <c r="W33" s="6" t="str">
        <f t="shared" si="8"/>
        <v/>
      </c>
      <c r="X33" s="6" t="str">
        <f t="shared" si="8"/>
        <v/>
      </c>
      <c r="Y33" s="6" t="str">
        <f t="shared" si="8"/>
        <v/>
      </c>
      <c r="Z33" s="6" t="str">
        <f t="shared" si="8"/>
        <v/>
      </c>
      <c r="AA33" s="6" t="str">
        <f t="shared" si="8"/>
        <v/>
      </c>
    </row>
    <row r="34" spans="1:27" s="9" customFormat="1" ht="15.75" x14ac:dyDescent="0.25">
      <c r="A34" s="6"/>
      <c r="B34" s="6"/>
      <c r="C34" s="15" t="s">
        <v>171</v>
      </c>
    </row>
    <row r="35" spans="1:27" s="9" customFormat="1" ht="15.75" x14ac:dyDescent="0.25">
      <c r="A35" s="6"/>
      <c r="B35" s="6"/>
      <c r="C35" s="15" t="s">
        <v>172</v>
      </c>
    </row>
    <row r="36" spans="1:27" s="6" customFormat="1" ht="31.5" x14ac:dyDescent="0.25">
      <c r="C36" s="15" t="s">
        <v>170</v>
      </c>
      <c r="D36" s="6" t="e">
        <f>IF(D1="","",D37+D38)</f>
        <v>#REF!</v>
      </c>
      <c r="E36" s="6" t="e">
        <f t="shared" ref="E36:AA36" si="9">IF(E1="","",E37+E38)</f>
        <v>#REF!</v>
      </c>
      <c r="F36" s="6">
        <f t="shared" si="9"/>
        <v>0</v>
      </c>
      <c r="G36" s="6">
        <f t="shared" si="9"/>
        <v>0</v>
      </c>
      <c r="H36" s="6" t="str">
        <f t="shared" si="9"/>
        <v/>
      </c>
      <c r="I36" s="6">
        <f t="shared" si="9"/>
        <v>0</v>
      </c>
      <c r="J36" s="6">
        <f t="shared" si="9"/>
        <v>0</v>
      </c>
      <c r="K36" s="6" t="e">
        <f t="shared" si="9"/>
        <v>#REF!</v>
      </c>
      <c r="L36" s="6" t="e">
        <f t="shared" si="9"/>
        <v>#REF!</v>
      </c>
      <c r="M36" s="6" t="str">
        <f t="shared" si="9"/>
        <v/>
      </c>
      <c r="N36" s="6" t="str">
        <f t="shared" si="9"/>
        <v/>
      </c>
      <c r="O36" s="6" t="str">
        <f t="shared" si="9"/>
        <v/>
      </c>
      <c r="P36" s="6" t="str">
        <f t="shared" si="9"/>
        <v/>
      </c>
      <c r="Q36" s="6" t="str">
        <f t="shared" si="9"/>
        <v/>
      </c>
      <c r="R36" s="6" t="str">
        <f t="shared" si="9"/>
        <v/>
      </c>
      <c r="S36" s="6" t="str">
        <f t="shared" si="9"/>
        <v/>
      </c>
      <c r="T36" s="6" t="str">
        <f t="shared" si="9"/>
        <v/>
      </c>
      <c r="U36" s="6" t="str">
        <f t="shared" si="9"/>
        <v/>
      </c>
      <c r="V36" s="6" t="str">
        <f t="shared" si="9"/>
        <v/>
      </c>
      <c r="W36" s="6" t="str">
        <f t="shared" si="9"/>
        <v/>
      </c>
      <c r="X36" s="6" t="str">
        <f t="shared" si="9"/>
        <v/>
      </c>
      <c r="Y36" s="6" t="str">
        <f t="shared" si="9"/>
        <v/>
      </c>
      <c r="Z36" s="6" t="str">
        <f t="shared" si="9"/>
        <v/>
      </c>
      <c r="AA36" s="6" t="str">
        <f t="shared" si="9"/>
        <v/>
      </c>
    </row>
    <row r="37" spans="1:27" s="9" customFormat="1" ht="15.75" x14ac:dyDescent="0.25">
      <c r="A37" s="6"/>
      <c r="B37" s="6"/>
      <c r="C37" s="15" t="s">
        <v>173</v>
      </c>
    </row>
    <row r="38" spans="1:27" s="9" customFormat="1" ht="15.75" x14ac:dyDescent="0.25">
      <c r="A38" s="6"/>
      <c r="B38" s="6"/>
      <c r="C38" s="15" t="s">
        <v>174</v>
      </c>
    </row>
    <row r="39" spans="1:27" s="14" customFormat="1" ht="15.75" x14ac:dyDescent="0.25">
      <c r="B39" s="14" t="s">
        <v>53</v>
      </c>
      <c r="C39" s="93"/>
      <c r="D39" s="14" t="e">
        <f>IF(D1="","",D40+D41)</f>
        <v>#REF!</v>
      </c>
      <c r="E39" s="14" t="e">
        <f t="shared" ref="E39:AA39" si="10">IF(E1="","",E40+E41)</f>
        <v>#REF!</v>
      </c>
      <c r="F39" s="14">
        <f t="shared" si="10"/>
        <v>0</v>
      </c>
      <c r="G39" s="14">
        <f t="shared" si="10"/>
        <v>0</v>
      </c>
      <c r="H39" s="14" t="str">
        <f t="shared" si="10"/>
        <v/>
      </c>
      <c r="I39" s="14">
        <f t="shared" si="10"/>
        <v>0</v>
      </c>
      <c r="J39" s="14">
        <f t="shared" si="10"/>
        <v>0</v>
      </c>
      <c r="K39" s="14" t="e">
        <f t="shared" si="10"/>
        <v>#REF!</v>
      </c>
      <c r="L39" s="14" t="e">
        <f t="shared" si="10"/>
        <v>#REF!</v>
      </c>
      <c r="M39" s="14" t="str">
        <f t="shared" si="10"/>
        <v/>
      </c>
      <c r="N39" s="14" t="str">
        <f t="shared" si="10"/>
        <v/>
      </c>
      <c r="O39" s="14" t="str">
        <f t="shared" si="10"/>
        <v/>
      </c>
      <c r="P39" s="14" t="str">
        <f t="shared" si="10"/>
        <v/>
      </c>
      <c r="Q39" s="14" t="str">
        <f t="shared" si="10"/>
        <v/>
      </c>
      <c r="R39" s="14" t="str">
        <f t="shared" si="10"/>
        <v/>
      </c>
      <c r="S39" s="14" t="str">
        <f t="shared" si="10"/>
        <v/>
      </c>
      <c r="T39" s="14" t="str">
        <f t="shared" si="10"/>
        <v/>
      </c>
      <c r="U39" s="14" t="str">
        <f t="shared" si="10"/>
        <v/>
      </c>
      <c r="V39" s="14" t="str">
        <f t="shared" si="10"/>
        <v/>
      </c>
      <c r="W39" s="14" t="str">
        <f t="shared" si="10"/>
        <v/>
      </c>
      <c r="X39" s="14" t="str">
        <f t="shared" si="10"/>
        <v/>
      </c>
      <c r="Y39" s="14" t="str">
        <f t="shared" si="10"/>
        <v/>
      </c>
      <c r="Z39" s="14" t="str">
        <f t="shared" si="10"/>
        <v/>
      </c>
      <c r="AA39" s="14" t="str">
        <f t="shared" si="10"/>
        <v/>
      </c>
    </row>
    <row r="40" spans="1:27" s="9" customFormat="1" ht="15.75" x14ac:dyDescent="0.25">
      <c r="A40" s="6"/>
      <c r="B40" s="6"/>
      <c r="C40" s="15" t="s">
        <v>163</v>
      </c>
    </row>
    <row r="41" spans="1:27" s="9" customFormat="1" ht="15.75" x14ac:dyDescent="0.25">
      <c r="A41" s="6"/>
      <c r="B41" s="6"/>
      <c r="C41" s="15" t="s">
        <v>164</v>
      </c>
    </row>
    <row r="42" spans="1:27" s="14" customFormat="1" ht="15.75" x14ac:dyDescent="0.25">
      <c r="B42" s="14" t="s">
        <v>54</v>
      </c>
      <c r="C42" s="93"/>
      <c r="D42" s="14" t="e">
        <f>IF(D1="","",D43+D44)</f>
        <v>#REF!</v>
      </c>
      <c r="E42" s="14" t="e">
        <f t="shared" ref="E42:AA42" si="11">IF(E1="","",E43+E44)</f>
        <v>#REF!</v>
      </c>
      <c r="F42" s="14">
        <f t="shared" si="11"/>
        <v>0</v>
      </c>
      <c r="G42" s="14">
        <f t="shared" si="11"/>
        <v>0</v>
      </c>
      <c r="H42" s="14" t="str">
        <f t="shared" si="11"/>
        <v/>
      </c>
      <c r="I42" s="14">
        <f t="shared" si="11"/>
        <v>0</v>
      </c>
      <c r="J42" s="14">
        <f t="shared" si="11"/>
        <v>0</v>
      </c>
      <c r="K42" s="14" t="e">
        <f t="shared" si="11"/>
        <v>#REF!</v>
      </c>
      <c r="L42" s="14" t="e">
        <f t="shared" si="11"/>
        <v>#REF!</v>
      </c>
      <c r="M42" s="14" t="str">
        <f t="shared" si="11"/>
        <v/>
      </c>
      <c r="N42" s="14" t="str">
        <f t="shared" si="11"/>
        <v/>
      </c>
      <c r="O42" s="14" t="str">
        <f t="shared" si="11"/>
        <v/>
      </c>
      <c r="P42" s="14" t="str">
        <f t="shared" si="11"/>
        <v/>
      </c>
      <c r="Q42" s="14" t="str">
        <f t="shared" si="11"/>
        <v/>
      </c>
      <c r="R42" s="14" t="str">
        <f t="shared" si="11"/>
        <v/>
      </c>
      <c r="S42" s="14" t="str">
        <f t="shared" si="11"/>
        <v/>
      </c>
      <c r="T42" s="14" t="str">
        <f t="shared" si="11"/>
        <v/>
      </c>
      <c r="U42" s="14" t="str">
        <f t="shared" si="11"/>
        <v/>
      </c>
      <c r="V42" s="14" t="str">
        <f t="shared" si="11"/>
        <v/>
      </c>
      <c r="W42" s="14" t="str">
        <f t="shared" si="11"/>
        <v/>
      </c>
      <c r="X42" s="14" t="str">
        <f t="shared" si="11"/>
        <v/>
      </c>
      <c r="Y42" s="14" t="str">
        <f t="shared" si="11"/>
        <v/>
      </c>
      <c r="Z42" s="14" t="str">
        <f t="shared" si="11"/>
        <v/>
      </c>
      <c r="AA42" s="14" t="str">
        <f t="shared" si="11"/>
        <v/>
      </c>
    </row>
    <row r="43" spans="1:27" s="9" customFormat="1" ht="15.75" x14ac:dyDescent="0.25">
      <c r="A43" s="6"/>
      <c r="B43" s="6"/>
      <c r="C43" s="15" t="s">
        <v>165</v>
      </c>
    </row>
    <row r="44" spans="1:27" s="9" customFormat="1" ht="31.5" x14ac:dyDescent="0.25">
      <c r="A44" s="6"/>
      <c r="B44" s="6"/>
      <c r="C44" s="15" t="s">
        <v>166</v>
      </c>
    </row>
    <row r="45" spans="1:27" s="16" customFormat="1" ht="15.75" x14ac:dyDescent="0.25">
      <c r="A45" s="14"/>
      <c r="B45" s="14" t="s">
        <v>55</v>
      </c>
      <c r="C45" s="93"/>
    </row>
    <row r="46" spans="1:27" s="14" customFormat="1" ht="33" customHeight="1" x14ac:dyDescent="0.25">
      <c r="B46" s="134" t="s">
        <v>56</v>
      </c>
      <c r="C46" s="134"/>
      <c r="D46" s="14" t="e">
        <f>IF(D1="","",D47+D48)</f>
        <v>#REF!</v>
      </c>
      <c r="E46" s="14" t="e">
        <f t="shared" ref="E46:AA46" si="12">IF(E1="","",E47+E48)</f>
        <v>#REF!</v>
      </c>
      <c r="F46" s="14">
        <f t="shared" si="12"/>
        <v>0</v>
      </c>
      <c r="G46" s="14">
        <f t="shared" si="12"/>
        <v>0</v>
      </c>
      <c r="H46" s="14" t="str">
        <f t="shared" si="12"/>
        <v/>
      </c>
      <c r="I46" s="14">
        <f t="shared" si="12"/>
        <v>0</v>
      </c>
      <c r="J46" s="14">
        <f t="shared" si="12"/>
        <v>0</v>
      </c>
      <c r="K46" s="14" t="e">
        <f t="shared" si="12"/>
        <v>#REF!</v>
      </c>
      <c r="L46" s="14" t="e">
        <f t="shared" si="12"/>
        <v>#REF!</v>
      </c>
      <c r="M46" s="14" t="str">
        <f t="shared" si="12"/>
        <v/>
      </c>
      <c r="N46" s="14" t="str">
        <f t="shared" si="12"/>
        <v/>
      </c>
      <c r="O46" s="14" t="str">
        <f t="shared" si="12"/>
        <v/>
      </c>
      <c r="P46" s="14" t="str">
        <f t="shared" si="12"/>
        <v/>
      </c>
      <c r="Q46" s="14" t="str">
        <f t="shared" si="12"/>
        <v/>
      </c>
      <c r="R46" s="14" t="str">
        <f t="shared" si="12"/>
        <v/>
      </c>
      <c r="S46" s="14" t="str">
        <f t="shared" si="12"/>
        <v/>
      </c>
      <c r="T46" s="14" t="str">
        <f t="shared" si="12"/>
        <v/>
      </c>
      <c r="U46" s="14" t="str">
        <f t="shared" si="12"/>
        <v/>
      </c>
      <c r="V46" s="14" t="str">
        <f t="shared" si="12"/>
        <v/>
      </c>
      <c r="W46" s="14" t="str">
        <f t="shared" si="12"/>
        <v/>
      </c>
      <c r="X46" s="14" t="str">
        <f t="shared" si="12"/>
        <v/>
      </c>
      <c r="Y46" s="14" t="str">
        <f t="shared" si="12"/>
        <v/>
      </c>
      <c r="Z46" s="14" t="str">
        <f t="shared" si="12"/>
        <v/>
      </c>
      <c r="AA46" s="14" t="str">
        <f t="shared" si="12"/>
        <v/>
      </c>
    </row>
    <row r="47" spans="1:27" s="9" customFormat="1" ht="15.75" x14ac:dyDescent="0.25">
      <c r="A47" s="6"/>
      <c r="B47" s="6"/>
      <c r="C47" s="15" t="s">
        <v>167</v>
      </c>
    </row>
    <row r="48" spans="1:27" s="27" customFormat="1" ht="15.75" x14ac:dyDescent="0.25">
      <c r="A48" s="48"/>
      <c r="B48" s="48"/>
      <c r="C48" s="62" t="s">
        <v>168</v>
      </c>
    </row>
    <row r="49" spans="1:27" s="58" customFormat="1" ht="18.75" x14ac:dyDescent="0.3">
      <c r="A49" s="58" t="s">
        <v>57</v>
      </c>
      <c r="C49" s="64"/>
      <c r="D49" s="58" t="e">
        <f>IF(D1="","",D32+D39+D42+D45+D46)</f>
        <v>#REF!</v>
      </c>
      <c r="E49" s="58" t="e">
        <f t="shared" ref="E49:AA49" si="13">IF(E1="","",E32+E39+E42+E45+E46)</f>
        <v>#REF!</v>
      </c>
      <c r="F49" s="58">
        <f t="shared" si="13"/>
        <v>0</v>
      </c>
      <c r="G49" s="58">
        <f t="shared" si="13"/>
        <v>0</v>
      </c>
      <c r="H49" s="58" t="str">
        <f t="shared" si="13"/>
        <v/>
      </c>
      <c r="I49" s="58">
        <f t="shared" si="13"/>
        <v>0</v>
      </c>
      <c r="J49" s="58">
        <f t="shared" si="13"/>
        <v>0</v>
      </c>
      <c r="K49" s="58" t="e">
        <f t="shared" si="13"/>
        <v>#REF!</v>
      </c>
      <c r="L49" s="58" t="e">
        <f t="shared" si="13"/>
        <v>#REF!</v>
      </c>
      <c r="M49" s="58" t="str">
        <f t="shared" si="13"/>
        <v/>
      </c>
      <c r="N49" s="58" t="str">
        <f t="shared" si="13"/>
        <v/>
      </c>
      <c r="O49" s="58" t="str">
        <f t="shared" si="13"/>
        <v/>
      </c>
      <c r="P49" s="58" t="str">
        <f t="shared" si="13"/>
        <v/>
      </c>
      <c r="Q49" s="58" t="str">
        <f t="shared" si="13"/>
        <v/>
      </c>
      <c r="R49" s="58" t="str">
        <f t="shared" si="13"/>
        <v/>
      </c>
      <c r="S49" s="58" t="str">
        <f t="shared" si="13"/>
        <v/>
      </c>
      <c r="T49" s="58" t="str">
        <f t="shared" si="13"/>
        <v/>
      </c>
      <c r="U49" s="58" t="str">
        <f t="shared" si="13"/>
        <v/>
      </c>
      <c r="V49" s="58" t="str">
        <f t="shared" si="13"/>
        <v/>
      </c>
      <c r="W49" s="58" t="str">
        <f t="shared" si="13"/>
        <v/>
      </c>
      <c r="X49" s="58" t="str">
        <f t="shared" si="13"/>
        <v/>
      </c>
      <c r="Y49" s="58" t="str">
        <f t="shared" si="13"/>
        <v/>
      </c>
      <c r="Z49" s="58" t="str">
        <f t="shared" si="13"/>
        <v/>
      </c>
      <c r="AA49" s="58" t="str">
        <f t="shared" si="13"/>
        <v/>
      </c>
    </row>
    <row r="50" spans="1:27" s="59" customFormat="1" ht="18.75" x14ac:dyDescent="0.3">
      <c r="A50" s="59" t="s">
        <v>58</v>
      </c>
      <c r="C50" s="63"/>
      <c r="D50" s="59" t="e">
        <f>IF(D1="","",D31+D49)</f>
        <v>#REF!</v>
      </c>
      <c r="E50" s="59" t="e">
        <f t="shared" ref="E50:AA50" si="14">IF(E1="","",E31+E49)</f>
        <v>#REF!</v>
      </c>
      <c r="F50" s="59">
        <f t="shared" si="14"/>
        <v>0</v>
      </c>
      <c r="G50" s="59">
        <f t="shared" si="14"/>
        <v>0</v>
      </c>
      <c r="H50" s="59" t="str">
        <f t="shared" si="14"/>
        <v/>
      </c>
      <c r="I50" s="59">
        <f t="shared" si="14"/>
        <v>0</v>
      </c>
      <c r="J50" s="59">
        <f t="shared" si="14"/>
        <v>0</v>
      </c>
      <c r="K50" s="59" t="e">
        <f t="shared" si="14"/>
        <v>#REF!</v>
      </c>
      <c r="L50" s="59" t="e">
        <f t="shared" si="14"/>
        <v>#REF!</v>
      </c>
      <c r="M50" s="59" t="str">
        <f t="shared" si="14"/>
        <v/>
      </c>
      <c r="N50" s="59" t="str">
        <f t="shared" si="14"/>
        <v/>
      </c>
      <c r="O50" s="59" t="str">
        <f t="shared" si="14"/>
        <v/>
      </c>
      <c r="P50" s="59" t="str">
        <f t="shared" si="14"/>
        <v/>
      </c>
      <c r="Q50" s="59" t="str">
        <f t="shared" si="14"/>
        <v/>
      </c>
      <c r="R50" s="59" t="str">
        <f t="shared" si="14"/>
        <v/>
      </c>
      <c r="S50" s="59" t="str">
        <f t="shared" si="14"/>
        <v/>
      </c>
      <c r="T50" s="59" t="str">
        <f t="shared" si="14"/>
        <v/>
      </c>
      <c r="U50" s="59" t="str">
        <f t="shared" si="14"/>
        <v/>
      </c>
      <c r="V50" s="59" t="str">
        <f t="shared" si="14"/>
        <v/>
      </c>
      <c r="W50" s="59" t="str">
        <f t="shared" si="14"/>
        <v/>
      </c>
      <c r="X50" s="59" t="str">
        <f t="shared" si="14"/>
        <v/>
      </c>
      <c r="Y50" s="59" t="str">
        <f t="shared" si="14"/>
        <v/>
      </c>
      <c r="Z50" s="59" t="str">
        <f t="shared" si="14"/>
        <v/>
      </c>
      <c r="AA50" s="59" t="str">
        <f t="shared" si="14"/>
        <v/>
      </c>
    </row>
    <row r="51" spans="1:27" s="97" customFormat="1" ht="15.75" x14ac:dyDescent="0.25">
      <c r="A51" s="95"/>
      <c r="B51" s="95" t="s">
        <v>59</v>
      </c>
      <c r="C51" s="96"/>
    </row>
    <row r="52" spans="1:27" s="58" customFormat="1" ht="36.75" customHeight="1" x14ac:dyDescent="0.3">
      <c r="A52" s="135" t="s">
        <v>60</v>
      </c>
      <c r="B52" s="135"/>
      <c r="C52" s="135"/>
      <c r="D52" s="58" t="e">
        <f>IF(D1="","",D50+D51)</f>
        <v>#REF!</v>
      </c>
      <c r="E52" s="58" t="e">
        <f t="shared" ref="E52:AA52" si="15">IF(E1="","",E50+E51)</f>
        <v>#REF!</v>
      </c>
      <c r="F52" s="58">
        <f t="shared" si="15"/>
        <v>0</v>
      </c>
      <c r="G52" s="58">
        <f t="shared" si="15"/>
        <v>0</v>
      </c>
      <c r="H52" s="58" t="str">
        <f t="shared" si="15"/>
        <v/>
      </c>
      <c r="I52" s="58">
        <f t="shared" si="15"/>
        <v>0</v>
      </c>
      <c r="J52" s="58">
        <f t="shared" si="15"/>
        <v>0</v>
      </c>
      <c r="K52" s="58" t="e">
        <f t="shared" si="15"/>
        <v>#REF!</v>
      </c>
      <c r="L52" s="58" t="e">
        <f t="shared" si="15"/>
        <v>#REF!</v>
      </c>
      <c r="M52" s="58" t="str">
        <f t="shared" si="15"/>
        <v/>
      </c>
      <c r="N52" s="58" t="str">
        <f t="shared" si="15"/>
        <v/>
      </c>
      <c r="O52" s="58" t="str">
        <f t="shared" si="15"/>
        <v/>
      </c>
      <c r="P52" s="58" t="str">
        <f t="shared" si="15"/>
        <v/>
      </c>
      <c r="Q52" s="58" t="str">
        <f t="shared" si="15"/>
        <v/>
      </c>
      <c r="R52" s="58" t="str">
        <f t="shared" si="15"/>
        <v/>
      </c>
      <c r="S52" s="58" t="str">
        <f t="shared" si="15"/>
        <v/>
      </c>
      <c r="T52" s="58" t="str">
        <f t="shared" si="15"/>
        <v/>
      </c>
      <c r="U52" s="58" t="str">
        <f t="shared" si="15"/>
        <v/>
      </c>
      <c r="V52" s="58" t="str">
        <f t="shared" si="15"/>
        <v/>
      </c>
      <c r="W52" s="58" t="str">
        <f t="shared" si="15"/>
        <v/>
      </c>
      <c r="X52" s="58" t="str">
        <f t="shared" si="15"/>
        <v/>
      </c>
      <c r="Y52" s="58" t="str">
        <f t="shared" si="15"/>
        <v/>
      </c>
      <c r="Z52" s="58" t="str">
        <f t="shared" si="15"/>
        <v/>
      </c>
      <c r="AA52" s="58" t="str">
        <f t="shared" si="15"/>
        <v/>
      </c>
    </row>
    <row r="53" spans="1:27" s="58" customFormat="1" ht="18.75" x14ac:dyDescent="0.3">
      <c r="A53" s="58" t="s">
        <v>61</v>
      </c>
      <c r="C53" s="64"/>
    </row>
    <row r="54" spans="1:27" s="97" customFormat="1" ht="30.75" customHeight="1" x14ac:dyDescent="0.25">
      <c r="A54" s="95"/>
      <c r="B54" s="136" t="s">
        <v>62</v>
      </c>
      <c r="C54" s="136"/>
    </row>
    <row r="55" spans="1:27" s="30" customFormat="1" ht="19.5" thickBot="1" x14ac:dyDescent="0.35">
      <c r="A55" s="30" t="s">
        <v>63</v>
      </c>
      <c r="C55" s="60"/>
      <c r="D55" s="30" t="e">
        <f>IF(D1="","",D52+D54)</f>
        <v>#REF!</v>
      </c>
      <c r="E55" s="30" t="e">
        <f t="shared" ref="E55:AA55" si="16">IF(E1="","",E52+E54)</f>
        <v>#REF!</v>
      </c>
      <c r="F55" s="30">
        <f t="shared" si="16"/>
        <v>0</v>
      </c>
      <c r="G55" s="30">
        <f t="shared" si="16"/>
        <v>0</v>
      </c>
      <c r="H55" s="30" t="str">
        <f t="shared" si="16"/>
        <v/>
      </c>
      <c r="I55" s="30">
        <f t="shared" si="16"/>
        <v>0</v>
      </c>
      <c r="J55" s="30">
        <f t="shared" si="16"/>
        <v>0</v>
      </c>
      <c r="K55" s="30" t="e">
        <f t="shared" si="16"/>
        <v>#REF!</v>
      </c>
      <c r="L55" s="30" t="e">
        <f t="shared" si="16"/>
        <v>#REF!</v>
      </c>
      <c r="M55" s="30" t="str">
        <f t="shared" si="16"/>
        <v/>
      </c>
      <c r="N55" s="30" t="str">
        <f t="shared" si="16"/>
        <v/>
      </c>
      <c r="O55" s="30" t="str">
        <f t="shared" si="16"/>
        <v/>
      </c>
      <c r="P55" s="30" t="str">
        <f t="shared" si="16"/>
        <v/>
      </c>
      <c r="Q55" s="30" t="str">
        <f t="shared" si="16"/>
        <v/>
      </c>
      <c r="R55" s="30" t="str">
        <f t="shared" si="16"/>
        <v/>
      </c>
      <c r="S55" s="30" t="str">
        <f t="shared" si="16"/>
        <v/>
      </c>
      <c r="T55" s="30" t="str">
        <f t="shared" si="16"/>
        <v/>
      </c>
      <c r="U55" s="30" t="str">
        <f t="shared" si="16"/>
        <v/>
      </c>
      <c r="V55" s="30" t="str">
        <f t="shared" si="16"/>
        <v/>
      </c>
      <c r="W55" s="30" t="str">
        <f t="shared" si="16"/>
        <v/>
      </c>
      <c r="X55" s="30" t="str">
        <f t="shared" si="16"/>
        <v/>
      </c>
      <c r="Y55" s="30" t="str">
        <f t="shared" si="16"/>
        <v/>
      </c>
      <c r="Z55" s="30" t="str">
        <f t="shared" si="16"/>
        <v/>
      </c>
      <c r="AA55" s="30" t="str">
        <f t="shared" si="16"/>
        <v/>
      </c>
    </row>
    <row r="56" spans="1:27" ht="15.75" thickTop="1" x14ac:dyDescent="0.25"/>
  </sheetData>
  <sheetProtection password="E4C7" sheet="1" objects="1" scenarios="1"/>
  <mergeCells count="5">
    <mergeCell ref="A2:C2"/>
    <mergeCell ref="B6:C6"/>
    <mergeCell ref="B46:C46"/>
    <mergeCell ref="A52:C52"/>
    <mergeCell ref="B54:C5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26"/>
  <sheetViews>
    <sheetView workbookViewId="0">
      <selection activeCell="B2" sqref="B2"/>
    </sheetView>
  </sheetViews>
  <sheetFormatPr baseColWidth="10" defaultRowHeight="15" x14ac:dyDescent="0.25"/>
  <sheetData>
    <row r="2" spans="2:14" ht="26.25" x14ac:dyDescent="0.4">
      <c r="B2" s="121" t="s">
        <v>195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</row>
    <row r="4" spans="2:14" ht="15.75" thickBot="1" x14ac:dyDescent="0.3">
      <c r="B4" s="119" t="s">
        <v>196</v>
      </c>
      <c r="C4" s="119"/>
      <c r="D4" s="119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5" spans="2:14" x14ac:dyDescent="0.25">
      <c r="B5" s="116" t="s">
        <v>197</v>
      </c>
      <c r="C5" s="117" t="s">
        <v>198</v>
      </c>
      <c r="D5" s="118" t="s">
        <v>197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 spans="2:14" x14ac:dyDescent="0.25">
      <c r="B6" s="157"/>
      <c r="C6" s="157"/>
      <c r="D6" s="157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28" spans="2:4" ht="15.75" thickBot="1" x14ac:dyDescent="0.3">
      <c r="B28" s="119" t="s">
        <v>199</v>
      </c>
      <c r="C28" s="119"/>
      <c r="D28" s="119"/>
    </row>
    <row r="29" spans="2:4" x14ac:dyDescent="0.25">
      <c r="B29" s="116" t="s">
        <v>197</v>
      </c>
      <c r="C29" s="117" t="s">
        <v>198</v>
      </c>
      <c r="D29" s="118" t="s">
        <v>197</v>
      </c>
    </row>
    <row r="30" spans="2:4" x14ac:dyDescent="0.25">
      <c r="B30" s="157"/>
      <c r="C30" s="157"/>
      <c r="D30" s="157"/>
    </row>
    <row r="51" spans="2:4" x14ac:dyDescent="0.25">
      <c r="B51" s="120" t="s">
        <v>200</v>
      </c>
      <c r="C51" s="120"/>
      <c r="D51" s="120"/>
    </row>
    <row r="52" spans="2:4" ht="15.75" thickBot="1" x14ac:dyDescent="0.3">
      <c r="B52" s="119" t="s">
        <v>201</v>
      </c>
      <c r="C52" s="119"/>
      <c r="D52" s="119"/>
    </row>
    <row r="53" spans="2:4" x14ac:dyDescent="0.25">
      <c r="B53" s="116" t="s">
        <v>197</v>
      </c>
      <c r="C53" s="117" t="s">
        <v>198</v>
      </c>
      <c r="D53" s="118" t="s">
        <v>197</v>
      </c>
    </row>
    <row r="54" spans="2:4" x14ac:dyDescent="0.25">
      <c r="B54" s="157"/>
      <c r="C54" s="157"/>
      <c r="D54" s="157"/>
    </row>
    <row r="75" spans="2:4" x14ac:dyDescent="0.25">
      <c r="B75" s="120" t="s">
        <v>202</v>
      </c>
      <c r="C75" s="120"/>
      <c r="D75" s="120"/>
    </row>
    <row r="76" spans="2:4" ht="15.75" thickBot="1" x14ac:dyDescent="0.3">
      <c r="B76" s="119" t="s">
        <v>201</v>
      </c>
      <c r="C76" s="119"/>
      <c r="D76" s="119"/>
    </row>
    <row r="77" spans="2:4" x14ac:dyDescent="0.25">
      <c r="B77" s="116" t="s">
        <v>197</v>
      </c>
      <c r="C77" s="117" t="s">
        <v>198</v>
      </c>
      <c r="D77" s="118" t="s">
        <v>197</v>
      </c>
    </row>
    <row r="78" spans="2:4" x14ac:dyDescent="0.25">
      <c r="B78" s="157"/>
      <c r="C78" s="157"/>
      <c r="D78" s="157"/>
    </row>
    <row r="100" spans="2:4" ht="15.75" thickBot="1" x14ac:dyDescent="0.3">
      <c r="B100" s="119" t="s">
        <v>203</v>
      </c>
      <c r="C100" s="119"/>
      <c r="D100" s="119"/>
    </row>
    <row r="101" spans="2:4" x14ac:dyDescent="0.25">
      <c r="B101" s="116" t="s">
        <v>197</v>
      </c>
      <c r="C101" s="117" t="s">
        <v>198</v>
      </c>
      <c r="D101" s="118" t="s">
        <v>197</v>
      </c>
    </row>
    <row r="102" spans="2:4" x14ac:dyDescent="0.25">
      <c r="B102" s="157"/>
      <c r="C102" s="157"/>
      <c r="D102" s="157"/>
    </row>
    <row r="124" spans="2:4" ht="15.75" thickBot="1" x14ac:dyDescent="0.3">
      <c r="B124" s="119" t="s">
        <v>204</v>
      </c>
      <c r="C124" s="119"/>
      <c r="D124" s="119"/>
    </row>
    <row r="125" spans="2:4" x14ac:dyDescent="0.25">
      <c r="B125" s="116" t="s">
        <v>197</v>
      </c>
      <c r="C125" s="117" t="s">
        <v>198</v>
      </c>
      <c r="D125" s="118" t="s">
        <v>197</v>
      </c>
    </row>
    <row r="126" spans="2:4" x14ac:dyDescent="0.25">
      <c r="B126" s="157"/>
      <c r="C126" s="157"/>
      <c r="D126" s="157"/>
    </row>
  </sheetData>
  <mergeCells count="6">
    <mergeCell ref="B54:D54"/>
    <mergeCell ref="B78:D78"/>
    <mergeCell ref="B102:D102"/>
    <mergeCell ref="B126:D126"/>
    <mergeCell ref="B6:D6"/>
    <mergeCell ref="B30:D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149"/>
  <sheetViews>
    <sheetView workbookViewId="0">
      <selection activeCell="B147" sqref="B147:J148"/>
    </sheetView>
  </sheetViews>
  <sheetFormatPr baseColWidth="10" defaultRowHeight="15" x14ac:dyDescent="0.25"/>
  <sheetData>
    <row r="2" spans="2:15" ht="26.25" x14ac:dyDescent="0.4">
      <c r="B2" s="121" t="s">
        <v>205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</row>
    <row r="4" spans="2:15" ht="15.75" thickBot="1" x14ac:dyDescent="0.3">
      <c r="B4" s="126" t="s">
        <v>196</v>
      </c>
      <c r="C4" s="126"/>
      <c r="D4" s="126"/>
      <c r="E4" s="115"/>
      <c r="F4" s="115"/>
      <c r="G4" s="115"/>
      <c r="H4" s="115"/>
      <c r="I4" s="115"/>
      <c r="J4" s="115"/>
    </row>
    <row r="5" spans="2:15" x14ac:dyDescent="0.25">
      <c r="B5" s="123" t="s">
        <v>197</v>
      </c>
      <c r="C5" s="124" t="s">
        <v>198</v>
      </c>
      <c r="D5" s="125" t="s">
        <v>197</v>
      </c>
      <c r="E5" s="115"/>
      <c r="F5" s="115"/>
      <c r="G5" s="115"/>
      <c r="H5" s="115"/>
      <c r="I5" s="115"/>
      <c r="J5" s="115"/>
    </row>
    <row r="6" spans="2:15" x14ac:dyDescent="0.25">
      <c r="B6" s="157"/>
      <c r="C6" s="157"/>
      <c r="D6" s="157"/>
    </row>
    <row r="27" spans="2:10" x14ac:dyDescent="0.25">
      <c r="B27" s="127" t="s">
        <v>206</v>
      </c>
      <c r="C27" s="127"/>
      <c r="D27" s="127"/>
      <c r="E27" s="115"/>
      <c r="F27" s="115"/>
      <c r="G27" s="115"/>
      <c r="H27" s="115"/>
      <c r="I27" s="115"/>
      <c r="J27" s="115"/>
    </row>
    <row r="28" spans="2:10" ht="15.75" thickBot="1" x14ac:dyDescent="0.3">
      <c r="B28" s="126" t="s">
        <v>201</v>
      </c>
      <c r="C28" s="126"/>
      <c r="D28" s="126"/>
      <c r="E28" s="115"/>
      <c r="F28" s="115"/>
      <c r="G28" s="115"/>
      <c r="H28" s="115"/>
      <c r="I28" s="115"/>
      <c r="J28" s="115"/>
    </row>
    <row r="29" spans="2:10" x14ac:dyDescent="0.25">
      <c r="B29" s="123" t="s">
        <v>197</v>
      </c>
      <c r="C29" s="124" t="s">
        <v>198</v>
      </c>
      <c r="D29" s="125" t="s">
        <v>197</v>
      </c>
      <c r="E29" s="115"/>
      <c r="F29" s="115"/>
      <c r="G29" s="115"/>
      <c r="H29" s="115"/>
      <c r="I29" s="115"/>
      <c r="J29" s="115"/>
    </row>
    <row r="30" spans="2:10" x14ac:dyDescent="0.25">
      <c r="B30" s="157"/>
      <c r="C30" s="157"/>
      <c r="D30" s="157"/>
    </row>
    <row r="51" spans="2:10" ht="15.75" thickBot="1" x14ac:dyDescent="0.3">
      <c r="B51" s="126" t="s">
        <v>199</v>
      </c>
      <c r="C51" s="126"/>
      <c r="D51" s="126"/>
      <c r="E51" s="115"/>
      <c r="F51" s="115"/>
      <c r="G51" s="115"/>
      <c r="H51" s="115"/>
      <c r="I51" s="115"/>
      <c r="J51" s="115"/>
    </row>
    <row r="52" spans="2:10" x14ac:dyDescent="0.25">
      <c r="B52" s="123" t="s">
        <v>197</v>
      </c>
      <c r="C52" s="124" t="s">
        <v>198</v>
      </c>
      <c r="D52" s="125" t="s">
        <v>197</v>
      </c>
      <c r="E52" s="115"/>
      <c r="F52" s="115"/>
      <c r="G52" s="115"/>
      <c r="H52" s="115"/>
      <c r="I52" s="115"/>
      <c r="J52" s="115"/>
    </row>
    <row r="53" spans="2:10" x14ac:dyDescent="0.25">
      <c r="B53" s="157"/>
      <c r="C53" s="157"/>
      <c r="D53" s="157"/>
    </row>
    <row r="74" spans="2:10" x14ac:dyDescent="0.25">
      <c r="B74" s="127" t="s">
        <v>200</v>
      </c>
      <c r="C74" s="127"/>
      <c r="D74" s="127"/>
      <c r="E74" s="115"/>
      <c r="F74" s="115"/>
      <c r="G74" s="115"/>
      <c r="H74" s="115"/>
      <c r="I74" s="115"/>
      <c r="J74" s="115"/>
    </row>
    <row r="75" spans="2:10" ht="15.75" thickBot="1" x14ac:dyDescent="0.3">
      <c r="B75" s="126" t="s">
        <v>201</v>
      </c>
      <c r="C75" s="126"/>
      <c r="D75" s="126"/>
      <c r="E75" s="115"/>
      <c r="F75" s="115"/>
      <c r="G75" s="115"/>
      <c r="H75" s="115"/>
      <c r="I75" s="115"/>
      <c r="J75" s="115"/>
    </row>
    <row r="76" spans="2:10" x14ac:dyDescent="0.25">
      <c r="B76" s="123" t="s">
        <v>197</v>
      </c>
      <c r="C76" s="124" t="s">
        <v>198</v>
      </c>
      <c r="D76" s="125" t="s">
        <v>197</v>
      </c>
      <c r="E76" s="115"/>
      <c r="F76" s="115"/>
      <c r="G76" s="115"/>
      <c r="H76" s="115"/>
      <c r="I76" s="115"/>
      <c r="J76" s="115"/>
    </row>
    <row r="77" spans="2:10" x14ac:dyDescent="0.25">
      <c r="B77" s="157"/>
      <c r="C77" s="157"/>
      <c r="D77" s="157"/>
    </row>
    <row r="98" spans="2:10" x14ac:dyDescent="0.25">
      <c r="B98" s="127" t="s">
        <v>202</v>
      </c>
      <c r="C98" s="127"/>
      <c r="D98" s="127"/>
      <c r="E98" s="115"/>
      <c r="F98" s="115"/>
      <c r="G98" s="115"/>
      <c r="H98" s="115"/>
      <c r="I98" s="115"/>
      <c r="J98" s="115"/>
    </row>
    <row r="99" spans="2:10" ht="15.75" thickBot="1" x14ac:dyDescent="0.3">
      <c r="B99" s="126" t="s">
        <v>201</v>
      </c>
      <c r="C99" s="126"/>
      <c r="D99" s="126"/>
      <c r="E99" s="115"/>
      <c r="F99" s="115"/>
      <c r="G99" s="115"/>
      <c r="H99" s="115"/>
      <c r="I99" s="115"/>
      <c r="J99" s="115"/>
    </row>
    <row r="100" spans="2:10" x14ac:dyDescent="0.25">
      <c r="B100" s="123" t="s">
        <v>197</v>
      </c>
      <c r="C100" s="124" t="s">
        <v>198</v>
      </c>
      <c r="D100" s="125" t="s">
        <v>197</v>
      </c>
      <c r="E100" s="115"/>
      <c r="F100" s="115"/>
      <c r="G100" s="115"/>
      <c r="H100" s="115"/>
      <c r="I100" s="115"/>
      <c r="J100" s="115"/>
    </row>
    <row r="101" spans="2:10" x14ac:dyDescent="0.25">
      <c r="B101" s="157"/>
      <c r="C101" s="157"/>
      <c r="D101" s="157"/>
    </row>
    <row r="123" spans="2:10" ht="15.75" thickBot="1" x14ac:dyDescent="0.3">
      <c r="B123" s="126" t="s">
        <v>203</v>
      </c>
      <c r="C123" s="126"/>
      <c r="D123" s="126"/>
      <c r="E123" s="115"/>
      <c r="F123" s="115"/>
      <c r="G123" s="115"/>
      <c r="H123" s="115"/>
      <c r="I123" s="115"/>
      <c r="J123" s="115"/>
    </row>
    <row r="124" spans="2:10" x14ac:dyDescent="0.25">
      <c r="B124" s="123" t="s">
        <v>197</v>
      </c>
      <c r="C124" s="124" t="s">
        <v>198</v>
      </c>
      <c r="D124" s="125" t="s">
        <v>197</v>
      </c>
      <c r="E124" s="115"/>
      <c r="F124" s="115"/>
      <c r="G124" s="115"/>
      <c r="H124" s="115"/>
      <c r="I124" s="115"/>
      <c r="J124" s="115"/>
    </row>
    <row r="125" spans="2:10" x14ac:dyDescent="0.25">
      <c r="B125" s="157"/>
      <c r="C125" s="157"/>
      <c r="D125" s="157"/>
    </row>
    <row r="147" spans="2:10" ht="15.75" thickBot="1" x14ac:dyDescent="0.3">
      <c r="B147" s="126" t="s">
        <v>204</v>
      </c>
      <c r="C147" s="126"/>
      <c r="D147" s="126"/>
      <c r="E147" s="115"/>
      <c r="F147" s="115"/>
      <c r="G147" s="115"/>
      <c r="H147" s="115"/>
      <c r="I147" s="115"/>
      <c r="J147" s="115"/>
    </row>
    <row r="148" spans="2:10" x14ac:dyDescent="0.25">
      <c r="B148" s="123" t="s">
        <v>197</v>
      </c>
      <c r="C148" s="124" t="s">
        <v>198</v>
      </c>
      <c r="D148" s="125" t="s">
        <v>197</v>
      </c>
      <c r="E148" s="115"/>
      <c r="F148" s="115"/>
      <c r="G148" s="115"/>
      <c r="H148" s="115"/>
      <c r="I148" s="115"/>
      <c r="J148" s="115"/>
    </row>
    <row r="149" spans="2:10" x14ac:dyDescent="0.25">
      <c r="B149" s="157"/>
      <c r="C149" s="157"/>
      <c r="D149" s="157"/>
    </row>
  </sheetData>
  <mergeCells count="7">
    <mergeCell ref="B6:D6"/>
    <mergeCell ref="B30:D30"/>
    <mergeCell ref="B101:D101"/>
    <mergeCell ref="B125:D125"/>
    <mergeCell ref="B149:D149"/>
    <mergeCell ref="B53:D53"/>
    <mergeCell ref="B77:D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Balances resumido</vt:lpstr>
      <vt:lpstr>PyG resumida</vt:lpstr>
      <vt:lpstr>Ratios</vt:lpstr>
      <vt:lpstr>ACTIVO</vt:lpstr>
      <vt:lpstr>PN y PASIVO</vt:lpstr>
      <vt:lpstr>Cuenta de PyG</vt:lpstr>
      <vt:lpstr>Solución 8</vt:lpstr>
      <vt:lpstr>Solución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diego.pedregal</dc:creator>
  <cp:lastModifiedBy>Diego Jose Pedregal Tercero</cp:lastModifiedBy>
  <dcterms:created xsi:type="dcterms:W3CDTF">2014-02-28T12:19:11Z</dcterms:created>
  <dcterms:modified xsi:type="dcterms:W3CDTF">2019-09-09T15:04:22Z</dcterms:modified>
</cp:coreProperties>
</file>