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Drive\docencia\GE\perenne\"/>
    </mc:Choice>
  </mc:AlternateContent>
  <xr:revisionPtr revIDLastSave="0" documentId="13_ncr:1_{7CC8C544-DE1C-4F07-8192-7BB6BD7EB039}" xr6:coauthVersionLast="47" xr6:coauthVersionMax="47" xr10:uidLastSave="{00000000-0000-0000-0000-000000000000}"/>
  <workbookProtection workbookAlgorithmName="SHA-512" workbookHashValue="T1xqdvDGXz+W6OZZ8bcQXhCOBaGltyDuHl0kiDLSrdCWlonV+5VYT1oEBLuRw2sRl9JrwBpPChDpxPHV4b74sw==" workbookSaltValue="g5wvTLXn1PkQKy8QPaW8sw==" workbookSpinCount="100000" lockStructure="1"/>
  <bookViews>
    <workbookView xWindow="6960" yWindow="3150" windowWidth="21600" windowHeight="11385" xr2:uid="{28CCF022-130E-450F-9702-2F89C1EA8EB7}"/>
  </bookViews>
  <sheets>
    <sheet name="RATIOS" sheetId="1" r:id="rId1"/>
    <sheet name="ACTIVO" sheetId="2" r:id="rId2"/>
    <sheet name="PASIVO y PN" sheetId="4" r:id="rId3"/>
    <sheet name="CR" sheetId="3" r:id="rId4"/>
  </sheets>
  <externalReferences>
    <externalReference r:id="rId5"/>
  </externalReferences>
  <definedNames>
    <definedName name="Cuentas">[1]Datos!$A$5:$Z$5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3" l="1"/>
  <c r="F25" i="3"/>
  <c r="F23" i="3"/>
  <c r="F22" i="3"/>
  <c r="F16" i="3"/>
  <c r="E11" i="2"/>
  <c r="E3" i="2"/>
  <c r="E2" i="2"/>
  <c r="F24" i="3" l="1"/>
  <c r="F18" i="3"/>
  <c r="F19" i="3"/>
  <c r="F20" i="3"/>
  <c r="F21" i="3"/>
  <c r="F17" i="3"/>
  <c r="F4" i="3"/>
  <c r="F5" i="3"/>
  <c r="F6" i="3"/>
  <c r="F7" i="3"/>
  <c r="F8" i="3"/>
  <c r="F9" i="3"/>
  <c r="F10" i="3"/>
  <c r="F11" i="3"/>
  <c r="F12" i="3"/>
  <c r="F13" i="3"/>
  <c r="F14" i="3"/>
  <c r="F15" i="3"/>
  <c r="F3" i="3"/>
  <c r="E29" i="4"/>
  <c r="E28" i="4"/>
  <c r="E20" i="4"/>
  <c r="E13" i="4"/>
  <c r="E13" i="2"/>
  <c r="E14" i="2"/>
  <c r="E15" i="2"/>
  <c r="E16" i="2"/>
  <c r="E17" i="2"/>
  <c r="E18" i="2"/>
  <c r="E12" i="2"/>
  <c r="E5" i="2"/>
  <c r="E6" i="2"/>
  <c r="E7" i="2"/>
  <c r="E8" i="2"/>
  <c r="E9" i="2"/>
  <c r="E10" i="2"/>
  <c r="E4" i="2"/>
  <c r="E30" i="4"/>
  <c r="E31" i="4"/>
  <c r="E32" i="4"/>
  <c r="E33" i="4"/>
  <c r="E34" i="4"/>
  <c r="E35" i="4"/>
  <c r="E22" i="4"/>
  <c r="E23" i="4"/>
  <c r="E24" i="4"/>
  <c r="E25" i="4"/>
  <c r="E26" i="4"/>
  <c r="E27" i="4"/>
  <c r="E21" i="4"/>
  <c r="E15" i="4"/>
  <c r="E16" i="4"/>
  <c r="E17" i="4"/>
  <c r="E18" i="4"/>
  <c r="E19" i="4"/>
  <c r="E14" i="4"/>
  <c r="E5" i="4"/>
  <c r="E6" i="4"/>
  <c r="E7" i="4"/>
  <c r="E8" i="4"/>
  <c r="E9" i="4"/>
  <c r="E10" i="4"/>
  <c r="E11" i="4"/>
  <c r="E12" i="4"/>
  <c r="E4" i="4"/>
  <c r="E3" i="4"/>
  <c r="E2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G2" i="2" l="1"/>
  <c r="G10" i="2"/>
  <c r="G11" i="2"/>
  <c r="G9" i="2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G15" i="2" l="1"/>
  <c r="G8" i="2"/>
  <c r="G16" i="2"/>
  <c r="G4" i="2"/>
  <c r="G7" i="2"/>
  <c r="G3" i="2"/>
  <c r="G5" i="2"/>
  <c r="G12" i="2"/>
  <c r="G18" i="2"/>
  <c r="G6" i="2"/>
  <c r="G13" i="2"/>
  <c r="G14" i="2"/>
  <c r="G17" i="2"/>
</calcChain>
</file>

<file path=xl/sharedStrings.xml><?xml version="1.0" encoding="utf-8"?>
<sst xmlns="http://schemas.openxmlformats.org/spreadsheetml/2006/main" count="742" uniqueCount="120">
  <si>
    <t/>
  </si>
  <si>
    <t>LIQUIDEZ</t>
  </si>
  <si>
    <t>Disponibilidad (&gt; 0,3)</t>
  </si>
  <si>
    <t>Test de acidez (&gt; 1)</t>
  </si>
  <si>
    <t>Ratio de circulante (1,5 a 1,9)</t>
  </si>
  <si>
    <t>Fondo de maniobra (€)</t>
  </si>
  <si>
    <t>Ratio Fondo de Maniobra</t>
  </si>
  <si>
    <t>Ratio FdM sobre ventas en días</t>
  </si>
  <si>
    <t>Ratio FdM sobre compras en días</t>
  </si>
  <si>
    <t>SOLVENCIA</t>
  </si>
  <si>
    <t>Ratio de solvencia (1 a 2)</t>
  </si>
  <si>
    <t>Consistencia (~= 2)</t>
  </si>
  <si>
    <t>Estabilidad (~= 2)</t>
  </si>
  <si>
    <t>ENDEUDAMIENTO</t>
  </si>
  <si>
    <t>Endeudamiento a corto</t>
  </si>
  <si>
    <t>Endeudamiento a largo</t>
  </si>
  <si>
    <t>Endeudamiento global (&lt;70%)</t>
  </si>
  <si>
    <t>Autonomía</t>
  </si>
  <si>
    <t>Calidad de la deuda (&lt;  0,5)</t>
  </si>
  <si>
    <t>Flujo Neto de Caja (€)</t>
  </si>
  <si>
    <t>Capacidad devolución préstamos (&gt; 1)</t>
  </si>
  <si>
    <t>Umbral de rentabilidad (€)</t>
  </si>
  <si>
    <t>Coeficiente de seguridad (&gt; 1)</t>
  </si>
  <si>
    <t>RENTABILIDAD</t>
  </si>
  <si>
    <t xml:space="preserve">Rentabilidad económica </t>
  </si>
  <si>
    <t xml:space="preserve">Rentabilidad financiera </t>
  </si>
  <si>
    <t>Rentabilidad de los accionistas</t>
  </si>
  <si>
    <t xml:space="preserve">Rentabilidad de las ventas </t>
  </si>
  <si>
    <t>ROTACIÓN</t>
  </si>
  <si>
    <t>Rotación del activo total</t>
  </si>
  <si>
    <t>Rotación del ANC</t>
  </si>
  <si>
    <t>Rotación del AC</t>
  </si>
  <si>
    <t>Rotación de existencias</t>
  </si>
  <si>
    <t>Rotación de clientes</t>
  </si>
  <si>
    <t>Rotación de fondos propios</t>
  </si>
  <si>
    <t>Rotación de fondos ajenos</t>
  </si>
  <si>
    <t>Rotación de stocks</t>
  </si>
  <si>
    <t>Plazo de cobro (días)</t>
  </si>
  <si>
    <t>Plazo de pago (días)</t>
  </si>
  <si>
    <t>TOTAL ACTIVO</t>
  </si>
  <si>
    <t>A) ACTIVO NO CORRIENTE</t>
  </si>
  <si>
    <t>I. Inmovilizado intangible</t>
  </si>
  <si>
    <t>II. Inmovilizado material</t>
  </si>
  <si>
    <t>III. Inversiones inmobiliarias</t>
  </si>
  <si>
    <t>IV. Inversiones en empresas del grupo y asociadas a largo plazo</t>
  </si>
  <si>
    <t>V. Inversiones financieras a largo plazo</t>
  </si>
  <si>
    <t>VI. Activos por impuesto diferido</t>
  </si>
  <si>
    <t>VII. Deudas comerciales no corrientes</t>
  </si>
  <si>
    <t>B) ACTIVO CORRIENTE</t>
  </si>
  <si>
    <t>I. Activos no corrientes mantenidos para la venta</t>
  </si>
  <si>
    <t>II. Existencias</t>
  </si>
  <si>
    <t>III. Deudores comerciales y otras cuentas a cobrar</t>
  </si>
  <si>
    <t>IV. Inversiones en empresas del grupo y asociadas a corto plazo</t>
  </si>
  <si>
    <t>V. Inversiones financieras a corto plazo</t>
  </si>
  <si>
    <t>VI. Periodificaciones</t>
  </si>
  <si>
    <t>VII. Efectivo y otros activos líquidos equivalentes</t>
  </si>
  <si>
    <t>A) PATRIMONIO NETO</t>
  </si>
  <si>
    <t xml:space="preserve">   A-1) Fondos propios</t>
  </si>
  <si>
    <t>I. Capital</t>
  </si>
  <si>
    <t>II. Prima de emisión</t>
  </si>
  <si>
    <t>III. Reservas</t>
  </si>
  <si>
    <t>IV. (Acciones y participaciones en patrimonio propias)</t>
  </si>
  <si>
    <t>V. Resultados de ejercicios anteriores</t>
  </si>
  <si>
    <t>VI. Otras aportaciones de socios</t>
  </si>
  <si>
    <t xml:space="preserve">VII. Resultado del ejercicio </t>
  </si>
  <si>
    <t>VIII. (Dividendo a cuenta)</t>
  </si>
  <si>
    <t>IX. Otros instrumentos de patrimonio.</t>
  </si>
  <si>
    <t xml:space="preserve">   A-2) Ajustes por cambio de valor</t>
  </si>
  <si>
    <t>I.  Instrumentos financieros disp.  para la venta.</t>
  </si>
  <si>
    <t>II. Operaciones de cobertura</t>
  </si>
  <si>
    <t>III. Activos no corrientes y pasivos vinculados mantenidos para la venta</t>
  </si>
  <si>
    <t>IV. Diferencia de conversión.</t>
  </si>
  <si>
    <t>V. Otros</t>
  </si>
  <si>
    <t xml:space="preserve">   A-3) Subvenciones, donaciones y legados recibidos</t>
  </si>
  <si>
    <t xml:space="preserve">B) PASIVO NO CORRIENTE </t>
  </si>
  <si>
    <t>I. Provisiones a largo plazo</t>
  </si>
  <si>
    <t>II. Deudas a largo plazo</t>
  </si>
  <si>
    <t>III. Deudas con empresas del grupo y asociadas a largo plazo</t>
  </si>
  <si>
    <t>IV. Pasivos por impuesto diferido</t>
  </si>
  <si>
    <t>V. Periodificación a largo plazo</t>
  </si>
  <si>
    <t>VI. Acreedores comerciales no corrientes</t>
  </si>
  <si>
    <t>VII. Deuda con características especiales a largo plazo</t>
  </si>
  <si>
    <t xml:space="preserve">C) PASIVO CORRIENTE </t>
  </si>
  <si>
    <t>I. Pasivos vinculados con activos no corrientes mantenidos para la venta</t>
  </si>
  <si>
    <t>II. Provisiones a corto plazo</t>
  </si>
  <si>
    <t>III. Deudas a corto plazo</t>
  </si>
  <si>
    <t>IV. Deudas con empresas del grupo y asociadas a corto plazo</t>
  </si>
  <si>
    <t>V. Acreedores comerciales y otras cuentas a pagar</t>
  </si>
  <si>
    <t>VII. Deuda con características especiales a corto plazo</t>
  </si>
  <si>
    <t xml:space="preserve">A) OPERACIONES CONTINUADAS </t>
  </si>
  <si>
    <t>1. Importe neto de la cifra de negocios</t>
  </si>
  <si>
    <t>2. Variación de existencias de productos terminados y en curso de fabricación</t>
  </si>
  <si>
    <t>3. Trabajos realizados por la empresa para su activo</t>
  </si>
  <si>
    <t>4. Aprovisionamientos</t>
  </si>
  <si>
    <t>5. Otros ingresos de explotación</t>
  </si>
  <si>
    <t>6. Gastos de personal</t>
  </si>
  <si>
    <t>7. Otros gastos de explotación</t>
  </si>
  <si>
    <t>8. Amortización de inmovilizado</t>
  </si>
  <si>
    <t>9. Imputación de subvenciones de capital y otras</t>
  </si>
  <si>
    <t>10. Excesos de provisiones</t>
  </si>
  <si>
    <t>11. Deterioro y enajenación del inmovilizado</t>
  </si>
  <si>
    <t>12. Diferencia negativa de combinaciones de negocio</t>
  </si>
  <si>
    <t>13. Otros resultados</t>
  </si>
  <si>
    <t>A.1) RESULTADO DE EXPLOTACIÓN (suma 1 a 13)</t>
  </si>
  <si>
    <t>14. Ingresos financieros</t>
  </si>
  <si>
    <t>15. Gastos financieros</t>
  </si>
  <si>
    <t>16. Variación de valor razonable en instrumentos financieros</t>
  </si>
  <si>
    <t>17. Diferencias de cambio</t>
  </si>
  <si>
    <t>18. Deterioro y resultado por enajenaciones de instrumentos financieros</t>
  </si>
  <si>
    <t>A.2) RESULTADO FINANCIERO (suma 14 a 18)</t>
  </si>
  <si>
    <t>A.3) RESULTADO ANTES DE IMPUESTOS (A.1 + A.2)</t>
  </si>
  <si>
    <t>19. Impuestos sobre beneficios</t>
  </si>
  <si>
    <t>A.4) RESULTADO DEL EJERCICIO PROCEDENTE DE OPERACIONES CONTINUADAS (A.3 + 19)</t>
  </si>
  <si>
    <t>B) OPERACIONES INTERRUMPIDAS</t>
  </si>
  <si>
    <t>20. Resultados de ejercicio procedentes de operaciones interrumpidas neto de impuestos</t>
  </si>
  <si>
    <t>A.5) RESULTADO DEL EJERCICIO (A.4 + 20)</t>
  </si>
  <si>
    <t>31/12/X+1</t>
  </si>
  <si>
    <t>31/12/X</t>
  </si>
  <si>
    <t>%</t>
  </si>
  <si>
    <t>X+1/X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</si>
</sst>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33">
    <xf numFmtId="0" fontId="0" fillId="0" borderId="0" xfId="0"/>
    <xf numFmtId="4" fontId="2" fillId="3" borderId="0" xfId="0" applyNumberFormat="1" applyFont="1" applyFill="1" applyProtection="1">
      <protection hidden="1"/>
    </xf>
    <xf numFmtId="4" fontId="3" fillId="0" borderId="0" xfId="0" applyNumberFormat="1" applyFont="1" applyProtection="1">
      <protection hidden="1"/>
    </xf>
    <xf numFmtId="4" fontId="4" fillId="3" borderId="0" xfId="0" applyNumberFormat="1" applyFont="1" applyFill="1" applyProtection="1">
      <protection hidden="1"/>
    </xf>
    <xf numFmtId="4" fontId="3" fillId="0" borderId="3" xfId="0" applyNumberFormat="1" applyFont="1" applyBorder="1" applyProtection="1">
      <protection hidden="1"/>
    </xf>
    <xf numFmtId="4" fontId="4" fillId="3" borderId="3" xfId="0" applyNumberFormat="1" applyFont="1" applyFill="1" applyBorder="1" applyProtection="1">
      <protection hidden="1"/>
    </xf>
    <xf numFmtId="4" fontId="2" fillId="4" borderId="0" xfId="0" applyNumberFormat="1" applyFont="1" applyFill="1" applyProtection="1">
      <protection hidden="1"/>
    </xf>
    <xf numFmtId="4" fontId="4" fillId="4" borderId="0" xfId="0" applyNumberFormat="1" applyFont="1" applyFill="1" applyProtection="1">
      <protection hidden="1"/>
    </xf>
    <xf numFmtId="4" fontId="4" fillId="4" borderId="3" xfId="0" applyNumberFormat="1" applyFont="1" applyFill="1" applyBorder="1" applyProtection="1">
      <protection hidden="1"/>
    </xf>
    <xf numFmtId="10" fontId="4" fillId="5" borderId="0" xfId="0" applyNumberFormat="1" applyFont="1" applyFill="1" applyProtection="1">
      <protection hidden="1"/>
    </xf>
    <xf numFmtId="10" fontId="3" fillId="0" borderId="0" xfId="0" applyNumberFormat="1" applyFont="1" applyProtection="1">
      <protection hidden="1"/>
    </xf>
    <xf numFmtId="10" fontId="2" fillId="5" borderId="0" xfId="0" applyNumberFormat="1" applyFont="1" applyFill="1" applyProtection="1">
      <protection hidden="1"/>
    </xf>
    <xf numFmtId="10" fontId="1" fillId="5" borderId="0" xfId="0" applyNumberFormat="1" applyFont="1" applyFill="1" applyAlignment="1" applyProtection="1">
      <alignment horizontal="center" vertical="center"/>
      <protection hidden="1"/>
    </xf>
    <xf numFmtId="164" fontId="3" fillId="0" borderId="0" xfId="0" applyNumberFormat="1" applyFont="1" applyProtection="1">
      <protection hidden="1"/>
    </xf>
    <xf numFmtId="10" fontId="1" fillId="5" borderId="3" xfId="0" applyNumberFormat="1" applyFont="1" applyFill="1" applyBorder="1" applyAlignment="1" applyProtection="1">
      <alignment horizontal="center" vertical="center"/>
      <protection hidden="1"/>
    </xf>
    <xf numFmtId="10" fontId="2" fillId="5" borderId="3" xfId="0" applyNumberFormat="1" applyFont="1" applyFill="1" applyBorder="1" applyProtection="1">
      <protection hidden="1"/>
    </xf>
    <xf numFmtId="164" fontId="3" fillId="0" borderId="3" xfId="0" applyNumberFormat="1" applyFont="1" applyBorder="1" applyProtection="1">
      <protection hidden="1"/>
    </xf>
    <xf numFmtId="10" fontId="3" fillId="0" borderId="3" xfId="0" applyNumberFormat="1" applyFont="1" applyBorder="1" applyProtection="1">
      <protection hidden="1"/>
    </xf>
    <xf numFmtId="10" fontId="1" fillId="6" borderId="0" xfId="0" applyNumberFormat="1" applyFont="1" applyFill="1" applyAlignment="1" applyProtection="1">
      <alignment horizontal="center" vertical="center"/>
      <protection hidden="1"/>
    </xf>
    <xf numFmtId="10" fontId="2" fillId="6" borderId="0" xfId="0" applyNumberFormat="1" applyFont="1" applyFill="1" applyProtection="1">
      <protection hidden="1"/>
    </xf>
    <xf numFmtId="4" fontId="3" fillId="0" borderId="0" xfId="0" applyNumberFormat="1" applyFont="1"/>
    <xf numFmtId="10" fontId="4" fillId="7" borderId="0" xfId="0" applyNumberFormat="1" applyFont="1" applyFill="1" applyProtection="1">
      <protection hidden="1"/>
    </xf>
    <xf numFmtId="10" fontId="2" fillId="7" borderId="0" xfId="0" applyNumberFormat="1" applyFont="1" applyFill="1" applyProtection="1">
      <protection hidden="1"/>
    </xf>
    <xf numFmtId="10" fontId="4" fillId="7" borderId="3" xfId="0" applyNumberFormat="1" applyFont="1" applyFill="1" applyBorder="1" applyProtection="1">
      <protection hidden="1"/>
    </xf>
    <xf numFmtId="4" fontId="2" fillId="8" borderId="0" xfId="0" applyNumberFormat="1" applyFont="1" applyFill="1" applyProtection="1">
      <protection hidden="1"/>
    </xf>
    <xf numFmtId="4" fontId="2" fillId="8" borderId="3" xfId="0" applyNumberFormat="1" applyFont="1" applyFill="1" applyBorder="1" applyProtection="1">
      <protection hidden="1"/>
    </xf>
    <xf numFmtId="4" fontId="3" fillId="9" borderId="0" xfId="0" applyNumberFormat="1" applyFont="1" applyFill="1" applyProtection="1">
      <protection hidden="1"/>
    </xf>
    <xf numFmtId="4" fontId="4" fillId="9" borderId="0" xfId="0" applyNumberFormat="1" applyFont="1" applyFill="1" applyProtection="1">
      <protection hidden="1"/>
    </xf>
    <xf numFmtId="4" fontId="3" fillId="9" borderId="1" xfId="0" applyNumberFormat="1" applyFont="1" applyFill="1" applyBorder="1" applyProtection="1">
      <protection hidden="1"/>
    </xf>
    <xf numFmtId="4" fontId="4" fillId="9" borderId="1" xfId="0" applyNumberFormat="1" applyFont="1" applyFill="1" applyBorder="1" applyProtection="1">
      <protection hidden="1"/>
    </xf>
    <xf numFmtId="4" fontId="3" fillId="0" borderId="1" xfId="0" applyNumberFormat="1" applyFont="1" applyBorder="1" applyProtection="1">
      <protection hidden="1"/>
    </xf>
    <xf numFmtId="4" fontId="3" fillId="0" borderId="0" xfId="0" applyNumberFormat="1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4" fontId="1" fillId="0" borderId="5" xfId="0" applyNumberFormat="1" applyFont="1" applyBorder="1" applyProtection="1">
      <protection hidden="1"/>
    </xf>
    <xf numFmtId="4" fontId="0" fillId="0" borderId="5" xfId="0" applyNumberFormat="1" applyBorder="1" applyProtection="1">
      <protection hidden="1"/>
    </xf>
    <xf numFmtId="4" fontId="3" fillId="0" borderId="0" xfId="0" applyNumberFormat="1" applyFont="1" applyProtection="1">
      <protection locked="0" hidden="1"/>
    </xf>
    <xf numFmtId="4" fontId="3" fillId="0" borderId="3" xfId="0" applyNumberFormat="1" applyFont="1" applyBorder="1" applyProtection="1">
      <protection locked="0" hidden="1"/>
    </xf>
    <xf numFmtId="4" fontId="1" fillId="0" borderId="3" xfId="0" applyNumberFormat="1" applyFont="1" applyBorder="1" applyProtection="1">
      <protection hidden="1"/>
    </xf>
    <xf numFmtId="4" fontId="0" fillId="0" borderId="3" xfId="0" applyNumberFormat="1" applyBorder="1" applyProtection="1">
      <protection hidden="1"/>
    </xf>
    <xf numFmtId="4" fontId="3" fillId="0" borderId="1" xfId="0" applyNumberFormat="1" applyFont="1" applyBorder="1" applyProtection="1">
      <protection locked="0" hidden="1"/>
    </xf>
    <xf numFmtId="4" fontId="5" fillId="2" borderId="5" xfId="0" applyNumberFormat="1" applyFont="1" applyFill="1" applyBorder="1" applyProtection="1">
      <protection hidden="1"/>
    </xf>
    <xf numFmtId="4" fontId="2" fillId="0" borderId="0" xfId="0" applyNumberFormat="1" applyFont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3" xfId="0" applyNumberFormat="1" applyFont="1" applyBorder="1" applyProtection="1">
      <protection hidden="1"/>
    </xf>
    <xf numFmtId="4" fontId="2" fillId="0" borderId="3" xfId="0" applyNumberFormat="1" applyFont="1" applyBorder="1" applyAlignment="1" applyProtection="1">
      <alignment wrapText="1"/>
      <protection hidden="1"/>
    </xf>
    <xf numFmtId="4" fontId="3" fillId="0" borderId="3" xfId="0" applyNumberFormat="1" applyFont="1" applyBorder="1" applyAlignment="1" applyProtection="1">
      <alignment horizontal="right"/>
      <protection hidden="1"/>
    </xf>
    <xf numFmtId="4" fontId="1" fillId="2" borderId="3" xfId="0" applyNumberFormat="1" applyFont="1" applyFill="1" applyBorder="1" applyProtection="1">
      <protection hidden="1"/>
    </xf>
    <xf numFmtId="4" fontId="1" fillId="2" borderId="3" xfId="0" applyNumberFormat="1" applyFont="1" applyFill="1" applyBorder="1" applyAlignment="1" applyProtection="1">
      <alignment wrapText="1"/>
      <protection hidden="1"/>
    </xf>
    <xf numFmtId="4" fontId="1" fillId="2" borderId="3" xfId="0" applyNumberFormat="1" applyFont="1" applyFill="1" applyBorder="1" applyAlignment="1" applyProtection="1">
      <alignment horizontal="right"/>
      <protection hidden="1"/>
    </xf>
    <xf numFmtId="4" fontId="1" fillId="2" borderId="6" xfId="0" applyNumberFormat="1" applyFont="1" applyFill="1" applyBorder="1" applyProtection="1">
      <protection hidden="1"/>
    </xf>
    <xf numFmtId="4" fontId="1" fillId="2" borderId="6" xfId="0" applyNumberFormat="1" applyFont="1" applyFill="1" applyBorder="1" applyAlignment="1" applyProtection="1">
      <alignment wrapText="1"/>
      <protection hidden="1"/>
    </xf>
    <xf numFmtId="4" fontId="1" fillId="2" borderId="6" xfId="0" applyNumberFormat="1" applyFont="1" applyFill="1" applyBorder="1" applyAlignment="1" applyProtection="1">
      <alignment horizontal="right"/>
      <protection hidden="1"/>
    </xf>
    <xf numFmtId="4" fontId="3" fillId="0" borderId="6" xfId="0" applyNumberFormat="1" applyFont="1" applyBorder="1" applyProtection="1">
      <protection hidden="1"/>
    </xf>
    <xf numFmtId="4" fontId="2" fillId="0" borderId="6" xfId="0" applyNumberFormat="1" applyFont="1" applyBorder="1" applyProtection="1">
      <protection hidden="1"/>
    </xf>
    <xf numFmtId="4" fontId="2" fillId="0" borderId="6" xfId="0" applyNumberFormat="1" applyFont="1" applyBorder="1" applyAlignment="1" applyProtection="1">
      <alignment wrapText="1"/>
      <protection hidden="1"/>
    </xf>
    <xf numFmtId="4" fontId="3" fillId="0" borderId="6" xfId="0" applyNumberFormat="1" applyFont="1" applyBorder="1" applyAlignment="1" applyProtection="1">
      <alignment horizontal="right"/>
      <protection hidden="1"/>
    </xf>
    <xf numFmtId="4" fontId="3" fillId="0" borderId="6" xfId="0" applyNumberFormat="1" applyFont="1" applyBorder="1" applyProtection="1">
      <protection locked="0" hidden="1"/>
    </xf>
    <xf numFmtId="4" fontId="1" fillId="2" borderId="1" xfId="0" applyNumberFormat="1" applyFont="1" applyFill="1" applyBorder="1" applyProtection="1">
      <protection hidden="1"/>
    </xf>
    <xf numFmtId="4" fontId="1" fillId="2" borderId="1" xfId="0" applyNumberFormat="1" applyFont="1" applyFill="1" applyBorder="1" applyAlignment="1" applyProtection="1">
      <alignment wrapText="1"/>
      <protection hidden="1"/>
    </xf>
    <xf numFmtId="4" fontId="1" fillId="2" borderId="1" xfId="0" applyNumberFormat="1" applyFont="1" applyFill="1" applyBorder="1" applyAlignment="1" applyProtection="1">
      <alignment horizontal="right"/>
      <protection hidden="1"/>
    </xf>
    <xf numFmtId="4" fontId="0" fillId="0" borderId="0" xfId="0" applyNumberFormat="1" applyAlignment="1" applyProtection="1">
      <alignment wrapText="1"/>
      <protection hidden="1"/>
    </xf>
    <xf numFmtId="4" fontId="1" fillId="0" borderId="1" xfId="0" applyNumberFormat="1" applyFont="1" applyBorder="1" applyProtection="1">
      <protection hidden="1"/>
    </xf>
    <xf numFmtId="4" fontId="1" fillId="0" borderId="6" xfId="0" applyNumberFormat="1" applyFont="1" applyBorder="1" applyProtection="1">
      <protection hidden="1"/>
    </xf>
    <xf numFmtId="4" fontId="2" fillId="0" borderId="1" xfId="0" applyNumberFormat="1" applyFont="1" applyBorder="1" applyProtection="1">
      <protection hidden="1"/>
    </xf>
    <xf numFmtId="4" fontId="5" fillId="0" borderId="3" xfId="0" applyNumberFormat="1" applyFont="1" applyBorder="1" applyProtection="1">
      <protection hidden="1"/>
    </xf>
    <xf numFmtId="4" fontId="0" fillId="0" borderId="1" xfId="0" applyNumberFormat="1" applyBorder="1" applyProtection="1">
      <protection hidden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10" fontId="6" fillId="10" borderId="1" xfId="1" applyNumberFormat="1" applyFont="1" applyFill="1" applyBorder="1" applyAlignment="1">
      <alignment horizontal="center"/>
    </xf>
    <xf numFmtId="10" fontId="1" fillId="10" borderId="1" xfId="1" applyNumberFormat="1" applyFont="1" applyFill="1" applyBorder="1" applyProtection="1">
      <protection hidden="1"/>
    </xf>
    <xf numFmtId="10" fontId="1" fillId="10" borderId="5" xfId="1" applyNumberFormat="1" applyFont="1" applyFill="1" applyBorder="1" applyProtection="1">
      <protection hidden="1"/>
    </xf>
    <xf numFmtId="10" fontId="3" fillId="10" borderId="0" xfId="1" applyNumberFormat="1" applyFont="1" applyFill="1" applyProtection="1">
      <protection hidden="1"/>
    </xf>
    <xf numFmtId="10" fontId="3" fillId="10" borderId="3" xfId="1" applyNumberFormat="1" applyFont="1" applyFill="1" applyBorder="1" applyProtection="1">
      <protection hidden="1"/>
    </xf>
    <xf numFmtId="10" fontId="1" fillId="10" borderId="3" xfId="1" applyNumberFormat="1" applyFont="1" applyFill="1" applyBorder="1" applyProtection="1">
      <protection hidden="1"/>
    </xf>
    <xf numFmtId="10" fontId="3" fillId="10" borderId="1" xfId="1" applyNumberFormat="1" applyFont="1" applyFill="1" applyBorder="1" applyProtection="1">
      <protection hidden="1"/>
    </xf>
    <xf numFmtId="10" fontId="0" fillId="10" borderId="0" xfId="1" applyNumberFormat="1" applyFont="1" applyFill="1" applyProtection="1">
      <protection hidden="1"/>
    </xf>
    <xf numFmtId="0" fontId="6" fillId="10" borderId="1" xfId="0" applyFont="1" applyFill="1" applyBorder="1" applyAlignment="1" applyProtection="1">
      <alignment horizontal="center"/>
      <protection locked="0"/>
    </xf>
    <xf numFmtId="4" fontId="0" fillId="10" borderId="0" xfId="0" applyNumberFormat="1" applyFill="1" applyProtection="1">
      <protection hidden="1"/>
    </xf>
    <xf numFmtId="10" fontId="6" fillId="11" borderId="1" xfId="1" applyNumberFormat="1" applyFont="1" applyFill="1" applyBorder="1" applyAlignment="1">
      <alignment horizontal="center"/>
    </xf>
    <xf numFmtId="10" fontId="1" fillId="11" borderId="1" xfId="1" applyNumberFormat="1" applyFont="1" applyFill="1" applyBorder="1" applyProtection="1">
      <protection hidden="1"/>
    </xf>
    <xf numFmtId="10" fontId="1" fillId="11" borderId="5" xfId="1" applyNumberFormat="1" applyFont="1" applyFill="1" applyBorder="1" applyProtection="1">
      <protection hidden="1"/>
    </xf>
    <xf numFmtId="10" fontId="3" fillId="11" borderId="0" xfId="1" applyNumberFormat="1" applyFont="1" applyFill="1" applyProtection="1">
      <protection hidden="1"/>
    </xf>
    <xf numFmtId="10" fontId="3" fillId="11" borderId="3" xfId="1" applyNumberFormat="1" applyFont="1" applyFill="1" applyBorder="1" applyProtection="1">
      <protection hidden="1"/>
    </xf>
    <xf numFmtId="10" fontId="3" fillId="11" borderId="1" xfId="1" applyNumberFormat="1" applyFont="1" applyFill="1" applyBorder="1" applyProtection="1">
      <protection hidden="1"/>
    </xf>
    <xf numFmtId="10" fontId="0" fillId="11" borderId="0" xfId="1" applyNumberFormat="1" applyFont="1" applyFill="1" applyProtection="1">
      <protection hidden="1"/>
    </xf>
    <xf numFmtId="0" fontId="6" fillId="10" borderId="1" xfId="0" applyFont="1" applyFill="1" applyBorder="1" applyAlignment="1">
      <alignment horizontal="center"/>
    </xf>
    <xf numFmtId="10" fontId="5" fillId="10" borderId="3" xfId="1" applyNumberFormat="1" applyFont="1" applyFill="1" applyBorder="1" applyProtection="1">
      <protection hidden="1"/>
    </xf>
    <xf numFmtId="0" fontId="0" fillId="10" borderId="0" xfId="0" applyFill="1"/>
    <xf numFmtId="10" fontId="0" fillId="10" borderId="0" xfId="1" applyNumberFormat="1" applyFont="1" applyFill="1"/>
    <xf numFmtId="0" fontId="6" fillId="11" borderId="1" xfId="0" applyFont="1" applyFill="1" applyBorder="1" applyAlignment="1">
      <alignment horizontal="center"/>
    </xf>
    <xf numFmtId="10" fontId="5" fillId="11" borderId="3" xfId="1" applyNumberFormat="1" applyFont="1" applyFill="1" applyBorder="1" applyProtection="1">
      <protection hidden="1"/>
    </xf>
    <xf numFmtId="4" fontId="0" fillId="11" borderId="0" xfId="0" applyNumberFormat="1" applyFill="1" applyProtection="1">
      <protection hidden="1"/>
    </xf>
    <xf numFmtId="0" fontId="0" fillId="11" borderId="0" xfId="0" applyFill="1"/>
    <xf numFmtId="0" fontId="6" fillId="2" borderId="1" xfId="0" applyFont="1" applyFill="1" applyBorder="1" applyAlignment="1" applyProtection="1">
      <alignment horizontal="center"/>
      <protection hidden="1"/>
    </xf>
    <xf numFmtId="0" fontId="6" fillId="2" borderId="1" xfId="0" applyFont="1" applyFill="1" applyBorder="1" applyAlignment="1" applyProtection="1">
      <alignment horizontal="center" wrapText="1"/>
      <protection hidden="1"/>
    </xf>
    <xf numFmtId="0" fontId="6" fillId="10" borderId="1" xfId="0" applyFont="1" applyFill="1" applyBorder="1" applyAlignment="1" applyProtection="1">
      <alignment horizontal="center"/>
      <protection hidden="1"/>
    </xf>
    <xf numFmtId="4" fontId="5" fillId="10" borderId="5" xfId="0" applyNumberFormat="1" applyFont="1" applyFill="1" applyBorder="1" applyProtection="1">
      <protection hidden="1"/>
    </xf>
    <xf numFmtId="10" fontId="3" fillId="10" borderId="0" xfId="1" applyNumberFormat="1" applyFont="1" applyFill="1" applyAlignment="1" applyProtection="1">
      <alignment horizontal="right"/>
      <protection hidden="1"/>
    </xf>
    <xf numFmtId="10" fontId="3" fillId="10" borderId="3" xfId="1" applyNumberFormat="1" applyFont="1" applyFill="1" applyBorder="1" applyAlignment="1" applyProtection="1">
      <alignment horizontal="right"/>
      <protection hidden="1"/>
    </xf>
    <xf numFmtId="10" fontId="1" fillId="10" borderId="3" xfId="1" applyNumberFormat="1" applyFont="1" applyFill="1" applyBorder="1" applyAlignment="1" applyProtection="1">
      <alignment horizontal="right"/>
      <protection hidden="1"/>
    </xf>
    <xf numFmtId="10" fontId="1" fillId="10" borderId="6" xfId="1" applyNumberFormat="1" applyFont="1" applyFill="1" applyBorder="1" applyAlignment="1" applyProtection="1">
      <alignment horizontal="right"/>
      <protection hidden="1"/>
    </xf>
    <xf numFmtId="10" fontId="3" fillId="10" borderId="6" xfId="1" applyNumberFormat="1" applyFont="1" applyFill="1" applyBorder="1" applyAlignment="1" applyProtection="1">
      <alignment horizontal="right"/>
      <protection hidden="1"/>
    </xf>
    <xf numFmtId="10" fontId="1" fillId="10" borderId="1" xfId="1" applyNumberFormat="1" applyFont="1" applyFill="1" applyBorder="1" applyAlignment="1" applyProtection="1">
      <alignment horizontal="right"/>
      <protection hidden="1"/>
    </xf>
    <xf numFmtId="10" fontId="3" fillId="10" borderId="0" xfId="1" applyNumberFormat="1" applyFont="1" applyFill="1" applyAlignment="1" applyProtection="1">
      <alignment horizontal="right"/>
      <protection locked="0" hidden="1"/>
    </xf>
    <xf numFmtId="0" fontId="6" fillId="11" borderId="1" xfId="0" applyFont="1" applyFill="1" applyBorder="1" applyAlignment="1" applyProtection="1">
      <alignment horizontal="center"/>
      <protection hidden="1"/>
    </xf>
    <xf numFmtId="4" fontId="5" fillId="11" borderId="5" xfId="0" applyNumberFormat="1" applyFont="1" applyFill="1" applyBorder="1" applyProtection="1">
      <protection hidden="1"/>
    </xf>
    <xf numFmtId="10" fontId="3" fillId="11" borderId="0" xfId="1" applyNumberFormat="1" applyFont="1" applyFill="1" applyAlignment="1" applyProtection="1">
      <alignment horizontal="right"/>
      <protection hidden="1"/>
    </xf>
    <xf numFmtId="10" fontId="1" fillId="11" borderId="6" xfId="1" applyNumberFormat="1" applyFont="1" applyFill="1" applyBorder="1" applyAlignment="1" applyProtection="1">
      <alignment horizontal="right"/>
      <protection hidden="1"/>
    </xf>
    <xf numFmtId="10" fontId="3" fillId="11" borderId="6" xfId="1" applyNumberFormat="1" applyFont="1" applyFill="1" applyBorder="1" applyAlignment="1" applyProtection="1">
      <alignment horizontal="right"/>
      <protection hidden="1"/>
    </xf>
    <xf numFmtId="10" fontId="1" fillId="11" borderId="1" xfId="1" applyNumberFormat="1" applyFont="1" applyFill="1" applyBorder="1" applyAlignment="1" applyProtection="1">
      <alignment horizontal="right"/>
      <protection hidden="1"/>
    </xf>
    <xf numFmtId="4" fontId="8" fillId="0" borderId="0" xfId="0" applyNumberFormat="1" applyFont="1" applyProtection="1">
      <protection hidden="1"/>
    </xf>
    <xf numFmtId="4" fontId="1" fillId="3" borderId="2" xfId="0" applyNumberFormat="1" applyFont="1" applyFill="1" applyBorder="1" applyAlignment="1" applyProtection="1">
      <alignment horizontal="center" vertical="center"/>
      <protection hidden="1"/>
    </xf>
    <xf numFmtId="4" fontId="1" fillId="3" borderId="0" xfId="0" applyNumberFormat="1" applyFont="1" applyFill="1" applyAlignment="1" applyProtection="1">
      <alignment horizontal="center" vertical="center"/>
      <protection hidden="1"/>
    </xf>
    <xf numFmtId="4" fontId="1" fillId="3" borderId="3" xfId="0" applyNumberFormat="1" applyFont="1" applyFill="1" applyBorder="1" applyAlignment="1" applyProtection="1">
      <alignment horizontal="center" vertical="center"/>
      <protection hidden="1"/>
    </xf>
    <xf numFmtId="4" fontId="1" fillId="4" borderId="4" xfId="0" applyNumberFormat="1" applyFont="1" applyFill="1" applyBorder="1" applyAlignment="1" applyProtection="1">
      <alignment horizontal="center" vertical="center"/>
      <protection hidden="1"/>
    </xf>
    <xf numFmtId="4" fontId="1" fillId="4" borderId="0" xfId="0" applyNumberFormat="1" applyFont="1" applyFill="1" applyAlignment="1" applyProtection="1">
      <alignment horizontal="center" vertical="center"/>
      <protection hidden="1"/>
    </xf>
    <xf numFmtId="4" fontId="1" fillId="4" borderId="3" xfId="0" applyNumberFormat="1" applyFont="1" applyFill="1" applyBorder="1" applyAlignment="1" applyProtection="1">
      <alignment horizontal="center" vertical="center"/>
      <protection hidden="1"/>
    </xf>
    <xf numFmtId="10" fontId="1" fillId="5" borderId="4" xfId="0" applyNumberFormat="1" applyFont="1" applyFill="1" applyBorder="1" applyAlignment="1" applyProtection="1">
      <alignment horizontal="center" vertical="center"/>
      <protection hidden="1"/>
    </xf>
    <xf numFmtId="10" fontId="1" fillId="5" borderId="0" xfId="0" applyNumberFormat="1" applyFont="1" applyFill="1" applyAlignment="1" applyProtection="1">
      <alignment horizontal="center" vertical="center"/>
      <protection hidden="1"/>
    </xf>
    <xf numFmtId="10" fontId="1" fillId="7" borderId="0" xfId="0" applyNumberFormat="1" applyFont="1" applyFill="1" applyAlignment="1" applyProtection="1">
      <alignment horizontal="center" vertical="center"/>
      <protection hidden="1"/>
    </xf>
    <xf numFmtId="10" fontId="1" fillId="7" borderId="3" xfId="0" applyNumberFormat="1" applyFont="1" applyFill="1" applyBorder="1" applyAlignment="1" applyProtection="1">
      <alignment horizontal="center" vertical="center"/>
      <protection hidden="1"/>
    </xf>
    <xf numFmtId="4" fontId="1" fillId="8" borderId="4" xfId="0" applyNumberFormat="1" applyFont="1" applyFill="1" applyBorder="1" applyAlignment="1" applyProtection="1">
      <alignment horizontal="center" vertical="center"/>
      <protection hidden="1"/>
    </xf>
    <xf numFmtId="4" fontId="1" fillId="8" borderId="0" xfId="0" applyNumberFormat="1" applyFont="1" applyFill="1" applyAlignment="1" applyProtection="1">
      <alignment horizontal="center" vertical="center"/>
      <protection hidden="1"/>
    </xf>
    <xf numFmtId="4" fontId="1" fillId="8" borderId="3" xfId="0" applyNumberFormat="1" applyFont="1" applyFill="1" applyBorder="1" applyAlignment="1" applyProtection="1">
      <alignment horizontal="center" vertical="center"/>
      <protection hidden="1"/>
    </xf>
    <xf numFmtId="4" fontId="2" fillId="0" borderId="6" xfId="0" applyNumberFormat="1" applyFont="1" applyBorder="1" applyAlignment="1" applyProtection="1">
      <alignment wrapText="1"/>
      <protection hidden="1"/>
    </xf>
    <xf numFmtId="4" fontId="1" fillId="2" borderId="5" xfId="0" applyNumberFormat="1" applyFont="1" applyFill="1" applyBorder="1" applyProtection="1">
      <protection hidden="1"/>
    </xf>
    <xf numFmtId="4" fontId="2" fillId="0" borderId="0" xfId="0" applyNumberFormat="1" applyFont="1" applyAlignment="1" applyProtection="1">
      <alignment wrapText="1"/>
      <protection hidden="1"/>
    </xf>
    <xf numFmtId="4" fontId="2" fillId="0" borderId="0" xfId="0" applyNumberFormat="1" applyFont="1" applyAlignment="1" applyProtection="1">
      <alignment horizontal="left" wrapText="1"/>
      <protection hidden="1"/>
    </xf>
    <xf numFmtId="4" fontId="1" fillId="2" borderId="6" xfId="0" applyNumberFormat="1" applyFont="1" applyFill="1" applyBorder="1" applyAlignment="1" applyProtection="1">
      <alignment wrapText="1"/>
      <protection hidden="1"/>
    </xf>
    <xf numFmtId="10" fontId="1" fillId="11" borderId="6" xfId="1" applyNumberFormat="1" applyFont="1" applyFill="1" applyBorder="1" applyProtection="1"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cadon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c) Copyright"/>
      <sheetName val="Datos"/>
      <sheetName val="Datos (EUR)"/>
      <sheetName val="ACTIVO"/>
      <sheetName val="PN y PASIVO"/>
      <sheetName val="Cuenta de PyG"/>
      <sheetName val="Balances resumido"/>
      <sheetName val="PyG resumida"/>
      <sheetName val="Ratios"/>
      <sheetName val="Gráficos"/>
      <sheetName val="Correspondencia"/>
    </sheetNames>
    <sheetDataSet>
      <sheetData sheetId="0"/>
      <sheetData sheetId="1">
        <row r="5">
          <cell r="A5" t="str">
            <v>Cuentas No Consolidadas</v>
          </cell>
          <cell r="B5" t="str">
            <v>31/12/2021</v>
          </cell>
          <cell r="C5" t="str">
            <v>31/12/2020</v>
          </cell>
          <cell r="D5" t="str">
            <v>31/12/2019</v>
          </cell>
          <cell r="E5" t="str">
            <v>31/12/2018</v>
          </cell>
          <cell r="F5" t="str">
            <v>31/12/2017</v>
          </cell>
          <cell r="G5" t="str">
            <v>31/12/2016</v>
          </cell>
          <cell r="H5" t="str">
            <v>31/12/2015</v>
          </cell>
          <cell r="I5" t="str">
            <v>31/12/2014</v>
          </cell>
          <cell r="J5" t="str">
            <v>31/12/2013</v>
          </cell>
          <cell r="K5" t="str">
            <v>31/12/2012</v>
          </cell>
          <cell r="L5" t="str">
            <v>31/12/2011</v>
          </cell>
          <cell r="M5" t="str">
            <v>31/12/2010</v>
          </cell>
          <cell r="N5" t="str">
            <v>31/12/2009</v>
          </cell>
          <cell r="O5" t="str">
            <v>31/12/2008</v>
          </cell>
          <cell r="P5" t="str">
            <v>31/12/2007</v>
          </cell>
          <cell r="Q5" t="str">
            <v>31/12/2006</v>
          </cell>
          <cell r="R5" t="str">
            <v>31/12/2005</v>
          </cell>
          <cell r="S5" t="str">
            <v>31/12/2004</v>
          </cell>
          <cell r="T5" t="str">
            <v>31/12/2003</v>
          </cell>
          <cell r="U5" t="str">
            <v>31/12/2002</v>
          </cell>
          <cell r="V5" t="str">
            <v>31/12/2001</v>
          </cell>
          <cell r="W5" t="str">
            <v>31/12/2000</v>
          </cell>
        </row>
      </sheetData>
      <sheetData sheetId="2"/>
      <sheetData sheetId="3"/>
      <sheetData sheetId="4"/>
      <sheetData sheetId="5"/>
      <sheetData sheetId="6"/>
      <sheetData sheetId="7">
        <row r="3">
          <cell r="N3" t="str">
            <v/>
          </cell>
          <cell r="O3" t="str">
            <v>E. T. S. Ingenieros Industriales Ciudad Real</v>
          </cell>
          <cell r="P3"/>
          <cell r="Q3"/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 t="str">
            <v/>
          </cell>
          <cell r="W3" t="str">
            <v/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 t="str">
            <v/>
          </cell>
          <cell r="AC3" t="str">
            <v/>
          </cell>
          <cell r="AD3" t="str">
            <v/>
          </cell>
        </row>
        <row r="6">
          <cell r="N6" t="str">
            <v/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</row>
        <row r="16"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 t="str">
            <v/>
          </cell>
          <cell r="AD16" t="str">
            <v/>
          </cell>
        </row>
        <row r="18"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5A4E-56AB-4E76-A64B-47E5349C0F26}">
  <dimension ref="A1:X35"/>
  <sheetViews>
    <sheetView tabSelected="1" workbookViewId="0">
      <pane ySplit="1" topLeftCell="A2" activePane="bottomLeft" state="frozen"/>
      <selection activeCell="C37" sqref="C37"/>
      <selection pane="bottomLeft" activeCell="C37" sqref="C37"/>
    </sheetView>
  </sheetViews>
  <sheetFormatPr baseColWidth="10" defaultColWidth="11.42578125" defaultRowHeight="15" x14ac:dyDescent="0.25"/>
  <cols>
    <col min="1" max="1" width="25.42578125" style="33" customWidth="1"/>
    <col min="2" max="2" width="38.28515625" style="33" customWidth="1"/>
    <col min="3" max="3" width="19.28515625" style="32" customWidth="1"/>
    <col min="4" max="4" width="18" style="32" customWidth="1"/>
    <col min="5" max="21" width="15.7109375" style="32" customWidth="1"/>
    <col min="22" max="22" width="11.42578125" style="32"/>
    <col min="23" max="16384" width="11.42578125" style="33"/>
  </cols>
  <sheetData>
    <row r="1" spans="1:23" s="96" customFormat="1" ht="24" thickBot="1" x14ac:dyDescent="0.4">
      <c r="C1" s="96" t="s">
        <v>116</v>
      </c>
      <c r="D1" s="96" t="s">
        <v>117</v>
      </c>
      <c r="E1" s="96" t="s">
        <v>0</v>
      </c>
      <c r="F1" s="96" t="s">
        <v>0</v>
      </c>
      <c r="G1" s="96" t="s">
        <v>0</v>
      </c>
      <c r="H1" s="96" t="s">
        <v>0</v>
      </c>
      <c r="I1" s="96" t="s">
        <v>0</v>
      </c>
      <c r="J1" s="96" t="s">
        <v>0</v>
      </c>
      <c r="K1" s="96" t="s">
        <v>0</v>
      </c>
      <c r="L1" s="96" t="s">
        <v>0</v>
      </c>
      <c r="M1" s="96" t="s">
        <v>0</v>
      </c>
      <c r="N1" s="96" t="s">
        <v>0</v>
      </c>
      <c r="O1" s="96" t="s">
        <v>0</v>
      </c>
      <c r="P1" s="96" t="s">
        <v>0</v>
      </c>
      <c r="Q1" s="96" t="s">
        <v>0</v>
      </c>
      <c r="R1" s="96" t="s">
        <v>0</v>
      </c>
      <c r="S1" s="96" t="s">
        <v>0</v>
      </c>
      <c r="T1" s="96" t="s">
        <v>0</v>
      </c>
    </row>
    <row r="2" spans="1:23" s="2" customFormat="1" ht="16.5" customHeight="1" thickTop="1" x14ac:dyDescent="0.25">
      <c r="A2" s="114" t="s">
        <v>1</v>
      </c>
      <c r="B2" s="1" t="s">
        <v>2</v>
      </c>
      <c r="C2" s="2">
        <v>8.8291176819855127E-2</v>
      </c>
      <c r="D2" s="2">
        <v>1.5323907596437091E-3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</row>
    <row r="3" spans="1:23" s="2" customFormat="1" ht="15.75" customHeight="1" x14ac:dyDescent="0.25">
      <c r="A3" s="115"/>
      <c r="B3" s="1" t="s">
        <v>3</v>
      </c>
      <c r="C3" s="2">
        <v>0.13667362206728079</v>
      </c>
      <c r="D3" s="2">
        <v>7.3038624849336578E-3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</row>
    <row r="4" spans="1:23" s="2" customFormat="1" ht="14.1" customHeight="1" x14ac:dyDescent="0.25">
      <c r="A4" s="115"/>
      <c r="B4" s="1" t="s">
        <v>4</v>
      </c>
      <c r="C4" s="2">
        <v>0.30501976351637911</v>
      </c>
      <c r="D4" s="2">
        <v>0.36210333635076947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 s="2" t="s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</row>
    <row r="5" spans="1:23" s="2" customFormat="1" ht="14.1" customHeight="1" x14ac:dyDescent="0.25">
      <c r="A5" s="115"/>
      <c r="B5" s="3" t="s">
        <v>5</v>
      </c>
      <c r="C5" s="2">
        <v>-81934</v>
      </c>
      <c r="D5" s="2">
        <v>-637734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</row>
    <row r="6" spans="1:23" s="2" customFormat="1" ht="14.1" customHeight="1" x14ac:dyDescent="0.25">
      <c r="A6" s="115"/>
      <c r="B6" s="1" t="s">
        <v>6</v>
      </c>
      <c r="C6" s="2">
        <v>-0.69498023648362084</v>
      </c>
      <c r="D6" s="2">
        <v>-0.63789666364923059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</row>
    <row r="7" spans="1:23" s="4" customFormat="1" ht="14.1" customHeight="1" x14ac:dyDescent="0.25">
      <c r="A7" s="115"/>
      <c r="B7" s="3" t="s">
        <v>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</row>
    <row r="8" spans="1:23" s="2" customFormat="1" ht="14.1" customHeight="1" x14ac:dyDescent="0.25">
      <c r="A8" s="116"/>
      <c r="B8" s="5" t="s">
        <v>8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4" t="s">
        <v>0</v>
      </c>
      <c r="I8" s="4" t="s">
        <v>0</v>
      </c>
      <c r="J8" s="4" t="s">
        <v>0</v>
      </c>
      <c r="K8" s="4" t="s">
        <v>0</v>
      </c>
      <c r="L8" s="4" t="s">
        <v>0</v>
      </c>
      <c r="M8" s="4" t="s">
        <v>0</v>
      </c>
      <c r="N8" s="4" t="s">
        <v>0</v>
      </c>
      <c r="O8" s="4" t="s">
        <v>0</v>
      </c>
      <c r="P8" s="4" t="s">
        <v>0</v>
      </c>
      <c r="Q8" s="4" t="s">
        <v>0</v>
      </c>
      <c r="R8" s="4" t="s">
        <v>0</v>
      </c>
      <c r="S8" s="4" t="s">
        <v>0</v>
      </c>
      <c r="T8" s="4" t="s">
        <v>0</v>
      </c>
      <c r="U8" s="4" t="s">
        <v>0</v>
      </c>
      <c r="V8" s="4" t="s">
        <v>0</v>
      </c>
      <c r="W8" s="4" t="s">
        <v>0</v>
      </c>
    </row>
    <row r="9" spans="1:23" s="2" customFormat="1" ht="14.1" customHeight="1" x14ac:dyDescent="0.25">
      <c r="A9" s="117" t="s">
        <v>9</v>
      </c>
      <c r="B9" s="6" t="s">
        <v>10</v>
      </c>
      <c r="C9" s="2">
        <v>1.4678948405660006</v>
      </c>
      <c r="D9" s="2">
        <v>0.73120952405612472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</row>
    <row r="10" spans="1:23" s="2" customFormat="1" ht="14.1" customHeight="1" x14ac:dyDescent="0.25">
      <c r="A10" s="118"/>
      <c r="B10" s="7" t="s">
        <v>11</v>
      </c>
      <c r="C10" s="2">
        <v>1.7333887187948434</v>
      </c>
      <c r="D10" s="2">
        <v>1.2311107197529025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</row>
    <row r="11" spans="1:23" s="4" customFormat="1" ht="14.1" customHeight="1" x14ac:dyDescent="0.25">
      <c r="A11" s="119"/>
      <c r="B11" s="8" t="s">
        <v>12</v>
      </c>
      <c r="C11" s="4">
        <v>3.0160627278669963</v>
      </c>
      <c r="D11" s="4">
        <v>-1.9454097851798731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  <c r="Q11" s="4" t="s">
        <v>0</v>
      </c>
      <c r="R11" s="4" t="s">
        <v>0</v>
      </c>
      <c r="S11" s="4" t="s">
        <v>0</v>
      </c>
      <c r="T11" s="4" t="s">
        <v>0</v>
      </c>
      <c r="U11" s="4" t="s">
        <v>0</v>
      </c>
      <c r="V11" s="4" t="s">
        <v>0</v>
      </c>
      <c r="W11" s="4" t="s">
        <v>0</v>
      </c>
    </row>
    <row r="12" spans="1:23" s="10" customFormat="1" ht="14.1" customHeight="1" x14ac:dyDescent="0.25">
      <c r="A12" s="120" t="s">
        <v>13</v>
      </c>
      <c r="B12" s="9" t="s">
        <v>14</v>
      </c>
      <c r="C12" s="10">
        <v>0.12662491447818536</v>
      </c>
      <c r="D12" s="10">
        <v>0.78671760650938793</v>
      </c>
      <c r="E12" s="10" t="s">
        <v>0</v>
      </c>
      <c r="F12" s="10" t="s">
        <v>0</v>
      </c>
      <c r="G12" s="10" t="s">
        <v>0</v>
      </c>
      <c r="H12" s="10" t="s">
        <v>0</v>
      </c>
      <c r="I12" s="10" t="s">
        <v>0</v>
      </c>
      <c r="J12" s="10" t="s">
        <v>0</v>
      </c>
      <c r="K12" s="10" t="s">
        <v>0</v>
      </c>
      <c r="L12" s="10" t="s">
        <v>0</v>
      </c>
      <c r="M12" s="10" t="s">
        <v>0</v>
      </c>
      <c r="N12" s="10" t="s">
        <v>0</v>
      </c>
      <c r="O12" s="10" t="s">
        <v>0</v>
      </c>
      <c r="P12" s="10" t="s">
        <v>0</v>
      </c>
      <c r="Q12" s="10" t="s">
        <v>0</v>
      </c>
      <c r="R12" s="10" t="s">
        <v>0</v>
      </c>
      <c r="S12" s="10" t="s">
        <v>0</v>
      </c>
      <c r="T12" s="10" t="s">
        <v>0</v>
      </c>
      <c r="U12" s="10" t="s">
        <v>0</v>
      </c>
      <c r="V12" s="10" t="s">
        <v>0</v>
      </c>
      <c r="W12" s="10" t="s">
        <v>0</v>
      </c>
    </row>
    <row r="13" spans="1:23" s="10" customFormat="1" ht="14.1" customHeight="1" x14ac:dyDescent="0.25">
      <c r="A13" s="121"/>
      <c r="B13" s="9" t="s">
        <v>15</v>
      </c>
      <c r="C13" s="10">
        <v>0.55462279643713708</v>
      </c>
      <c r="D13" s="10">
        <v>0.58087945985929901</v>
      </c>
      <c r="E13" s="10" t="s">
        <v>0</v>
      </c>
      <c r="F13" s="10" t="s">
        <v>0</v>
      </c>
      <c r="G13" s="10" t="s">
        <v>0</v>
      </c>
      <c r="H13" s="10" t="s">
        <v>0</v>
      </c>
      <c r="I13" s="10" t="s">
        <v>0</v>
      </c>
      <c r="J13" s="10" t="s">
        <v>0</v>
      </c>
      <c r="K13" s="10" t="s">
        <v>0</v>
      </c>
      <c r="L13" s="10" t="s">
        <v>0</v>
      </c>
      <c r="M13" s="10" t="s">
        <v>0</v>
      </c>
      <c r="N13" s="10" t="s">
        <v>0</v>
      </c>
      <c r="O13" s="10" t="s">
        <v>0</v>
      </c>
      <c r="P13" s="10" t="s">
        <v>0</v>
      </c>
      <c r="Q13" s="10" t="s">
        <v>0</v>
      </c>
      <c r="R13" s="10" t="s">
        <v>0</v>
      </c>
      <c r="S13" s="10" t="s">
        <v>0</v>
      </c>
      <c r="T13" s="10" t="s">
        <v>0</v>
      </c>
      <c r="U13" s="10" t="s">
        <v>0</v>
      </c>
      <c r="V13" s="10" t="s">
        <v>0</v>
      </c>
      <c r="W13" s="10" t="s">
        <v>0</v>
      </c>
    </row>
    <row r="14" spans="1:23" s="10" customFormat="1" ht="14.1" customHeight="1" x14ac:dyDescent="0.25">
      <c r="A14" s="121"/>
      <c r="B14" s="9" t="s">
        <v>16</v>
      </c>
      <c r="C14" s="10">
        <v>0.68124771091532244</v>
      </c>
      <c r="D14" s="10">
        <v>1.3675970663686869</v>
      </c>
      <c r="E14" s="10" t="s">
        <v>0</v>
      </c>
      <c r="F14" s="10" t="s">
        <v>0</v>
      </c>
      <c r="G14" s="10" t="s">
        <v>0</v>
      </c>
      <c r="H14" s="10" t="s">
        <v>0</v>
      </c>
      <c r="I14" s="10" t="s">
        <v>0</v>
      </c>
      <c r="J14" s="10" t="s">
        <v>0</v>
      </c>
      <c r="K14" s="10" t="s">
        <v>0</v>
      </c>
      <c r="L14" s="10" t="s">
        <v>0</v>
      </c>
      <c r="M14" s="10" t="s">
        <v>0</v>
      </c>
      <c r="N14" s="10" t="s">
        <v>0</v>
      </c>
      <c r="O14" s="10" t="s">
        <v>0</v>
      </c>
      <c r="P14" s="10" t="s">
        <v>0</v>
      </c>
      <c r="Q14" s="10" t="s">
        <v>0</v>
      </c>
      <c r="R14" s="10" t="s">
        <v>0</v>
      </c>
      <c r="S14" s="10" t="s">
        <v>0</v>
      </c>
      <c r="T14" s="10" t="s">
        <v>0</v>
      </c>
      <c r="U14" s="10" t="s">
        <v>0</v>
      </c>
      <c r="V14" s="10" t="s">
        <v>0</v>
      </c>
      <c r="W14" s="10" t="s">
        <v>0</v>
      </c>
    </row>
    <row r="15" spans="1:23" s="10" customFormat="1" ht="14.1" customHeight="1" x14ac:dyDescent="0.25">
      <c r="A15" s="121"/>
      <c r="B15" s="11" t="s">
        <v>17</v>
      </c>
      <c r="C15" s="10">
        <v>0.46789484056600056</v>
      </c>
      <c r="D15" s="10">
        <v>-0.26879047594387528</v>
      </c>
      <c r="E15" s="10" t="s">
        <v>0</v>
      </c>
      <c r="F15" s="10" t="s">
        <v>0</v>
      </c>
      <c r="G15" s="10" t="s">
        <v>0</v>
      </c>
      <c r="H15" s="10" t="s">
        <v>0</v>
      </c>
      <c r="I15" s="10" t="s">
        <v>0</v>
      </c>
      <c r="J15" s="10" t="s">
        <v>0</v>
      </c>
      <c r="K15" s="10" t="s">
        <v>0</v>
      </c>
      <c r="L15" s="10" t="s">
        <v>0</v>
      </c>
      <c r="M15" s="10" t="s">
        <v>0</v>
      </c>
      <c r="N15" s="10" t="s">
        <v>0</v>
      </c>
      <c r="O15" s="10" t="s">
        <v>0</v>
      </c>
      <c r="P15" s="10" t="s">
        <v>0</v>
      </c>
      <c r="Q15" s="10" t="s">
        <v>0</v>
      </c>
      <c r="R15" s="10" t="s">
        <v>0</v>
      </c>
      <c r="S15" s="10" t="s">
        <v>0</v>
      </c>
      <c r="T15" s="10" t="s">
        <v>0</v>
      </c>
      <c r="U15" s="10" t="s">
        <v>0</v>
      </c>
      <c r="V15" s="10" t="s">
        <v>0</v>
      </c>
      <c r="W15" s="10" t="s">
        <v>0</v>
      </c>
    </row>
    <row r="16" spans="1:23" s="10" customFormat="1" ht="14.1" customHeight="1" x14ac:dyDescent="0.25">
      <c r="A16" s="12"/>
      <c r="B16" s="11" t="s">
        <v>18</v>
      </c>
      <c r="C16" s="10">
        <v>0.18587205864963935</v>
      </c>
      <c r="D16" s="10">
        <v>0.57525540662230312</v>
      </c>
      <c r="E16" s="10" t="s">
        <v>0</v>
      </c>
      <c r="F16" s="10" t="s">
        <v>0</v>
      </c>
      <c r="G16" s="10" t="s">
        <v>0</v>
      </c>
      <c r="H16" s="10" t="s">
        <v>0</v>
      </c>
      <c r="I16" s="10" t="s">
        <v>0</v>
      </c>
      <c r="J16" s="10" t="s">
        <v>0</v>
      </c>
      <c r="K16" s="10" t="s">
        <v>0</v>
      </c>
      <c r="L16" s="10" t="s">
        <v>0</v>
      </c>
      <c r="M16" s="10" t="s">
        <v>0</v>
      </c>
      <c r="N16" s="10" t="s">
        <v>0</v>
      </c>
      <c r="O16" s="10" t="s">
        <v>0</v>
      </c>
      <c r="P16" s="10" t="s">
        <v>0</v>
      </c>
      <c r="Q16" s="10" t="s">
        <v>0</v>
      </c>
      <c r="R16" s="10" t="s">
        <v>0</v>
      </c>
      <c r="S16" s="10" t="s">
        <v>0</v>
      </c>
      <c r="T16" s="10" t="s">
        <v>0</v>
      </c>
      <c r="U16" s="10" t="s">
        <v>0</v>
      </c>
      <c r="V16" s="10" t="s">
        <v>0</v>
      </c>
    </row>
    <row r="17" spans="1:24" s="10" customFormat="1" ht="14.1" customHeight="1" x14ac:dyDescent="0.25">
      <c r="A17" s="12"/>
      <c r="B17" s="11" t="s">
        <v>19</v>
      </c>
      <c r="C17" s="13">
        <v>25629</v>
      </c>
      <c r="D17" s="13">
        <v>-41059</v>
      </c>
      <c r="E17" s="13" t="s">
        <v>0</v>
      </c>
      <c r="F17" s="13" t="s">
        <v>0</v>
      </c>
      <c r="G17" s="13" t="s">
        <v>0</v>
      </c>
      <c r="H17" s="13" t="s">
        <v>0</v>
      </c>
      <c r="I17" s="13" t="s">
        <v>0</v>
      </c>
      <c r="J17" s="13" t="s">
        <v>0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3" t="s">
        <v>0</v>
      </c>
      <c r="S17" s="13" t="s">
        <v>0</v>
      </c>
      <c r="T17" s="13" t="s">
        <v>0</v>
      </c>
      <c r="U17" s="13" t="s">
        <v>0</v>
      </c>
      <c r="V17" s="13" t="s">
        <v>0</v>
      </c>
      <c r="W17" s="13" t="s">
        <v>0</v>
      </c>
    </row>
    <row r="18" spans="1:24" s="17" customFormat="1" ht="14.1" customHeight="1" x14ac:dyDescent="0.25">
      <c r="A18" s="14"/>
      <c r="B18" s="15" t="s">
        <v>20</v>
      </c>
      <c r="C18" s="4">
        <v>0.14552918930889391</v>
      </c>
      <c r="D18" s="4">
        <v>-2.6108891864840906E-2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  <c r="R18" s="4" t="s">
        <v>0</v>
      </c>
      <c r="S18" s="4" t="s">
        <v>0</v>
      </c>
      <c r="T18" s="4" t="s">
        <v>0</v>
      </c>
      <c r="U18" s="4" t="s">
        <v>0</v>
      </c>
      <c r="V18" s="4" t="s">
        <v>0</v>
      </c>
      <c r="W18" s="16"/>
    </row>
    <row r="19" spans="1:24" s="10" customFormat="1" ht="14.1" customHeight="1" x14ac:dyDescent="0.25">
      <c r="A19" s="18"/>
      <c r="B19" s="19" t="s">
        <v>21</v>
      </c>
      <c r="C19" s="20">
        <v>47162</v>
      </c>
      <c r="D19" s="20">
        <v>77102</v>
      </c>
      <c r="E19" s="20" t="str">
        <f>IF(E1="","",-('[1]PyG resumida'!N16-'[1]PyG resumida'!N3+'[1]PyG resumida'!N18)/(1-('[1]PyG resumida'!N6/'[1]PyG resumida'!N3)))</f>
        <v/>
      </c>
      <c r="F19" s="20" t="str">
        <f>IF(F1="","",-('[1]PyG resumida'!O16-'[1]PyG resumida'!O3+'[1]PyG resumida'!O18)/(1-('[1]PyG resumida'!O6/'[1]PyG resumida'!O3)))</f>
        <v/>
      </c>
      <c r="G19" s="20" t="str">
        <f>IF(G1="","",-('[1]PyG resumida'!P16-'[1]PyG resumida'!P3+'[1]PyG resumida'!P18)/(1-('[1]PyG resumida'!P6/'[1]PyG resumida'!P3)))</f>
        <v/>
      </c>
      <c r="H19" s="20" t="str">
        <f>IF(H1="","",-('[1]PyG resumida'!Q16-'[1]PyG resumida'!Q3+'[1]PyG resumida'!Q18)/(1-('[1]PyG resumida'!Q6/'[1]PyG resumida'!Q3)))</f>
        <v/>
      </c>
      <c r="I19" s="20" t="str">
        <f>IF(I1="","",-('[1]PyG resumida'!R16-'[1]PyG resumida'!R3+'[1]PyG resumida'!R18)/(1-('[1]PyG resumida'!R6/'[1]PyG resumida'!R3)))</f>
        <v/>
      </c>
      <c r="J19" s="20" t="str">
        <f>IF(J1="","",-('[1]PyG resumida'!S16-'[1]PyG resumida'!S3+'[1]PyG resumida'!S18)/(1-('[1]PyG resumida'!S6/'[1]PyG resumida'!S3)))</f>
        <v/>
      </c>
      <c r="K19" s="20" t="str">
        <f>IF(K1="","",-('[1]PyG resumida'!T16-'[1]PyG resumida'!T3+'[1]PyG resumida'!T18)/(1-('[1]PyG resumida'!T6/'[1]PyG resumida'!T3)))</f>
        <v/>
      </c>
      <c r="L19" s="20" t="str">
        <f>IF(L1="","",-('[1]PyG resumida'!U16-'[1]PyG resumida'!U3+'[1]PyG resumida'!U18)/(1-('[1]PyG resumida'!U6/'[1]PyG resumida'!U3)))</f>
        <v/>
      </c>
      <c r="M19" s="20" t="str">
        <f>IF(M1="","",-('[1]PyG resumida'!V16-'[1]PyG resumida'!V3+'[1]PyG resumida'!V18)/(1-('[1]PyG resumida'!V6/'[1]PyG resumida'!V3)))</f>
        <v/>
      </c>
      <c r="N19" s="20" t="str">
        <f>IF(N1="","",-('[1]PyG resumida'!W16-'[1]PyG resumida'!W3+'[1]PyG resumida'!W18)/(1-('[1]PyG resumida'!W6/'[1]PyG resumida'!W3)))</f>
        <v/>
      </c>
      <c r="O19" s="20" t="str">
        <f>IF(O1="","",-('[1]PyG resumida'!X16-'[1]PyG resumida'!X3+'[1]PyG resumida'!X18)/(1-('[1]PyG resumida'!X6/'[1]PyG resumida'!X3)))</f>
        <v/>
      </c>
      <c r="P19" s="20" t="str">
        <f>IF(P1="","",-('[1]PyG resumida'!Y16-'[1]PyG resumida'!Y3+'[1]PyG resumida'!Y18)/(1-('[1]PyG resumida'!Y6/'[1]PyG resumida'!Y3)))</f>
        <v/>
      </c>
      <c r="Q19" s="20" t="str">
        <f>IF(Q1="","",-('[1]PyG resumida'!Z16-'[1]PyG resumida'!Z3+'[1]PyG resumida'!Z18)/(1-('[1]PyG resumida'!Z6/'[1]PyG resumida'!Z3)))</f>
        <v/>
      </c>
      <c r="R19" s="20" t="str">
        <f>IF(R1="","",-('[1]PyG resumida'!AA16-'[1]PyG resumida'!AA3+'[1]PyG resumida'!AA18)/(1-('[1]PyG resumida'!AA6/'[1]PyG resumida'!AA3)))</f>
        <v/>
      </c>
      <c r="S19" s="20" t="str">
        <f>IF(S1="","",-('[1]PyG resumida'!AB16-'[1]PyG resumida'!AB3+'[1]PyG resumida'!AB18)/(1-('[1]PyG resumida'!AB6/'[1]PyG resumida'!AB3)))</f>
        <v/>
      </c>
      <c r="T19" s="20" t="str">
        <f>IF(T1="","",-('[1]PyG resumida'!AC16-'[1]PyG resumida'!AC3+'[1]PyG resumida'!AC18)/(1-('[1]PyG resumida'!AC6/'[1]PyG resumida'!AC3)))</f>
        <v/>
      </c>
      <c r="U19" s="20" t="str">
        <f>IF(U1="","",-('[1]PyG resumida'!AD16-'[1]PyG resumida'!AD3+'[1]PyG resumida'!AD18)/(1-('[1]PyG resumida'!AD6/'[1]PyG resumida'!AD3)))</f>
        <v/>
      </c>
      <c r="V19" s="20" t="str">
        <f>IF(V1="","",-('[1]PyG resumida'!AE16-'[1]PyG resumida'!AE3+'[1]PyG resumida'!AE18)/(1-('[1]PyG resumida'!AE6/'[1]PyG resumida'!AE3)))</f>
        <v/>
      </c>
      <c r="W19" s="20" t="str">
        <f>IF(W1="","",-('[1]PyG resumida'!AF16-'[1]PyG resumida'!AF3+'[1]PyG resumida'!AF18)/(1-('[1]PyG resumida'!AF6/'[1]PyG resumida'!AF3)))</f>
        <v/>
      </c>
    </row>
    <row r="20" spans="1:24" s="10" customFormat="1" ht="14.1" customHeight="1" x14ac:dyDescent="0.25">
      <c r="A20" s="18"/>
      <c r="B20" s="19" t="s">
        <v>22</v>
      </c>
      <c r="C20" s="20">
        <v>2.460603876001866</v>
      </c>
      <c r="D20" s="20">
        <v>0.25651734066561177</v>
      </c>
      <c r="E20" s="20" t="str">
        <f>IF(E1="","",'[1]PyG resumida'!N3/E19)</f>
        <v/>
      </c>
      <c r="F20" s="20" t="str">
        <f>IF(F1="","",'[1]PyG resumida'!O3/F19)</f>
        <v/>
      </c>
      <c r="G20" s="20" t="str">
        <f>IF(G1="","",'[1]PyG resumida'!P3/G19)</f>
        <v/>
      </c>
      <c r="H20" s="20" t="str">
        <f>IF(H1="","",'[1]PyG resumida'!Q3/H19)</f>
        <v/>
      </c>
      <c r="I20" s="20" t="str">
        <f>IF(I1="","",'[1]PyG resumida'!R3/I19)</f>
        <v/>
      </c>
      <c r="J20" s="20" t="str">
        <f>IF(J1="","",'[1]PyG resumida'!S3/J19)</f>
        <v/>
      </c>
      <c r="K20" s="20" t="str">
        <f>IF(K1="","",'[1]PyG resumida'!T3/K19)</f>
        <v/>
      </c>
      <c r="L20" s="20" t="str">
        <f>IF(L1="","",'[1]PyG resumida'!U3/L19)</f>
        <v/>
      </c>
      <c r="M20" s="20" t="str">
        <f>IF(M1="","",'[1]PyG resumida'!V3/M19)</f>
        <v/>
      </c>
      <c r="N20" s="20" t="str">
        <f>IF(N1="","",'[1]PyG resumida'!W3/N19)</f>
        <v/>
      </c>
      <c r="O20" s="20" t="str">
        <f>IF(O1="","",'[1]PyG resumida'!X3/O19)</f>
        <v/>
      </c>
      <c r="P20" s="20" t="str">
        <f>IF(P1="","",'[1]PyG resumida'!Y3/P19)</f>
        <v/>
      </c>
      <c r="Q20" s="20" t="str">
        <f>IF(Q1="","",'[1]PyG resumida'!Z3/Q19)</f>
        <v/>
      </c>
      <c r="R20" s="20" t="str">
        <f>IF(R1="","",'[1]PyG resumida'!AA3/R19)</f>
        <v/>
      </c>
      <c r="S20" s="20" t="str">
        <f>IF(S1="","",'[1]PyG resumida'!AB3/S19)</f>
        <v/>
      </c>
      <c r="T20" s="20" t="str">
        <f>IF(T1="","",'[1]PyG resumida'!AC3/T19)</f>
        <v/>
      </c>
      <c r="U20" s="20" t="str">
        <f>IF(U1="","",'[1]PyG resumida'!AD3/U19)</f>
        <v/>
      </c>
      <c r="V20" s="20" t="str">
        <f>IF(V1="","",'[1]PyG resumida'!AE3/V19)</f>
        <v/>
      </c>
      <c r="W20" s="20" t="str">
        <f>IF(W1="","",'[1]PyG resumida'!AF3/W19)</f>
        <v/>
      </c>
    </row>
    <row r="21" spans="1:24" s="10" customFormat="1" ht="14.1" customHeight="1" x14ac:dyDescent="0.25">
      <c r="A21" s="122" t="s">
        <v>23</v>
      </c>
      <c r="B21" s="21" t="s">
        <v>24</v>
      </c>
      <c r="C21" s="10">
        <v>0.10722529104268411</v>
      </c>
      <c r="D21" s="10">
        <v>-2.0782511528352667E-3</v>
      </c>
      <c r="E21" s="10" t="s">
        <v>0</v>
      </c>
      <c r="F21" s="10" t="s">
        <v>0</v>
      </c>
      <c r="G21" s="10" t="s">
        <v>0</v>
      </c>
      <c r="H21" s="10" t="s">
        <v>0</v>
      </c>
      <c r="I21" s="10" t="s">
        <v>0</v>
      </c>
      <c r="J21" s="10" t="s">
        <v>0</v>
      </c>
      <c r="K21" s="10" t="s">
        <v>0</v>
      </c>
      <c r="L21" s="10" t="s">
        <v>0</v>
      </c>
      <c r="M21" s="10" t="s">
        <v>0</v>
      </c>
      <c r="N21" s="10" t="s">
        <v>0</v>
      </c>
      <c r="O21" s="10" t="s">
        <v>0</v>
      </c>
      <c r="P21" s="10" t="s">
        <v>0</v>
      </c>
      <c r="Q21" s="10" t="s">
        <v>0</v>
      </c>
      <c r="R21" s="10" t="s">
        <v>0</v>
      </c>
      <c r="S21" s="10" t="s">
        <v>0</v>
      </c>
      <c r="T21" s="10" t="s">
        <v>0</v>
      </c>
      <c r="U21" s="10" t="s">
        <v>0</v>
      </c>
      <c r="V21" s="10" t="s">
        <v>0</v>
      </c>
      <c r="W21" s="10" t="s">
        <v>0</v>
      </c>
    </row>
    <row r="22" spans="1:24" s="10" customFormat="1" ht="14.1" customHeight="1" x14ac:dyDescent="0.25">
      <c r="A22" s="122"/>
      <c r="B22" s="21" t="s">
        <v>25</v>
      </c>
      <c r="C22" s="10">
        <v>8.5512881856227296E-2</v>
      </c>
      <c r="D22" s="10" t="e">
        <v>#N/A</v>
      </c>
      <c r="E22" s="10" t="s">
        <v>0</v>
      </c>
      <c r="F22" s="10" t="s">
        <v>0</v>
      </c>
      <c r="G22" s="10" t="s">
        <v>0</v>
      </c>
      <c r="H22" s="10" t="s">
        <v>0</v>
      </c>
      <c r="I22" s="10" t="s">
        <v>0</v>
      </c>
      <c r="J22" s="10" t="s">
        <v>0</v>
      </c>
      <c r="K22" s="10" t="s">
        <v>0</v>
      </c>
      <c r="L22" s="10" t="s">
        <v>0</v>
      </c>
      <c r="M22" s="10" t="s">
        <v>0</v>
      </c>
      <c r="N22" s="10" t="s">
        <v>0</v>
      </c>
      <c r="O22" s="10" t="s">
        <v>0</v>
      </c>
      <c r="P22" s="10" t="s">
        <v>0</v>
      </c>
      <c r="Q22" s="10" t="s">
        <v>0</v>
      </c>
      <c r="R22" s="10" t="s">
        <v>0</v>
      </c>
      <c r="S22" s="10" t="s">
        <v>0</v>
      </c>
      <c r="T22" s="10" t="s">
        <v>0</v>
      </c>
      <c r="U22" s="10" t="s">
        <v>0</v>
      </c>
      <c r="V22" s="10" t="s">
        <v>0</v>
      </c>
      <c r="W22" s="10" t="s">
        <v>0</v>
      </c>
    </row>
    <row r="23" spans="1:24" s="10" customFormat="1" ht="14.1" customHeight="1" x14ac:dyDescent="0.25">
      <c r="A23" s="122"/>
      <c r="B23" s="22" t="s">
        <v>26</v>
      </c>
      <c r="C23" s="10">
        <v>0.35811754744937557</v>
      </c>
      <c r="D23" s="10">
        <v>-0.49513760808642121</v>
      </c>
      <c r="E23" s="10" t="s">
        <v>0</v>
      </c>
      <c r="F23" s="10" t="s">
        <v>0</v>
      </c>
      <c r="G23" s="10" t="s">
        <v>0</v>
      </c>
      <c r="H23" s="10" t="s">
        <v>0</v>
      </c>
      <c r="I23" s="10" t="s">
        <v>0</v>
      </c>
      <c r="J23" s="10" t="s">
        <v>0</v>
      </c>
      <c r="K23" s="10" t="s">
        <v>0</v>
      </c>
      <c r="L23" s="10" t="s">
        <v>0</v>
      </c>
      <c r="M23" s="10" t="s">
        <v>0</v>
      </c>
      <c r="N23" s="10" t="s">
        <v>0</v>
      </c>
      <c r="O23" s="10" t="s">
        <v>0</v>
      </c>
      <c r="P23" s="10" t="s">
        <v>0</v>
      </c>
      <c r="Q23" s="10" t="s">
        <v>0</v>
      </c>
      <c r="R23" s="10" t="s">
        <v>0</v>
      </c>
      <c r="S23" s="10" t="s">
        <v>0</v>
      </c>
      <c r="T23" s="10" t="s">
        <v>0</v>
      </c>
      <c r="U23" s="10" t="s">
        <v>0</v>
      </c>
      <c r="V23" s="10" t="s">
        <v>0</v>
      </c>
      <c r="W23" s="10" t="s">
        <v>0</v>
      </c>
    </row>
    <row r="24" spans="1:24" s="17" customFormat="1" ht="14.1" customHeight="1" x14ac:dyDescent="0.25">
      <c r="A24" s="123"/>
      <c r="B24" s="23" t="s">
        <v>27</v>
      </c>
      <c r="C24" s="17">
        <v>0.21868725602557584</v>
      </c>
      <c r="D24" s="17">
        <v>-2.0903529173829507</v>
      </c>
      <c r="E24" s="17" t="s">
        <v>0</v>
      </c>
      <c r="F24" s="17" t="s">
        <v>0</v>
      </c>
      <c r="G24" s="17" t="s">
        <v>0</v>
      </c>
      <c r="H24" s="17" t="s">
        <v>0</v>
      </c>
      <c r="I24" s="17" t="s">
        <v>0</v>
      </c>
      <c r="J24" s="17" t="s">
        <v>0</v>
      </c>
      <c r="K24" s="17" t="s">
        <v>0</v>
      </c>
      <c r="L24" s="17" t="s">
        <v>0</v>
      </c>
      <c r="M24" s="17" t="s">
        <v>0</v>
      </c>
      <c r="N24" s="17" t="s">
        <v>0</v>
      </c>
      <c r="O24" s="17" t="s">
        <v>0</v>
      </c>
      <c r="P24" s="17" t="s">
        <v>0</v>
      </c>
      <c r="Q24" s="17" t="s">
        <v>0</v>
      </c>
      <c r="R24" s="17" t="s">
        <v>0</v>
      </c>
      <c r="S24" s="17" t="s">
        <v>0</v>
      </c>
      <c r="T24" s="17" t="s">
        <v>0</v>
      </c>
      <c r="U24" s="17" t="s">
        <v>0</v>
      </c>
      <c r="V24" s="17" t="s">
        <v>0</v>
      </c>
      <c r="W24" s="17" t="s">
        <v>0</v>
      </c>
    </row>
    <row r="25" spans="1:24" s="2" customFormat="1" ht="14.1" customHeight="1" x14ac:dyDescent="0.25">
      <c r="A25" s="124" t="s">
        <v>28</v>
      </c>
      <c r="B25" s="24" t="s">
        <v>29</v>
      </c>
      <c r="C25" s="2">
        <v>0.12464113059570442</v>
      </c>
      <c r="D25" s="2">
        <v>1.556366955727978E-2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</row>
    <row r="26" spans="1:24" s="2" customFormat="1" ht="14.1" customHeight="1" x14ac:dyDescent="0.25">
      <c r="A26" s="125"/>
      <c r="B26" s="24" t="s">
        <v>30</v>
      </c>
      <c r="C26" s="2">
        <v>0.12964856008732092</v>
      </c>
      <c r="D26" s="2">
        <v>2.1763506457636649E-2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</row>
    <row r="27" spans="1:24" s="2" customFormat="1" ht="14.1" customHeight="1" x14ac:dyDescent="0.25">
      <c r="A27" s="125"/>
      <c r="B27" s="24" t="s">
        <v>31</v>
      </c>
      <c r="C27" s="2">
        <v>3.2271134593993325</v>
      </c>
      <c r="D27" s="2">
        <v>5.4633698975997964E-2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</row>
    <row r="28" spans="1:24" s="2" customFormat="1" ht="14.1" customHeight="1" x14ac:dyDescent="0.25">
      <c r="A28" s="125"/>
      <c r="B28" s="24" t="s">
        <v>32</v>
      </c>
      <c r="C28" s="2" t="e">
        <v>#N/A</v>
      </c>
      <c r="D28" s="2" t="e">
        <v>#N/A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</row>
    <row r="29" spans="1:24" s="2" customFormat="1" ht="14.1" customHeight="1" x14ac:dyDescent="0.25">
      <c r="A29" s="125"/>
      <c r="B29" s="24" t="s">
        <v>33</v>
      </c>
      <c r="C29" s="2">
        <v>20.344845722300139</v>
      </c>
      <c r="D29" s="2">
        <v>3.427729636048527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</row>
    <row r="30" spans="1:24" s="2" customFormat="1" ht="14.1" customHeight="1" x14ac:dyDescent="0.25">
      <c r="A30" s="125"/>
      <c r="B30" s="24" t="s">
        <v>34</v>
      </c>
      <c r="C30" s="2">
        <v>0.39102818980099335</v>
      </c>
      <c r="D30" s="2">
        <v>-4.2331417025885131E-2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</row>
    <row r="31" spans="1:24" s="2" customFormat="1" ht="14.1" customHeight="1" x14ac:dyDescent="0.25">
      <c r="A31" s="125"/>
      <c r="B31" s="24" t="s">
        <v>35</v>
      </c>
      <c r="C31" s="2">
        <v>0.18296007252374757</v>
      </c>
      <c r="D31" s="2">
        <v>1.1380303409545345E-2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</row>
    <row r="32" spans="1:24" s="4" customFormat="1" ht="14.1" customHeight="1" x14ac:dyDescent="0.25">
      <c r="A32" s="126"/>
      <c r="B32" s="25" t="s">
        <v>36</v>
      </c>
      <c r="C32" s="4" t="e">
        <v>#N/A</v>
      </c>
      <c r="D32" s="4" t="e">
        <v>#N/A</v>
      </c>
      <c r="E32" s="4" t="s">
        <v>0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</row>
    <row r="33" spans="1:24" s="2" customFormat="1" ht="14.1" customHeight="1" x14ac:dyDescent="0.25">
      <c r="A33" s="26"/>
      <c r="B33" s="27" t="s">
        <v>37</v>
      </c>
      <c r="C33" s="2">
        <v>17.940661973166044</v>
      </c>
      <c r="D33" s="2">
        <v>106.48447770249773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</row>
    <row r="34" spans="1:24" s="30" customFormat="1" ht="14.1" customHeight="1" thickBot="1" x14ac:dyDescent="0.3">
      <c r="A34" s="28"/>
      <c r="B34" s="29" t="s">
        <v>38</v>
      </c>
      <c r="C34" s="30" t="e">
        <v>#N/A</v>
      </c>
      <c r="D34" s="30" t="e">
        <v>#N/A</v>
      </c>
      <c r="E34" s="30" t="s">
        <v>0</v>
      </c>
      <c r="F34" s="30" t="s">
        <v>0</v>
      </c>
      <c r="G34" s="30" t="s">
        <v>0</v>
      </c>
      <c r="H34" s="30" t="s">
        <v>0</v>
      </c>
      <c r="I34" s="30" t="s">
        <v>0</v>
      </c>
      <c r="J34" s="30" t="s">
        <v>0</v>
      </c>
      <c r="K34" s="30" t="s">
        <v>0</v>
      </c>
      <c r="L34" s="30" t="s">
        <v>0</v>
      </c>
      <c r="M34" s="30" t="s">
        <v>0</v>
      </c>
      <c r="N34" s="30" t="s">
        <v>0</v>
      </c>
      <c r="O34" s="30" t="s">
        <v>0</v>
      </c>
      <c r="P34" s="30" t="s">
        <v>0</v>
      </c>
      <c r="Q34" s="30" t="s">
        <v>0</v>
      </c>
      <c r="R34" s="30" t="s">
        <v>0</v>
      </c>
      <c r="S34" s="30" t="s">
        <v>0</v>
      </c>
      <c r="T34" s="30" t="s">
        <v>0</v>
      </c>
      <c r="U34" s="30" t="s">
        <v>0</v>
      </c>
      <c r="V34" s="30" t="s">
        <v>0</v>
      </c>
      <c r="W34" s="30" t="s">
        <v>0</v>
      </c>
    </row>
    <row r="35" spans="1:24" ht="15.75" thickTop="1" x14ac:dyDescent="0.25"/>
  </sheetData>
  <mergeCells count="5">
    <mergeCell ref="A2:A8"/>
    <mergeCell ref="A9:A11"/>
    <mergeCell ref="A12:A15"/>
    <mergeCell ref="A21:A24"/>
    <mergeCell ref="A25:A32"/>
  </mergeCells>
  <dataValidations count="33">
    <dataValidation allowBlank="1" showInputMessage="1" showErrorMessage="1" prompt="Ventas / Umbral de Rentabilidad" sqref="B20" xr:uid="{B3CAD3CB-9C7E-4515-A624-1C8CBD331933}"/>
    <dataValidation allowBlank="1" showInputMessage="1" showErrorMessage="1" prompt="Volumen de ventas que cubren todos los costes" sqref="B19" xr:uid="{52951266-FF6D-46F7-B890-709C54946320}"/>
    <dataValidation allowBlank="1" showInputMessage="1" showErrorMessage="1" prompt="Flujo Neto de Caja / Deudas con Entidades de Crédito" sqref="B18" xr:uid="{74DEA1D9-90AD-4EAC-AD6D-31BD1E1965FF}"/>
    <dataValidation allowBlank="1" showInputMessage="1" showErrorMessage="1" prompt="Beneficio neto + Amortizaciones + Provisiones" sqref="B17" xr:uid="{6AEB684D-BADD-4752-ADC4-D99DF2D146C2}"/>
    <dataValidation allowBlank="1" showInputMessage="1" showErrorMessage="1" prompt="Pasivo Corriente / Pasivo" sqref="B16" xr:uid="{961E915D-A9EA-4FFD-A3E1-3BF440FA5095}"/>
    <dataValidation allowBlank="1" showInputMessage="1" showErrorMessage="1" prompt="Activo No Corriente / Patrimonio Neto" sqref="B11" xr:uid="{9482874C-B095-499F-A55F-4A002256378C}"/>
    <dataValidation allowBlank="1" showInputMessage="1" showErrorMessage="1" prompt="Fondo de Maniobra  x 365 / Compras" sqref="B8" xr:uid="{144B3465-9AA1-414A-94D7-2E921B4DC23A}"/>
    <dataValidation allowBlank="1" showInputMessage="1" showErrorMessage="1" prompt="Pasivo No Corriente / (PN+P)" sqref="B13" xr:uid="{C9895152-F97E-4D4A-8053-3656C101B3F1}"/>
    <dataValidation allowBlank="1" showInputMessage="1" showErrorMessage="1" prompt="Pasivo Corriente / (PN+P)" sqref="B12" xr:uid="{119C146D-4F68-4B75-B5A9-602F0B26B9EC}"/>
    <dataValidation allowBlank="1" showInputMessage="1" showErrorMessage="1" prompt="Proveedores x 365 / compras" sqref="B34" xr:uid="{767A4FC3-8726-488C-8FA3-D004BF7D674F}"/>
    <dataValidation allowBlank="1" showInputMessage="1" showErrorMessage="1" prompt="Clientes x 365 / ventas" sqref="B33" xr:uid="{2A0BEB11-6C47-4C9A-A245-4CC9D8324106}"/>
    <dataValidation allowBlank="1" showInputMessage="1" showErrorMessage="1" prompt="Compras / existencias (materias primas)" sqref="B32" xr:uid="{EF6EC5DA-BC95-4ABC-A4AB-6F165BFBA2ED}"/>
    <dataValidation allowBlank="1" showInputMessage="1" showErrorMessage="1" prompt="Ventas / pasivo" sqref="B31" xr:uid="{F6CD3695-C282-4F0E-AE7F-5239D9DBE218}"/>
    <dataValidation allowBlank="1" showInputMessage="1" showErrorMessage="1" prompt="Ventas / fondos propios" sqref="B30" xr:uid="{78C1C5AD-DEAA-4059-B811-07BA1D9358ED}"/>
    <dataValidation allowBlank="1" showInputMessage="1" showErrorMessage="1" prompt="Ventas / clientes" sqref="B29" xr:uid="{6A47C893-7C6E-40BE-BAE4-3C6F614970D7}"/>
    <dataValidation allowBlank="1" showInputMessage="1" showErrorMessage="1" prompt="Ventas / existencias" sqref="B28" xr:uid="{4C22B8D7-ADDA-4B2F-B6F3-C28DF6DDC72D}"/>
    <dataValidation allowBlank="1" showInputMessage="1" showErrorMessage="1" prompt="Ventas / activo corriente" sqref="B27" xr:uid="{3B6F4F9B-95C6-4CCA-8A69-5C6F8998ACFD}"/>
    <dataValidation allowBlank="1" showInputMessage="1" showErrorMessage="1" prompt="Ventas / activo no corriente" sqref="B26" xr:uid="{05189C9C-1A3F-478B-9574-55175EF5C199}"/>
    <dataValidation allowBlank="1" showInputMessage="1" showErrorMessage="1" prompt="Ventas / activos" sqref="B25" xr:uid="{9DE75F59-09ED-48CF-A4AD-57D16F7E6B5F}"/>
    <dataValidation allowBlank="1" showInputMessage="1" showErrorMessage="1" prompt="Resultado / ventas" sqref="B24" xr:uid="{9F2E2C0B-7237-41A9-B954-EA26E63352D9}"/>
    <dataValidation allowBlank="1" showInputMessage="1" showErrorMessage="1" prompt="Resultado / capital social" sqref="B23" xr:uid="{E3586254-AB44-4F02-8849-27773250812A}"/>
    <dataValidation allowBlank="1" showInputMessage="1" showErrorMessage="1" prompt="Resultado / PN" sqref="B22" xr:uid="{76FEA162-69FB-4525-BB43-0984B5E9C086}"/>
    <dataValidation allowBlank="1" showInputMessage="1" showErrorMessage="1" prompt="Resultado antes de impuestos e intereses / Activo" sqref="B21" xr:uid="{E3300939-5347-46C9-AADA-C7ECFB18F56D}"/>
    <dataValidation allowBlank="1" showInputMessage="1" showErrorMessage="1" prompt="PN / Pasivo" sqref="B15" xr:uid="{2B7CEDE2-17EC-491F-9D28-8C90109A965D}"/>
    <dataValidation allowBlank="1" showInputMessage="1" showErrorMessage="1" prompt="Pasivo / (PN+P)" sqref="B14" xr:uid="{1E98B3B2-2E32-449B-BC9A-67B8E9B82276}"/>
    <dataValidation allowBlank="1" showInputMessage="1" showErrorMessage="1" prompt="Activo No Corriente / Pasivo No Corriente" sqref="B10" xr:uid="{EACC4A2E-E582-4D8E-80E3-0EC1E2428ABB}"/>
    <dataValidation allowBlank="1" showInputMessage="1" showErrorMessage="1" prompt="Activo total / Pasivo" sqref="B9" xr:uid="{19C28865-2EB5-4DA7-B9F8-3603C7565FA3}"/>
    <dataValidation allowBlank="1" showInputMessage="1" showErrorMessage="1" prompt="Fondo de Maniobra  x 365 / Ventas" sqref="B7" xr:uid="{1298F6B3-6AD9-4F26-B50C-F4E0007C6633}"/>
    <dataValidation allowBlank="1" showInputMessage="1" showErrorMessage="1" prompt="Fondo de Maniobra / Pasivo Corriente" sqref="B6" xr:uid="{702A2F98-9375-48E6-A163-C0F514163E91}"/>
    <dataValidation allowBlank="1" showInputMessage="1" showErrorMessage="1" prompt="Activo Corriente – Pasivo Corriente" sqref="B5" xr:uid="{E9ECC7E4-3BA5-4EE3-AD5B-8EBFEEA24269}"/>
    <dataValidation allowBlank="1" showInputMessage="1" showErrorMessage="1" prompt="Activo Corriente / Pasivo Corriente" sqref="B4" xr:uid="{573A79B8-178D-4450-B0FE-08A923AE07A0}"/>
    <dataValidation allowBlank="1" showInputMessage="1" showErrorMessage="1" prompt="Disponible / Pasivo Corriente" sqref="B2" xr:uid="{ED858DC4-2876-42CB-A303-15A4294E54CA}"/>
    <dataValidation allowBlank="1" showInputMessage="1" showErrorMessage="1" prompt="(Disponible + Realizable) / Pasivo Corriente" sqref="B3" xr:uid="{9D14B6D9-85D3-4106-8FB8-B317013B4743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89A73-8429-4C79-A268-B5046E7E69DF}">
  <dimension ref="A1:O19"/>
  <sheetViews>
    <sheetView workbookViewId="0">
      <pane ySplit="1" topLeftCell="A2" activePane="bottomLeft" state="frozen"/>
      <selection activeCell="C37" sqref="C37"/>
      <selection pane="bottomLeft" activeCell="E2" sqref="E2"/>
    </sheetView>
  </sheetViews>
  <sheetFormatPr baseColWidth="10" defaultColWidth="11.42578125" defaultRowHeight="15" x14ac:dyDescent="0.25"/>
  <cols>
    <col min="1" max="1" width="4.42578125" style="34" customWidth="1"/>
    <col min="2" max="2" width="50.85546875" style="34" customWidth="1"/>
    <col min="3" max="3" width="19.85546875" style="34" customWidth="1"/>
    <col min="4" max="4" width="14.140625" style="78" customWidth="1"/>
    <col min="5" max="5" width="13.42578125" style="87" customWidth="1"/>
    <col min="6" max="6" width="20" style="34" customWidth="1"/>
    <col min="7" max="7" width="13.42578125" style="80" customWidth="1"/>
    <col min="8" max="12" width="18.7109375" style="34" customWidth="1"/>
    <col min="13" max="16384" width="11.42578125" style="34"/>
  </cols>
  <sheetData>
    <row r="1" spans="1:15" s="70" customFormat="1" ht="24" thickBot="1" x14ac:dyDescent="0.4">
      <c r="A1" s="68"/>
      <c r="B1" s="69"/>
      <c r="C1" s="68" t="s">
        <v>116</v>
      </c>
      <c r="D1" s="71" t="s">
        <v>118</v>
      </c>
      <c r="E1" s="81" t="s">
        <v>119</v>
      </c>
      <c r="F1" s="68" t="s">
        <v>117</v>
      </c>
      <c r="G1" s="79" t="s">
        <v>118</v>
      </c>
    </row>
    <row r="2" spans="1:15" s="67" customFormat="1" ht="20.25" thickTop="1" thickBot="1" x14ac:dyDescent="0.35">
      <c r="A2" s="63" t="s">
        <v>39</v>
      </c>
      <c r="B2" s="63"/>
      <c r="C2" s="63">
        <v>931049</v>
      </c>
      <c r="D2" s="72">
        <f>C2/C$2</f>
        <v>1</v>
      </c>
      <c r="E2" s="82">
        <f>IF(F2=0,"",(C2-F2)/ABS(F2))</f>
        <v>-0.26734053101244903</v>
      </c>
      <c r="F2" s="63">
        <v>1270780</v>
      </c>
      <c r="G2" s="72">
        <f>F2/F$2</f>
        <v>1</v>
      </c>
    </row>
    <row r="3" spans="1:15" s="36" customFormat="1" ht="20.25" thickTop="1" thickBot="1" x14ac:dyDescent="0.35">
      <c r="A3" s="35" t="s">
        <v>40</v>
      </c>
      <c r="B3" s="35"/>
      <c r="C3" s="35">
        <v>895089</v>
      </c>
      <c r="D3" s="73">
        <f t="shared" ref="D3:D18" si="0">C3/C$2</f>
        <v>0.96137689853058217</v>
      </c>
      <c r="E3" s="82">
        <f>IF(F3=0,"",(C3-F3)/ABS(F3))</f>
        <v>-1.5053330384289076E-2</v>
      </c>
      <c r="F3" s="35">
        <v>908769</v>
      </c>
      <c r="G3" s="73">
        <f t="shared" ref="G3:G18" si="1">F3/F$2</f>
        <v>0.71512692991705884</v>
      </c>
    </row>
    <row r="4" spans="1:15" s="37" customFormat="1" ht="16.5" thickTop="1" x14ac:dyDescent="0.25">
      <c r="A4" s="2"/>
      <c r="B4" s="43" t="s">
        <v>41</v>
      </c>
      <c r="C4" s="2">
        <v>241</v>
      </c>
      <c r="D4" s="74">
        <f t="shared" si="0"/>
        <v>2.588478157433175E-4</v>
      </c>
      <c r="E4" s="84">
        <f>IF(F4=0,"",(C4-F4)/ABS(F4))</f>
        <v>-5.1181102362204724E-2</v>
      </c>
      <c r="F4" s="2">
        <v>254</v>
      </c>
      <c r="G4" s="74">
        <f t="shared" si="1"/>
        <v>1.9987724074977572E-4</v>
      </c>
      <c r="H4" s="2"/>
      <c r="I4" s="2"/>
      <c r="J4" s="2"/>
      <c r="K4" s="2"/>
      <c r="L4" s="2"/>
      <c r="M4" s="2"/>
      <c r="N4" s="2"/>
      <c r="O4" s="2"/>
    </row>
    <row r="5" spans="1:15" s="37" customFormat="1" ht="15.75" x14ac:dyDescent="0.25">
      <c r="A5" s="2"/>
      <c r="B5" s="43" t="s">
        <v>42</v>
      </c>
      <c r="C5" s="2">
        <v>1253</v>
      </c>
      <c r="D5" s="74">
        <f t="shared" si="0"/>
        <v>1.3457938303999039E-3</v>
      </c>
      <c r="E5" s="84">
        <f t="shared" ref="E5:E10" si="2">IF(F5=0,"",(C5-F5)/ABS(F5))</f>
        <v>0.47759433962264153</v>
      </c>
      <c r="F5" s="2">
        <v>848</v>
      </c>
      <c r="G5" s="74">
        <f t="shared" si="1"/>
        <v>6.673066935268103E-4</v>
      </c>
      <c r="H5" s="2"/>
      <c r="I5" s="2"/>
      <c r="J5" s="2"/>
      <c r="K5" s="2"/>
      <c r="L5" s="2"/>
      <c r="M5" s="2"/>
      <c r="N5" s="2"/>
      <c r="O5" s="2"/>
    </row>
    <row r="6" spans="1:15" s="37" customFormat="1" ht="15.75" x14ac:dyDescent="0.25">
      <c r="A6" s="2"/>
      <c r="B6" s="43" t="s">
        <v>43</v>
      </c>
      <c r="C6" s="2">
        <v>0</v>
      </c>
      <c r="D6" s="74">
        <f t="shared" si="0"/>
        <v>0</v>
      </c>
      <c r="E6" s="84" t="str">
        <f t="shared" si="2"/>
        <v/>
      </c>
      <c r="F6" s="2">
        <v>0</v>
      </c>
      <c r="G6" s="74">
        <f t="shared" si="1"/>
        <v>0</v>
      </c>
      <c r="H6" s="2"/>
      <c r="I6" s="2"/>
      <c r="J6" s="2"/>
      <c r="K6" s="2"/>
      <c r="L6" s="2"/>
      <c r="M6" s="2"/>
      <c r="N6" s="2"/>
      <c r="O6" s="2"/>
    </row>
    <row r="7" spans="1:15" s="37" customFormat="1" ht="31.5" x14ac:dyDescent="0.25">
      <c r="A7" s="2"/>
      <c r="B7" s="44" t="s">
        <v>44</v>
      </c>
      <c r="C7" s="2">
        <v>892119</v>
      </c>
      <c r="D7" s="74">
        <f t="shared" si="0"/>
        <v>0.95818694827017692</v>
      </c>
      <c r="E7" s="84">
        <f t="shared" si="2"/>
        <v>0.38693193124720165</v>
      </c>
      <c r="F7" s="2">
        <v>643232</v>
      </c>
      <c r="G7" s="74">
        <f t="shared" si="1"/>
        <v>0.5061710130785817</v>
      </c>
      <c r="H7" s="2"/>
      <c r="I7" s="2"/>
      <c r="J7" s="2"/>
      <c r="K7" s="2"/>
      <c r="L7" s="2"/>
      <c r="M7" s="2"/>
      <c r="N7" s="2"/>
      <c r="O7" s="2"/>
    </row>
    <row r="8" spans="1:15" s="37" customFormat="1" ht="15.75" x14ac:dyDescent="0.25">
      <c r="A8" s="2"/>
      <c r="B8" s="43" t="s">
        <v>45</v>
      </c>
      <c r="C8" s="2">
        <v>9</v>
      </c>
      <c r="D8" s="74">
        <f t="shared" si="0"/>
        <v>9.6665159406218148E-6</v>
      </c>
      <c r="E8" s="84">
        <f t="shared" si="2"/>
        <v>-0.99094567404426559</v>
      </c>
      <c r="F8" s="2">
        <v>994</v>
      </c>
      <c r="G8" s="74">
        <f t="shared" si="1"/>
        <v>7.8219676104439794E-4</v>
      </c>
      <c r="H8" s="2"/>
      <c r="I8" s="2"/>
      <c r="J8" s="2"/>
      <c r="K8" s="2"/>
      <c r="L8" s="2"/>
      <c r="M8" s="2"/>
      <c r="N8" s="2"/>
      <c r="O8" s="2"/>
    </row>
    <row r="9" spans="1:15" s="37" customFormat="1" ht="15.75" x14ac:dyDescent="0.25">
      <c r="A9" s="2"/>
      <c r="B9" s="43" t="s">
        <v>46</v>
      </c>
      <c r="C9" s="2">
        <v>1467</v>
      </c>
      <c r="D9" s="74">
        <f t="shared" si="0"/>
        <v>1.5756420983213558E-3</v>
      </c>
      <c r="E9" s="84">
        <f t="shared" si="2"/>
        <v>-0.9944313907098743</v>
      </c>
      <c r="F9" s="2">
        <v>263441</v>
      </c>
      <c r="G9" s="74">
        <f t="shared" si="1"/>
        <v>0.20730653614315617</v>
      </c>
      <c r="H9" s="2"/>
      <c r="I9" s="2"/>
      <c r="J9" s="2"/>
      <c r="K9" s="2"/>
      <c r="L9" s="2"/>
      <c r="M9" s="2"/>
      <c r="N9" s="2"/>
      <c r="O9" s="2"/>
    </row>
    <row r="10" spans="1:15" s="38" customFormat="1" ht="15.75" x14ac:dyDescent="0.25">
      <c r="A10" s="4"/>
      <c r="B10" s="43" t="s">
        <v>47</v>
      </c>
      <c r="C10" s="4">
        <v>0</v>
      </c>
      <c r="D10" s="75">
        <f t="shared" si="0"/>
        <v>0</v>
      </c>
      <c r="E10" s="84" t="str">
        <f t="shared" si="2"/>
        <v/>
      </c>
      <c r="F10" s="4">
        <v>0</v>
      </c>
      <c r="G10" s="75">
        <f t="shared" si="1"/>
        <v>0</v>
      </c>
      <c r="H10" s="4"/>
      <c r="I10" s="4"/>
      <c r="J10" s="4"/>
      <c r="K10" s="4"/>
      <c r="L10" s="4"/>
      <c r="M10" s="4"/>
      <c r="N10" s="4"/>
      <c r="O10" s="4"/>
    </row>
    <row r="11" spans="1:15" s="40" customFormat="1" ht="18.75" x14ac:dyDescent="0.3">
      <c r="A11" s="39" t="s">
        <v>48</v>
      </c>
      <c r="B11" s="64"/>
      <c r="C11" s="39">
        <v>35960</v>
      </c>
      <c r="D11" s="76">
        <f t="shared" si="0"/>
        <v>3.8623101469417831E-2</v>
      </c>
      <c r="E11" s="132">
        <f>IF(F11=0,"",(C11-F11)/ABS(F11))</f>
        <v>-0.90066600186182189</v>
      </c>
      <c r="F11" s="39">
        <v>362011</v>
      </c>
      <c r="G11" s="76">
        <f t="shared" si="1"/>
        <v>0.28487307008294116</v>
      </c>
    </row>
    <row r="12" spans="1:15" s="37" customFormat="1" ht="15.75" x14ac:dyDescent="0.25">
      <c r="A12" s="2"/>
      <c r="B12" s="43" t="s">
        <v>49</v>
      </c>
      <c r="C12" s="2">
        <v>507</v>
      </c>
      <c r="D12" s="74">
        <f t="shared" si="0"/>
        <v>5.4454706465502888E-4</v>
      </c>
      <c r="E12" s="84">
        <f>IF(F12=0,"",(C12-F12)/ABS(F12))</f>
        <v>-0.99836614471381757</v>
      </c>
      <c r="F12" s="2">
        <v>310309</v>
      </c>
      <c r="G12" s="74">
        <f t="shared" si="1"/>
        <v>0.24418782165284314</v>
      </c>
      <c r="H12" s="2"/>
      <c r="I12" s="2"/>
      <c r="J12" s="2"/>
      <c r="K12" s="2"/>
      <c r="L12" s="2"/>
      <c r="M12" s="2"/>
      <c r="N12" s="2"/>
      <c r="O12" s="2"/>
    </row>
    <row r="13" spans="1:15" s="37" customFormat="1" ht="15.75" x14ac:dyDescent="0.25">
      <c r="A13" s="2"/>
      <c r="B13" s="43" t="s">
        <v>50</v>
      </c>
      <c r="C13" s="2">
        <v>0</v>
      </c>
      <c r="D13" s="74">
        <f t="shared" si="0"/>
        <v>0</v>
      </c>
      <c r="E13" s="84" t="str">
        <f t="shared" ref="E13:E18" si="3">IF(F13=0,"",(C13-F13)/ABS(F13))</f>
        <v/>
      </c>
      <c r="F13" s="2">
        <v>0</v>
      </c>
      <c r="G13" s="74">
        <f t="shared" si="1"/>
        <v>0</v>
      </c>
      <c r="H13" s="2"/>
      <c r="I13" s="2"/>
      <c r="J13" s="2"/>
      <c r="K13" s="2"/>
      <c r="L13" s="2"/>
      <c r="M13" s="2"/>
      <c r="N13" s="2"/>
      <c r="O13" s="2"/>
    </row>
    <row r="14" spans="1:15" s="37" customFormat="1" ht="15.75" x14ac:dyDescent="0.25">
      <c r="A14" s="2"/>
      <c r="B14" s="43" t="s">
        <v>51</v>
      </c>
      <c r="C14" s="2">
        <v>5704</v>
      </c>
      <c r="D14" s="74">
        <f t="shared" si="0"/>
        <v>6.1264229917007591E-3</v>
      </c>
      <c r="E14" s="84">
        <f t="shared" si="3"/>
        <v>-1.1438474870017331E-2</v>
      </c>
      <c r="F14" s="2">
        <v>5770</v>
      </c>
      <c r="G14" s="74">
        <f t="shared" si="1"/>
        <v>4.5405184217567167E-3</v>
      </c>
      <c r="H14" s="2"/>
      <c r="I14" s="2"/>
      <c r="J14" s="2"/>
      <c r="K14" s="2"/>
      <c r="L14" s="2"/>
      <c r="M14" s="2"/>
      <c r="N14" s="2"/>
      <c r="O14" s="2"/>
    </row>
    <row r="15" spans="1:15" s="37" customFormat="1" ht="31.5" x14ac:dyDescent="0.25">
      <c r="A15" s="2"/>
      <c r="B15" s="44" t="s">
        <v>52</v>
      </c>
      <c r="C15" s="2">
        <v>19166</v>
      </c>
      <c r="D15" s="74">
        <f t="shared" si="0"/>
        <v>2.0585382724217522E-2</v>
      </c>
      <c r="E15" s="84">
        <f t="shared" si="3"/>
        <v>-0.4708010050528757</v>
      </c>
      <c r="F15" s="2">
        <v>36217</v>
      </c>
      <c r="G15" s="74">
        <f t="shared" si="1"/>
        <v>2.8499819008797746E-2</v>
      </c>
      <c r="H15" s="2"/>
      <c r="I15" s="2"/>
      <c r="J15" s="2"/>
      <c r="K15" s="2"/>
      <c r="L15" s="2"/>
      <c r="M15" s="2"/>
      <c r="N15" s="2"/>
      <c r="O15" s="2"/>
    </row>
    <row r="16" spans="1:15" s="37" customFormat="1" ht="15.75" x14ac:dyDescent="0.25">
      <c r="A16" s="2"/>
      <c r="B16" s="43" t="s">
        <v>53</v>
      </c>
      <c r="C16" s="2">
        <v>0</v>
      </c>
      <c r="D16" s="74">
        <f t="shared" si="0"/>
        <v>0</v>
      </c>
      <c r="E16" s="84">
        <f t="shared" si="3"/>
        <v>-1</v>
      </c>
      <c r="F16" s="2">
        <v>6500</v>
      </c>
      <c r="G16" s="74">
        <f t="shared" si="1"/>
        <v>5.1149687593446541E-3</v>
      </c>
      <c r="H16" s="2"/>
      <c r="I16" s="2"/>
      <c r="J16" s="2"/>
      <c r="K16" s="2"/>
      <c r="L16" s="2"/>
      <c r="M16" s="2"/>
      <c r="N16" s="2"/>
      <c r="O16" s="2"/>
    </row>
    <row r="17" spans="1:15" s="37" customFormat="1" ht="15.75" x14ac:dyDescent="0.25">
      <c r="A17" s="2"/>
      <c r="B17" s="43" t="s">
        <v>54</v>
      </c>
      <c r="C17" s="2">
        <v>174</v>
      </c>
      <c r="D17" s="74">
        <f t="shared" si="0"/>
        <v>1.8688597485202175E-4</v>
      </c>
      <c r="E17" s="84">
        <f t="shared" si="3"/>
        <v>-0.89661319073083778</v>
      </c>
      <c r="F17" s="2">
        <v>1683</v>
      </c>
      <c r="G17" s="74">
        <f t="shared" si="1"/>
        <v>1.3243834495349314E-3</v>
      </c>
      <c r="H17" s="2"/>
      <c r="I17" s="2"/>
      <c r="J17" s="2"/>
      <c r="K17" s="2"/>
      <c r="L17" s="2"/>
      <c r="M17" s="2"/>
      <c r="N17" s="2"/>
      <c r="O17" s="2"/>
    </row>
    <row r="18" spans="1:15" s="41" customFormat="1" ht="16.5" thickBot="1" x14ac:dyDescent="0.3">
      <c r="A18" s="30"/>
      <c r="B18" s="65" t="s">
        <v>55</v>
      </c>
      <c r="C18" s="30">
        <v>10409</v>
      </c>
      <c r="D18" s="77">
        <f t="shared" si="0"/>
        <v>1.1179862713992496E-2</v>
      </c>
      <c r="E18" s="86">
        <f t="shared" si="3"/>
        <v>5.7943864229765012</v>
      </c>
      <c r="F18" s="30">
        <v>1532</v>
      </c>
      <c r="G18" s="77">
        <f t="shared" si="1"/>
        <v>1.2055587906640017E-3</v>
      </c>
      <c r="H18" s="30"/>
      <c r="I18" s="30"/>
      <c r="J18" s="30"/>
      <c r="K18" s="30"/>
      <c r="L18" s="30"/>
      <c r="M18" s="30"/>
      <c r="N18" s="30"/>
      <c r="O18" s="30"/>
    </row>
    <row r="19" spans="1:15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2587-3109-4130-AC4B-7FEDA106599E}">
  <dimension ref="A1:G36"/>
  <sheetViews>
    <sheetView workbookViewId="0">
      <pane ySplit="1" topLeftCell="A20" activePane="bottomLeft" state="frozen"/>
      <selection pane="bottomLeft" activeCell="E25" sqref="E25"/>
    </sheetView>
  </sheetViews>
  <sheetFormatPr baseColWidth="10" defaultRowHeight="15" x14ac:dyDescent="0.25"/>
  <cols>
    <col min="1" max="1" width="4.7109375" customWidth="1"/>
    <col min="2" max="2" width="46.42578125" customWidth="1"/>
    <col min="3" max="3" width="17.7109375" customWidth="1"/>
    <col min="4" max="4" width="12.7109375" style="90" customWidth="1"/>
    <col min="5" max="5" width="13" style="95" customWidth="1"/>
    <col min="6" max="6" width="18.42578125" customWidth="1"/>
    <col min="7" max="7" width="13.42578125" style="91" customWidth="1"/>
  </cols>
  <sheetData>
    <row r="1" spans="1:7" s="70" customFormat="1" ht="24" thickBot="1" x14ac:dyDescent="0.4">
      <c r="A1" s="68"/>
      <c r="B1" s="69"/>
      <c r="C1" s="68" t="s">
        <v>116</v>
      </c>
      <c r="D1" s="88" t="s">
        <v>118</v>
      </c>
      <c r="E1" s="92" t="s">
        <v>119</v>
      </c>
      <c r="F1" s="68" t="s">
        <v>117</v>
      </c>
      <c r="G1" s="71" t="s">
        <v>118</v>
      </c>
    </row>
    <row r="2" spans="1:7" ht="19.5" thickTop="1" x14ac:dyDescent="0.3">
      <c r="A2" s="35" t="s">
        <v>56</v>
      </c>
      <c r="B2" s="35"/>
      <c r="C2" s="35">
        <v>296774</v>
      </c>
      <c r="D2" s="73">
        <f>C2/ACTIVO!C$2</f>
        <v>0.31875228908467762</v>
      </c>
      <c r="E2" s="83">
        <f>IF(F2=0,"",(C2-F2)/ABS(F2)-1)</f>
        <v>0.63530671005169803</v>
      </c>
      <c r="F2" s="35">
        <v>-467135</v>
      </c>
      <c r="G2" s="73">
        <f>F2/ACTIVO!F$2</f>
        <v>-0.36759706636868694</v>
      </c>
    </row>
    <row r="3" spans="1:7" ht="18.75" x14ac:dyDescent="0.3">
      <c r="A3" s="39" t="s">
        <v>57</v>
      </c>
      <c r="B3" s="66"/>
      <c r="C3" s="66">
        <v>296774</v>
      </c>
      <c r="D3" s="89">
        <f>C3/ACTIVO!C$2</f>
        <v>0.31875228908467762</v>
      </c>
      <c r="E3" s="93">
        <f t="shared" ref="E3:E28" si="0">IF(F3=0,"",(C3-F3)/ABS(F3)-1)</f>
        <v>0.63519384955202929</v>
      </c>
      <c r="F3" s="66">
        <v>-467218</v>
      </c>
      <c r="G3" s="89">
        <f>F3/ACTIVO!F$2</f>
        <v>-0.36766238058515244</v>
      </c>
    </row>
    <row r="4" spans="1:7" ht="15.75" x14ac:dyDescent="0.25">
      <c r="A4" s="2"/>
      <c r="B4" s="43" t="s">
        <v>58</v>
      </c>
      <c r="C4" s="2">
        <v>70865</v>
      </c>
      <c r="D4" s="74">
        <f>C4/ACTIVO!C$2</f>
        <v>7.6113072459129433E-2</v>
      </c>
      <c r="E4" s="84">
        <f>IF(F4=0,"",(C4-F4)/ABS(F4))</f>
        <v>-0.15129703705477976</v>
      </c>
      <c r="F4" s="2">
        <v>83498</v>
      </c>
      <c r="G4" s="74">
        <f>F4/ACTIVO!F$2</f>
        <v>6.5706101764270761E-2</v>
      </c>
    </row>
    <row r="5" spans="1:7" ht="15.75" x14ac:dyDescent="0.25">
      <c r="A5" s="2"/>
      <c r="B5" s="43" t="s">
        <v>59</v>
      </c>
      <c r="C5" s="2">
        <v>0</v>
      </c>
      <c r="D5" s="74">
        <f>C5/ACTIVO!C$2</f>
        <v>0</v>
      </c>
      <c r="E5" s="84">
        <f t="shared" ref="E5:E12" si="1">IF(F5=0,"",(C5-F5)/ABS(F5))</f>
        <v>-1</v>
      </c>
      <c r="F5" s="2">
        <v>95002</v>
      </c>
      <c r="G5" s="74">
        <f>F5/ACTIVO!F$2</f>
        <v>7.4758809550040134E-2</v>
      </c>
    </row>
    <row r="6" spans="1:7" ht="15.75" x14ac:dyDescent="0.25">
      <c r="A6" s="2"/>
      <c r="B6" s="43" t="s">
        <v>60</v>
      </c>
      <c r="C6" s="2">
        <v>276583</v>
      </c>
      <c r="D6" s="74">
        <f>C6/ACTIVO!C$2</f>
        <v>0.29706599760055591</v>
      </c>
      <c r="E6" s="84">
        <f t="shared" si="1"/>
        <v>38.231631205673757</v>
      </c>
      <c r="F6" s="2">
        <v>7050</v>
      </c>
      <c r="G6" s="74">
        <f>F6/ACTIVO!F$2</f>
        <v>5.547773808212279E-3</v>
      </c>
    </row>
    <row r="7" spans="1:7" ht="15.75" x14ac:dyDescent="0.25">
      <c r="A7" s="2"/>
      <c r="B7" s="43" t="s">
        <v>61</v>
      </c>
      <c r="C7" s="2">
        <v>-1530</v>
      </c>
      <c r="D7" s="74">
        <f>C7/ACTIVO!C$2</f>
        <v>-1.6433077099057085E-3</v>
      </c>
      <c r="E7" s="84">
        <f t="shared" si="1"/>
        <v>-1.2046109510086456</v>
      </c>
      <c r="F7" s="2">
        <v>-694</v>
      </c>
      <c r="G7" s="74">
        <f>F7/ACTIVO!F$2</f>
        <v>-5.4612127984387539E-4</v>
      </c>
    </row>
    <row r="8" spans="1:7" ht="15.75" x14ac:dyDescent="0.25">
      <c r="A8" s="2"/>
      <c r="B8" s="43" t="s">
        <v>62</v>
      </c>
      <c r="C8" s="2">
        <v>0</v>
      </c>
      <c r="D8" s="74">
        <f>C8/ACTIVO!C$2</f>
        <v>0</v>
      </c>
      <c r="E8" s="84">
        <f t="shared" si="1"/>
        <v>1</v>
      </c>
      <c r="F8" s="2">
        <v>-566884</v>
      </c>
      <c r="G8" s="74">
        <f>F8/ACTIVO!F$2</f>
        <v>-0.44609137694959</v>
      </c>
    </row>
    <row r="9" spans="1:7" ht="15.75" x14ac:dyDescent="0.25">
      <c r="A9" s="2"/>
      <c r="B9" s="43" t="s">
        <v>63</v>
      </c>
      <c r="C9" s="2">
        <v>0</v>
      </c>
      <c r="D9" s="74">
        <f>C9/ACTIVO!C$2</f>
        <v>0</v>
      </c>
      <c r="E9" s="84" t="str">
        <f t="shared" si="1"/>
        <v/>
      </c>
      <c r="F9" s="2">
        <v>0</v>
      </c>
      <c r="G9" s="74">
        <f>F9/ACTIVO!F$2</f>
        <v>0</v>
      </c>
    </row>
    <row r="10" spans="1:7" ht="15.75" x14ac:dyDescent="0.25">
      <c r="A10" s="2"/>
      <c r="B10" s="43" t="s">
        <v>64</v>
      </c>
      <c r="C10" s="2">
        <v>25378</v>
      </c>
      <c r="D10" s="74">
        <f>C10/ACTIVO!C$2</f>
        <v>2.7257426837900046E-2</v>
      </c>
      <c r="E10" s="84">
        <f t="shared" si="1"/>
        <v>1.613840311540043</v>
      </c>
      <c r="F10" s="2">
        <v>-41343</v>
      </c>
      <c r="G10" s="74">
        <f>F10/ACTIVO!F$2</f>
        <v>-3.2533562064244008E-2</v>
      </c>
    </row>
    <row r="11" spans="1:7" ht="15.75" x14ac:dyDescent="0.25">
      <c r="A11" s="2"/>
      <c r="B11" s="43" t="s">
        <v>65</v>
      </c>
      <c r="C11" s="2">
        <v>0</v>
      </c>
      <c r="D11" s="74">
        <f>C11/ACTIVO!C$2</f>
        <v>0</v>
      </c>
      <c r="E11" s="84" t="str">
        <f t="shared" si="1"/>
        <v/>
      </c>
      <c r="F11" s="2">
        <v>0</v>
      </c>
      <c r="G11" s="74">
        <f>F11/ACTIVO!F$2</f>
        <v>0</v>
      </c>
    </row>
    <row r="12" spans="1:7" ht="15.75" x14ac:dyDescent="0.25">
      <c r="A12" s="2"/>
      <c r="B12" s="43" t="s">
        <v>66</v>
      </c>
      <c r="C12" s="2">
        <v>0</v>
      </c>
      <c r="D12" s="74">
        <f>C12/ACTIVO!C$2</f>
        <v>0</v>
      </c>
      <c r="E12" s="84">
        <f t="shared" si="1"/>
        <v>-1</v>
      </c>
      <c r="F12" s="2">
        <v>46408</v>
      </c>
      <c r="G12" s="74">
        <f>F12/ACTIVO!F$2</f>
        <v>3.6519303105179493E-2</v>
      </c>
    </row>
    <row r="13" spans="1:7" ht="18.75" x14ac:dyDescent="0.3">
      <c r="A13" s="39" t="s">
        <v>67</v>
      </c>
      <c r="B13" s="39"/>
      <c r="C13" s="4">
        <v>0</v>
      </c>
      <c r="D13" s="75">
        <f>C13/ACTIVO!C$2</f>
        <v>0</v>
      </c>
      <c r="E13" s="85">
        <f>IF(F13=0,"",(C13-F13)/ABS(F13))</f>
        <v>-1</v>
      </c>
      <c r="F13" s="4">
        <v>83</v>
      </c>
      <c r="G13" s="75">
        <f>F13/ACTIVO!F$2</f>
        <v>6.5314216465477899E-5</v>
      </c>
    </row>
    <row r="14" spans="1:7" ht="15.75" x14ac:dyDescent="0.25">
      <c r="A14" s="2"/>
      <c r="B14" s="43" t="s">
        <v>68</v>
      </c>
      <c r="C14" s="2">
        <v>0</v>
      </c>
      <c r="D14" s="74">
        <f>C14/ACTIVO!C$2</f>
        <v>0</v>
      </c>
      <c r="E14" s="84">
        <f>IF(F14=0,"",(C14-F14)/ABS(F14))</f>
        <v>-1</v>
      </c>
      <c r="F14" s="2">
        <v>83</v>
      </c>
      <c r="G14" s="74">
        <f>F14/ACTIVO!F$2</f>
        <v>6.5314216465477899E-5</v>
      </c>
    </row>
    <row r="15" spans="1:7" ht="15.75" x14ac:dyDescent="0.25">
      <c r="A15" s="2"/>
      <c r="B15" s="43" t="s">
        <v>69</v>
      </c>
      <c r="C15" s="2">
        <v>0</v>
      </c>
      <c r="D15" s="74">
        <f>C15/ACTIVO!C$2</f>
        <v>0</v>
      </c>
      <c r="E15" s="84" t="str">
        <f t="shared" ref="E15:E19" si="2">IF(F15=0,"",(C15-F15)/ABS(F15))</f>
        <v/>
      </c>
      <c r="F15" s="2">
        <v>0</v>
      </c>
      <c r="G15" s="74">
        <f>F15/ACTIVO!F$2</f>
        <v>0</v>
      </c>
    </row>
    <row r="16" spans="1:7" ht="15.75" x14ac:dyDescent="0.25">
      <c r="A16" s="2"/>
      <c r="B16" s="43" t="s">
        <v>70</v>
      </c>
      <c r="C16" s="2">
        <v>0</v>
      </c>
      <c r="D16" s="74">
        <f>C16/ACTIVO!C$2</f>
        <v>0</v>
      </c>
      <c r="E16" s="84" t="str">
        <f t="shared" si="2"/>
        <v/>
      </c>
      <c r="F16" s="2">
        <v>0</v>
      </c>
      <c r="G16" s="74">
        <f>F16/ACTIVO!F$2</f>
        <v>0</v>
      </c>
    </row>
    <row r="17" spans="1:7" ht="15.75" x14ac:dyDescent="0.25">
      <c r="A17" s="2"/>
      <c r="B17" s="43" t="s">
        <v>71</v>
      </c>
      <c r="C17" s="2">
        <v>0</v>
      </c>
      <c r="D17" s="74">
        <f>C17/ACTIVO!C$2</f>
        <v>0</v>
      </c>
      <c r="E17" s="84" t="str">
        <f t="shared" si="2"/>
        <v/>
      </c>
      <c r="F17" s="2">
        <v>0</v>
      </c>
      <c r="G17" s="74">
        <f>F17/ACTIVO!F$2</f>
        <v>0</v>
      </c>
    </row>
    <row r="18" spans="1:7" ht="15.75" x14ac:dyDescent="0.25">
      <c r="A18" s="2"/>
      <c r="B18" s="43" t="s">
        <v>72</v>
      </c>
      <c r="C18" s="2">
        <v>0</v>
      </c>
      <c r="D18" s="74">
        <f>C18/ACTIVO!C$2</f>
        <v>0</v>
      </c>
      <c r="E18" s="84" t="str">
        <f t="shared" si="2"/>
        <v/>
      </c>
      <c r="F18" s="2">
        <v>0</v>
      </c>
      <c r="G18" s="74">
        <f>F18/ACTIVO!F$2</f>
        <v>0</v>
      </c>
    </row>
    <row r="19" spans="1:7" ht="18.75" x14ac:dyDescent="0.3">
      <c r="A19" s="39" t="s">
        <v>73</v>
      </c>
      <c r="B19" s="45"/>
      <c r="C19" s="4">
        <v>0</v>
      </c>
      <c r="D19" s="75">
        <f>C19/ACTIVO!C$2</f>
        <v>0</v>
      </c>
      <c r="E19" s="84" t="str">
        <f t="shared" si="2"/>
        <v/>
      </c>
      <c r="F19" s="4">
        <v>0</v>
      </c>
      <c r="G19" s="75">
        <f>F19/ACTIVO!F$2</f>
        <v>0</v>
      </c>
    </row>
    <row r="20" spans="1:7" ht="18.75" x14ac:dyDescent="0.3">
      <c r="A20" s="39" t="s">
        <v>74</v>
      </c>
      <c r="B20" s="39"/>
      <c r="C20" s="39">
        <v>516381</v>
      </c>
      <c r="D20" s="76">
        <f>C20/ACTIVO!C$2</f>
        <v>0.55462279643713708</v>
      </c>
      <c r="E20" s="132">
        <f>IF(F20=0,"",(C20-F20)/ABS(F20))</f>
        <v>-0.3004578891041359</v>
      </c>
      <c r="F20" s="39">
        <v>738170</v>
      </c>
      <c r="G20" s="76">
        <f>F20/ACTIVO!F$2</f>
        <v>0.58087945985929901</v>
      </c>
    </row>
    <row r="21" spans="1:7" ht="15.75" x14ac:dyDescent="0.25">
      <c r="A21" s="2"/>
      <c r="B21" s="43" t="s">
        <v>75</v>
      </c>
      <c r="C21" s="2">
        <v>4796</v>
      </c>
      <c r="D21" s="74">
        <f>C21/ACTIVO!C$2</f>
        <v>5.1511789390246915E-3</v>
      </c>
      <c r="E21" s="84">
        <f>IF(F21=0,"",(C21-F21)/ABS(F21))</f>
        <v>-0.75728744939271253</v>
      </c>
      <c r="F21" s="2">
        <v>19760</v>
      </c>
      <c r="G21" s="74">
        <f>F21/ACTIVO!F$2</f>
        <v>1.554950502840775E-2</v>
      </c>
    </row>
    <row r="22" spans="1:7" ht="15.75" x14ac:dyDescent="0.25">
      <c r="A22" s="2"/>
      <c r="B22" s="43" t="s">
        <v>76</v>
      </c>
      <c r="C22" s="2">
        <v>86006</v>
      </c>
      <c r="D22" s="74">
        <f>C22/ACTIVO!C$2</f>
        <v>9.2375374443235528E-2</v>
      </c>
      <c r="E22" s="84">
        <f t="shared" ref="E22:E27" si="3">IF(F22=0,"",(C22-F22)/ABS(F22))</f>
        <v>-0.86211595559802234</v>
      </c>
      <c r="F22" s="2">
        <v>623756</v>
      </c>
      <c r="G22" s="74">
        <f>F22/ACTIVO!F$2</f>
        <v>0.49084499283904376</v>
      </c>
    </row>
    <row r="23" spans="1:7" ht="31.5" x14ac:dyDescent="0.25">
      <c r="A23" s="2"/>
      <c r="B23" s="44" t="s">
        <v>77</v>
      </c>
      <c r="C23" s="2">
        <v>425579</v>
      </c>
      <c r="D23" s="74">
        <f>C23/ACTIVO!C$2</f>
        <v>0.45709624305487684</v>
      </c>
      <c r="E23" s="84">
        <f t="shared" si="3"/>
        <v>3.4974848350347685</v>
      </c>
      <c r="F23" s="113">
        <v>94626</v>
      </c>
      <c r="G23" s="74">
        <f>F23/ACTIVO!F$2</f>
        <v>7.4462928280268806E-2</v>
      </c>
    </row>
    <row r="24" spans="1:7" ht="15.75" x14ac:dyDescent="0.25">
      <c r="A24" s="2"/>
      <c r="B24" s="43" t="s">
        <v>78</v>
      </c>
      <c r="C24" s="2">
        <v>0</v>
      </c>
      <c r="D24" s="74">
        <f>C24/ACTIVO!C$2</f>
        <v>0</v>
      </c>
      <c r="E24" s="84">
        <f t="shared" si="3"/>
        <v>-1</v>
      </c>
      <c r="F24" s="2">
        <v>28</v>
      </c>
      <c r="G24" s="74">
        <f>F24/ACTIVO!F$2</f>
        <v>2.2033711578715436E-5</v>
      </c>
    </row>
    <row r="25" spans="1:7" ht="15.75" x14ac:dyDescent="0.25">
      <c r="A25" s="2"/>
      <c r="B25" s="43" t="s">
        <v>79</v>
      </c>
      <c r="C25" s="2">
        <v>0</v>
      </c>
      <c r="D25" s="74">
        <f>C25/ACTIVO!C$2</f>
        <v>0</v>
      </c>
      <c r="E25" s="84" t="str">
        <f t="shared" si="3"/>
        <v/>
      </c>
      <c r="F25" s="2">
        <v>0</v>
      </c>
      <c r="G25" s="74">
        <f>F25/ACTIVO!F$2</f>
        <v>0</v>
      </c>
    </row>
    <row r="26" spans="1:7" ht="15.75" x14ac:dyDescent="0.25">
      <c r="A26" s="2"/>
      <c r="B26" s="43" t="s">
        <v>80</v>
      </c>
      <c r="C26" s="2">
        <v>0</v>
      </c>
      <c r="D26" s="74">
        <f>C26/ACTIVO!C$2</f>
        <v>0</v>
      </c>
      <c r="E26" s="84" t="str">
        <f t="shared" si="3"/>
        <v/>
      </c>
      <c r="F26" s="2">
        <v>0</v>
      </c>
      <c r="G26" s="74">
        <f>F26/ACTIVO!F$2</f>
        <v>0</v>
      </c>
    </row>
    <row r="27" spans="1:7" ht="15.75" x14ac:dyDescent="0.25">
      <c r="A27" s="4"/>
      <c r="B27" s="45" t="s">
        <v>81</v>
      </c>
      <c r="C27" s="4">
        <v>0</v>
      </c>
      <c r="D27" s="75">
        <f>C27/ACTIVO!C$2</f>
        <v>0</v>
      </c>
      <c r="E27" s="84" t="str">
        <f t="shared" si="3"/>
        <v/>
      </c>
      <c r="F27" s="4">
        <v>0</v>
      </c>
      <c r="G27" s="75">
        <f>F27/ACTIVO!F$2</f>
        <v>0</v>
      </c>
    </row>
    <row r="28" spans="1:7" ht="18.75" x14ac:dyDescent="0.3">
      <c r="A28" s="39" t="s">
        <v>82</v>
      </c>
      <c r="B28" s="39"/>
      <c r="C28" s="39">
        <v>117894</v>
      </c>
      <c r="D28" s="76">
        <f>C28/ACTIVO!C$2</f>
        <v>0.12662491447818536</v>
      </c>
      <c r="E28" s="132">
        <f>IF(F28=0,"",(C28-F28)/ABS(F28))</f>
        <v>-0.88207592936198731</v>
      </c>
      <c r="F28" s="39">
        <v>999745</v>
      </c>
      <c r="G28" s="76">
        <f>F28/ACTIVO!F$2</f>
        <v>0.78671760650938793</v>
      </c>
    </row>
    <row r="29" spans="1:7" ht="31.5" x14ac:dyDescent="0.25">
      <c r="A29" s="2"/>
      <c r="B29" s="44" t="s">
        <v>83</v>
      </c>
      <c r="C29" s="2">
        <v>0</v>
      </c>
      <c r="D29" s="74">
        <f>C29/ACTIVO!C$2</f>
        <v>0</v>
      </c>
      <c r="E29" s="84" t="str">
        <f>IF(F29=0,"",(C29-F29)/ABS(F29))</f>
        <v/>
      </c>
      <c r="F29" s="2">
        <v>0</v>
      </c>
      <c r="G29" s="74">
        <f>F29/ACTIVO!F$2</f>
        <v>0</v>
      </c>
    </row>
    <row r="30" spans="1:7" ht="15.75" x14ac:dyDescent="0.25">
      <c r="A30" s="2"/>
      <c r="B30" s="43" t="s">
        <v>84</v>
      </c>
      <c r="C30" s="2">
        <v>0</v>
      </c>
      <c r="D30" s="74">
        <f>C30/ACTIVO!C$2</f>
        <v>0</v>
      </c>
      <c r="E30" s="84" t="str">
        <f t="shared" ref="E30:E35" si="4">IF(F30=0,"",(C30-F30)/ABS(F30))</f>
        <v/>
      </c>
      <c r="F30" s="2">
        <v>0</v>
      </c>
      <c r="G30" s="74">
        <f>F30/ACTIVO!F$2</f>
        <v>0</v>
      </c>
    </row>
    <row r="31" spans="1:7" ht="15.75" x14ac:dyDescent="0.25">
      <c r="A31" s="2"/>
      <c r="B31" s="43" t="s">
        <v>85</v>
      </c>
      <c r="C31" s="2">
        <v>90103</v>
      </c>
      <c r="D31" s="74">
        <f>C31/ACTIVO!C$2</f>
        <v>9.6775787310871927E-2</v>
      </c>
      <c r="E31" s="84">
        <f t="shared" si="4"/>
        <v>-0.90503978500289828</v>
      </c>
      <c r="F31" s="2">
        <v>948850</v>
      </c>
      <c r="G31" s="74">
        <f>F31/ACTIVO!F$2</f>
        <v>0.74666740112371932</v>
      </c>
    </row>
    <row r="32" spans="1:7" ht="31.5" x14ac:dyDescent="0.25">
      <c r="A32" s="2"/>
      <c r="B32" s="44" t="s">
        <v>86</v>
      </c>
      <c r="C32" s="2">
        <v>15476</v>
      </c>
      <c r="D32" s="74">
        <f>C32/ACTIVO!C$2</f>
        <v>1.6622111188562577E-2</v>
      </c>
      <c r="E32" s="84">
        <f t="shared" si="4"/>
        <v>-0.54860726265130522</v>
      </c>
      <c r="F32" s="2">
        <v>34285</v>
      </c>
      <c r="G32" s="74">
        <f>F32/ACTIVO!F$2</f>
        <v>2.6979492909866381E-2</v>
      </c>
    </row>
    <row r="33" spans="1:7" ht="15.75" x14ac:dyDescent="0.25">
      <c r="A33" s="2"/>
      <c r="B33" s="43" t="s">
        <v>87</v>
      </c>
      <c r="C33" s="2">
        <v>12315</v>
      </c>
      <c r="D33" s="74">
        <f>C33/ACTIVO!C$2</f>
        <v>1.3227015978750849E-2</v>
      </c>
      <c r="E33" s="84">
        <f t="shared" si="4"/>
        <v>-0.25857916917519569</v>
      </c>
      <c r="F33" s="2">
        <v>16610</v>
      </c>
      <c r="G33" s="74">
        <f>F33/ACTIVO!F$2</f>
        <v>1.3070712475802264E-2</v>
      </c>
    </row>
    <row r="34" spans="1:7" ht="15.75" x14ac:dyDescent="0.25">
      <c r="A34" s="2"/>
      <c r="B34" s="43" t="s">
        <v>54</v>
      </c>
      <c r="C34" s="2">
        <v>0</v>
      </c>
      <c r="D34" s="74">
        <f>C34/ACTIVO!C$2</f>
        <v>0</v>
      </c>
      <c r="E34" s="84" t="str">
        <f t="shared" si="4"/>
        <v/>
      </c>
      <c r="F34" s="2">
        <v>0</v>
      </c>
      <c r="G34" s="74">
        <f>F34/ACTIVO!F$2</f>
        <v>0</v>
      </c>
    </row>
    <row r="35" spans="1:7" ht="16.5" thickBot="1" x14ac:dyDescent="0.3">
      <c r="A35" s="30"/>
      <c r="B35" s="65" t="s">
        <v>88</v>
      </c>
      <c r="C35" s="30">
        <v>0</v>
      </c>
      <c r="D35" s="77">
        <f>C35/ACTIVO!C$2</f>
        <v>0</v>
      </c>
      <c r="E35" s="86" t="str">
        <f t="shared" si="4"/>
        <v/>
      </c>
      <c r="F35" s="30">
        <v>0</v>
      </c>
      <c r="G35" s="77">
        <f>F35/ACTIVO!F$2</f>
        <v>0</v>
      </c>
    </row>
    <row r="36" spans="1:7" ht="15.75" thickTop="1" x14ac:dyDescent="0.25">
      <c r="A36" s="34"/>
      <c r="B36" s="34"/>
      <c r="C36" s="34"/>
      <c r="D36" s="80"/>
      <c r="E36" s="94"/>
      <c r="F36" s="34"/>
      <c r="G36" s="7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63FF-B4BB-4971-8301-4045E47BD376}">
  <dimension ref="A1:H29"/>
  <sheetViews>
    <sheetView workbookViewId="0">
      <pane ySplit="1" topLeftCell="A11" activePane="bottomLeft" state="frozen"/>
      <selection activeCell="C37" sqref="C37"/>
      <selection pane="bottomLeft" activeCell="F24" sqref="F24"/>
    </sheetView>
  </sheetViews>
  <sheetFormatPr baseColWidth="10" defaultColWidth="11.42578125" defaultRowHeight="15" x14ac:dyDescent="0.25"/>
  <cols>
    <col min="1" max="1" width="4.140625" style="34" customWidth="1"/>
    <col min="2" max="2" width="3.7109375" style="34" customWidth="1"/>
    <col min="3" max="3" width="54.7109375" style="62" customWidth="1"/>
    <col min="4" max="4" width="18" style="34" customWidth="1"/>
    <col min="5" max="5" width="14.140625" style="80" customWidth="1"/>
    <col min="6" max="6" width="13.140625" style="94" customWidth="1"/>
    <col min="7" max="7" width="19" style="34" customWidth="1"/>
    <col min="8" max="8" width="12.7109375" style="80" customWidth="1"/>
    <col min="9" max="16384" width="11.42578125" style="34"/>
  </cols>
  <sheetData>
    <row r="1" spans="1:8" s="96" customFormat="1" ht="24" thickBot="1" x14ac:dyDescent="0.4">
      <c r="C1" s="97"/>
      <c r="D1" s="96" t="s">
        <v>116</v>
      </c>
      <c r="E1" s="98" t="s">
        <v>118</v>
      </c>
      <c r="F1" s="107" t="s">
        <v>119</v>
      </c>
      <c r="G1" s="96" t="s">
        <v>117</v>
      </c>
      <c r="H1" s="98" t="s">
        <v>118</v>
      </c>
    </row>
    <row r="2" spans="1:8" s="42" customFormat="1" ht="19.5" thickTop="1" x14ac:dyDescent="0.3">
      <c r="A2" s="128" t="s">
        <v>89</v>
      </c>
      <c r="B2" s="128"/>
      <c r="C2" s="128"/>
      <c r="E2" s="99"/>
      <c r="F2" s="108"/>
      <c r="H2" s="99"/>
    </row>
    <row r="3" spans="1:8" s="2" customFormat="1" ht="15.75" x14ac:dyDescent="0.25">
      <c r="B3" s="43" t="s">
        <v>90</v>
      </c>
      <c r="C3" s="44"/>
      <c r="D3" s="31">
        <v>116047</v>
      </c>
      <c r="E3" s="100">
        <f>D3/D$3</f>
        <v>1</v>
      </c>
      <c r="F3" s="109">
        <f>IF(G3=0,"",(D3-G3)/ABS(G3))</f>
        <v>4.8674790170896953</v>
      </c>
      <c r="G3" s="31">
        <v>19778</v>
      </c>
      <c r="H3" s="106">
        <f>G3/G$3</f>
        <v>1</v>
      </c>
    </row>
    <row r="4" spans="1:8" s="37" customFormat="1" ht="15.75" x14ac:dyDescent="0.25">
      <c r="A4" s="2"/>
      <c r="B4" s="129" t="s">
        <v>91</v>
      </c>
      <c r="C4" s="129"/>
      <c r="D4" s="31">
        <v>0</v>
      </c>
      <c r="E4" s="100">
        <f t="shared" ref="E4:E28" si="0">D4/D$3</f>
        <v>0</v>
      </c>
      <c r="F4" s="109" t="str">
        <f t="shared" ref="F4:F15" si="1">IF(G4=0,"",(D4-G4)/ABS(G4))</f>
        <v/>
      </c>
      <c r="G4" s="31">
        <v>0</v>
      </c>
      <c r="H4" s="106">
        <f t="shared" ref="H4:H28" si="2">G4/G$3</f>
        <v>0</v>
      </c>
    </row>
    <row r="5" spans="1:8" s="37" customFormat="1" ht="15.75" x14ac:dyDescent="0.25">
      <c r="A5" s="2"/>
      <c r="B5" s="43" t="s">
        <v>92</v>
      </c>
      <c r="C5" s="44"/>
      <c r="D5" s="31">
        <v>0</v>
      </c>
      <c r="E5" s="100">
        <f t="shared" si="0"/>
        <v>0</v>
      </c>
      <c r="F5" s="109" t="str">
        <f t="shared" si="1"/>
        <v/>
      </c>
      <c r="G5" s="31">
        <v>0</v>
      </c>
      <c r="H5" s="106">
        <f t="shared" si="2"/>
        <v>0</v>
      </c>
    </row>
    <row r="6" spans="1:8" s="2" customFormat="1" ht="15.75" x14ac:dyDescent="0.25">
      <c r="B6" s="43" t="s">
        <v>93</v>
      </c>
      <c r="C6" s="44"/>
      <c r="D6" s="31">
        <v>0</v>
      </c>
      <c r="E6" s="100">
        <f t="shared" si="0"/>
        <v>0</v>
      </c>
      <c r="F6" s="109" t="str">
        <f t="shared" si="1"/>
        <v/>
      </c>
      <c r="G6" s="31">
        <v>0</v>
      </c>
      <c r="H6" s="106">
        <f t="shared" si="2"/>
        <v>0</v>
      </c>
    </row>
    <row r="7" spans="1:8" s="2" customFormat="1" ht="15.75" x14ac:dyDescent="0.25">
      <c r="B7" s="43" t="s">
        <v>94</v>
      </c>
      <c r="C7" s="44"/>
      <c r="D7" s="31">
        <v>1136</v>
      </c>
      <c r="E7" s="100">
        <f t="shared" si="0"/>
        <v>9.7891371599438167E-3</v>
      </c>
      <c r="F7" s="109" t="str">
        <f t="shared" si="1"/>
        <v/>
      </c>
      <c r="G7" s="31">
        <v>0</v>
      </c>
      <c r="H7" s="106">
        <f t="shared" si="2"/>
        <v>0</v>
      </c>
    </row>
    <row r="8" spans="1:8" s="2" customFormat="1" ht="15.75" x14ac:dyDescent="0.25">
      <c r="B8" s="43" t="s">
        <v>95</v>
      </c>
      <c r="C8" s="44"/>
      <c r="D8" s="31">
        <v>-8959</v>
      </c>
      <c r="E8" s="100">
        <f t="shared" si="0"/>
        <v>-7.7201478711211843E-2</v>
      </c>
      <c r="F8" s="109">
        <f t="shared" si="1"/>
        <v>0.10624501197126895</v>
      </c>
      <c r="G8" s="31">
        <v>-10024</v>
      </c>
      <c r="H8" s="106">
        <f t="shared" si="2"/>
        <v>-0.50682576600262919</v>
      </c>
    </row>
    <row r="9" spans="1:8" s="2" customFormat="1" ht="15.75" x14ac:dyDescent="0.25">
      <c r="B9" s="43" t="s">
        <v>96</v>
      </c>
      <c r="C9" s="44"/>
      <c r="D9" s="31">
        <v>-8011</v>
      </c>
      <c r="E9" s="100">
        <f t="shared" si="0"/>
        <v>-6.9032374813653083E-2</v>
      </c>
      <c r="F9" s="109">
        <f t="shared" si="1"/>
        <v>0.52158853389071369</v>
      </c>
      <c r="G9" s="31">
        <v>-16745</v>
      </c>
      <c r="H9" s="106">
        <f t="shared" si="2"/>
        <v>-0.84664779047426431</v>
      </c>
    </row>
    <row r="10" spans="1:8" s="37" customFormat="1" ht="15.75" x14ac:dyDescent="0.25">
      <c r="A10" s="2"/>
      <c r="B10" s="43" t="s">
        <v>97</v>
      </c>
      <c r="C10" s="44"/>
      <c r="D10" s="31">
        <v>-251</v>
      </c>
      <c r="E10" s="100">
        <f t="shared" si="0"/>
        <v>-2.1629167492481496E-3</v>
      </c>
      <c r="F10" s="109">
        <f t="shared" si="1"/>
        <v>0.11619718309859155</v>
      </c>
      <c r="G10" s="31">
        <v>-284</v>
      </c>
      <c r="H10" s="100">
        <f t="shared" si="2"/>
        <v>-1.4359389220345839E-2</v>
      </c>
    </row>
    <row r="11" spans="1:8" s="37" customFormat="1" ht="15.75" x14ac:dyDescent="0.25">
      <c r="A11" s="2"/>
      <c r="B11" s="43" t="s">
        <v>98</v>
      </c>
      <c r="C11" s="44"/>
      <c r="D11" s="31">
        <v>0</v>
      </c>
      <c r="E11" s="100">
        <f t="shared" si="0"/>
        <v>0</v>
      </c>
      <c r="F11" s="109" t="str">
        <f t="shared" si="1"/>
        <v/>
      </c>
      <c r="G11" s="31">
        <v>0</v>
      </c>
      <c r="H11" s="100">
        <f t="shared" si="2"/>
        <v>0</v>
      </c>
    </row>
    <row r="12" spans="1:8" s="37" customFormat="1" ht="15.75" x14ac:dyDescent="0.25">
      <c r="A12" s="2"/>
      <c r="B12" s="43" t="s">
        <v>99</v>
      </c>
      <c r="C12" s="44"/>
      <c r="D12" s="31">
        <v>0</v>
      </c>
      <c r="E12" s="100">
        <f t="shared" si="0"/>
        <v>0</v>
      </c>
      <c r="F12" s="109" t="str">
        <f t="shared" si="1"/>
        <v/>
      </c>
      <c r="G12" s="31">
        <v>0</v>
      </c>
      <c r="H12" s="100">
        <f t="shared" si="2"/>
        <v>0</v>
      </c>
    </row>
    <row r="13" spans="1:8" s="37" customFormat="1" ht="15.75" x14ac:dyDescent="0.25">
      <c r="A13" s="2"/>
      <c r="B13" s="43" t="s">
        <v>100</v>
      </c>
      <c r="C13" s="44"/>
      <c r="D13" s="31">
        <v>-130</v>
      </c>
      <c r="E13" s="100">
        <f t="shared" si="0"/>
        <v>-1.1202357665428663E-3</v>
      </c>
      <c r="F13" s="109" t="str">
        <f t="shared" si="1"/>
        <v/>
      </c>
      <c r="G13" s="31">
        <v>0</v>
      </c>
      <c r="H13" s="100">
        <f t="shared" si="2"/>
        <v>0</v>
      </c>
    </row>
    <row r="14" spans="1:8" s="37" customFormat="1" ht="15.75" x14ac:dyDescent="0.25">
      <c r="A14" s="2"/>
      <c r="B14" s="43" t="s">
        <v>101</v>
      </c>
      <c r="C14" s="44"/>
      <c r="D14" s="31">
        <v>0</v>
      </c>
      <c r="E14" s="100">
        <f t="shared" si="0"/>
        <v>0</v>
      </c>
      <c r="F14" s="109" t="str">
        <f t="shared" si="1"/>
        <v/>
      </c>
      <c r="G14" s="31">
        <v>0</v>
      </c>
      <c r="H14" s="100">
        <f t="shared" si="2"/>
        <v>0</v>
      </c>
    </row>
    <row r="15" spans="1:8" s="4" customFormat="1" ht="15.75" x14ac:dyDescent="0.25">
      <c r="B15" s="45" t="s">
        <v>102</v>
      </c>
      <c r="C15" s="46"/>
      <c r="D15" s="47">
        <v>0</v>
      </c>
      <c r="E15" s="101">
        <f t="shared" si="0"/>
        <v>0</v>
      </c>
      <c r="F15" s="109">
        <f t="shared" si="1"/>
        <v>-1</v>
      </c>
      <c r="G15" s="47">
        <v>4634</v>
      </c>
      <c r="H15" s="101">
        <f t="shared" si="2"/>
        <v>0.23430073819395289</v>
      </c>
    </row>
    <row r="16" spans="1:8" s="48" customFormat="1" ht="18.75" x14ac:dyDescent="0.3">
      <c r="A16" s="48" t="s">
        <v>103</v>
      </c>
      <c r="C16" s="49"/>
      <c r="D16" s="50">
        <v>99832</v>
      </c>
      <c r="E16" s="102">
        <f t="shared" si="0"/>
        <v>0.86027213111928791</v>
      </c>
      <c r="F16" s="110">
        <f>IF(G16=0,"",(D16-G16)/ABS(G16))</f>
        <v>38.800833017796286</v>
      </c>
      <c r="G16" s="50">
        <v>-2641</v>
      </c>
      <c r="H16" s="102">
        <f t="shared" si="2"/>
        <v>-0.13353220750328648</v>
      </c>
    </row>
    <row r="17" spans="1:8" s="2" customFormat="1" ht="15.75" x14ac:dyDescent="0.25">
      <c r="B17" s="43" t="s">
        <v>104</v>
      </c>
      <c r="C17" s="44"/>
      <c r="D17" s="31">
        <v>6</v>
      </c>
      <c r="E17" s="100">
        <f t="shared" si="0"/>
        <v>5.1703189225055366E-5</v>
      </c>
      <c r="F17" s="109">
        <f>IF(G17=0,"",(D17-G17)/ABS(G17))</f>
        <v>-0.72727272727272729</v>
      </c>
      <c r="G17" s="31">
        <v>22</v>
      </c>
      <c r="H17" s="100">
        <f t="shared" si="2"/>
        <v>1.1123470522803114E-3</v>
      </c>
    </row>
    <row r="18" spans="1:8" s="2" customFormat="1" ht="15.75" x14ac:dyDescent="0.25">
      <c r="B18" s="43" t="s">
        <v>105</v>
      </c>
      <c r="C18" s="44"/>
      <c r="D18" s="31">
        <v>-30947</v>
      </c>
      <c r="E18" s="100">
        <f t="shared" si="0"/>
        <v>-0.26667643282463138</v>
      </c>
      <c r="F18" s="109">
        <f t="shared" ref="F18:F21" si="3">IF(G18=0,"",(D18-G18)/ABS(G18))</f>
        <v>0.43406543166980599</v>
      </c>
      <c r="G18" s="31">
        <v>-54683</v>
      </c>
      <c r="H18" s="100">
        <f t="shared" si="2"/>
        <v>-2.7648397209020121</v>
      </c>
    </row>
    <row r="19" spans="1:8" s="2" customFormat="1" ht="15.75" x14ac:dyDescent="0.25">
      <c r="B19" s="43" t="s">
        <v>106</v>
      </c>
      <c r="C19" s="44"/>
      <c r="D19" s="31">
        <v>-6190</v>
      </c>
      <c r="E19" s="100">
        <f t="shared" si="0"/>
        <v>-5.3340456883848787E-2</v>
      </c>
      <c r="F19" s="109" t="str">
        <f t="shared" si="3"/>
        <v/>
      </c>
      <c r="G19" s="31">
        <v>0</v>
      </c>
      <c r="H19" s="100">
        <f t="shared" si="2"/>
        <v>0</v>
      </c>
    </row>
    <row r="20" spans="1:8" s="37" customFormat="1" ht="15.75" x14ac:dyDescent="0.25">
      <c r="A20" s="2"/>
      <c r="B20" s="43" t="s">
        <v>107</v>
      </c>
      <c r="C20" s="44"/>
      <c r="D20" s="31">
        <v>-10</v>
      </c>
      <c r="E20" s="100">
        <f t="shared" si="0"/>
        <v>-8.6171982041758946E-5</v>
      </c>
      <c r="F20" s="109">
        <f t="shared" si="3"/>
        <v>0.95934959349593496</v>
      </c>
      <c r="G20" s="31">
        <v>-246</v>
      </c>
      <c r="H20" s="100">
        <f t="shared" si="2"/>
        <v>-1.2438062493679847E-2</v>
      </c>
    </row>
    <row r="21" spans="1:8" s="2" customFormat="1" ht="15.75" x14ac:dyDescent="0.25">
      <c r="B21" s="130" t="s">
        <v>108</v>
      </c>
      <c r="C21" s="130"/>
      <c r="D21" s="31">
        <v>-260</v>
      </c>
      <c r="E21" s="100">
        <f t="shared" si="0"/>
        <v>-2.2404715330857326E-3</v>
      </c>
      <c r="F21" s="109">
        <f t="shared" si="3"/>
        <v>0.89057239057239057</v>
      </c>
      <c r="G21" s="31">
        <v>-2376</v>
      </c>
      <c r="H21" s="100">
        <f t="shared" si="2"/>
        <v>-0.12013348164627363</v>
      </c>
    </row>
    <row r="22" spans="1:8" s="51" customFormat="1" ht="18.75" x14ac:dyDescent="0.3">
      <c r="A22" s="51" t="s">
        <v>109</v>
      </c>
      <c r="C22" s="52"/>
      <c r="D22" s="53">
        <v>-37356</v>
      </c>
      <c r="E22" s="103">
        <f t="shared" si="0"/>
        <v>-0.32190405611519468</v>
      </c>
      <c r="F22" s="110">
        <f>IF(G22=0,"",(D22-G22)/ABS(G22))</f>
        <v>0.33057362507392074</v>
      </c>
      <c r="G22" s="53">
        <v>-55803</v>
      </c>
      <c r="H22" s="103">
        <f t="shared" si="2"/>
        <v>-2.8214682981090102</v>
      </c>
    </row>
    <row r="23" spans="1:8" s="48" customFormat="1" ht="18.75" x14ac:dyDescent="0.3">
      <c r="A23" s="48" t="s">
        <v>110</v>
      </c>
      <c r="C23" s="49"/>
      <c r="D23" s="50">
        <v>62476</v>
      </c>
      <c r="E23" s="102">
        <f t="shared" si="0"/>
        <v>0.53836807500409312</v>
      </c>
      <c r="F23" s="110">
        <f>IF(G23=0,"",(D23-G23)/ABS(G23))</f>
        <v>2.068989117787968</v>
      </c>
      <c r="G23" s="50">
        <v>-58444</v>
      </c>
      <c r="H23" s="102">
        <f t="shared" si="2"/>
        <v>-2.9550005056122965</v>
      </c>
    </row>
    <row r="24" spans="1:8" s="58" customFormat="1" ht="15.75" x14ac:dyDescent="0.25">
      <c r="A24" s="54"/>
      <c r="B24" s="55" t="s">
        <v>111</v>
      </c>
      <c r="C24" s="56"/>
      <c r="D24" s="57">
        <v>-37098</v>
      </c>
      <c r="E24" s="104">
        <f t="shared" si="0"/>
        <v>-0.3196808189785173</v>
      </c>
      <c r="F24" s="111">
        <f>IF(G24=0,"",(D24-G24)/ABS(G24))</f>
        <v>-3.169346821823285</v>
      </c>
      <c r="G24" s="57">
        <v>17101</v>
      </c>
      <c r="H24" s="104">
        <f t="shared" si="2"/>
        <v>0.86464758822934573</v>
      </c>
    </row>
    <row r="25" spans="1:8" s="51" customFormat="1" ht="18.75" x14ac:dyDescent="0.3">
      <c r="A25" s="131" t="s">
        <v>112</v>
      </c>
      <c r="B25" s="131"/>
      <c r="C25" s="131"/>
      <c r="D25" s="53">
        <v>25378</v>
      </c>
      <c r="E25" s="103">
        <f t="shared" si="0"/>
        <v>0.21868725602557584</v>
      </c>
      <c r="F25" s="110">
        <f>IF(G25=0,"",(D25-G25)/ABS(G25))</f>
        <v>1.613840311540043</v>
      </c>
      <c r="G25" s="53">
        <v>-41343</v>
      </c>
      <c r="H25" s="103">
        <f t="shared" si="2"/>
        <v>-2.0903529173829507</v>
      </c>
    </row>
    <row r="26" spans="1:8" s="51" customFormat="1" ht="18.75" x14ac:dyDescent="0.3">
      <c r="A26" s="51" t="s">
        <v>113</v>
      </c>
      <c r="C26" s="52"/>
      <c r="D26" s="53"/>
      <c r="E26" s="103">
        <f t="shared" si="0"/>
        <v>0</v>
      </c>
      <c r="F26" s="110"/>
      <c r="G26" s="53"/>
      <c r="H26" s="103">
        <f t="shared" si="2"/>
        <v>0</v>
      </c>
    </row>
    <row r="27" spans="1:8" s="58" customFormat="1" ht="15.75" x14ac:dyDescent="0.25">
      <c r="A27" s="54"/>
      <c r="B27" s="127" t="s">
        <v>114</v>
      </c>
      <c r="C27" s="127"/>
      <c r="D27" s="57">
        <v>0</v>
      </c>
      <c r="E27" s="104">
        <f t="shared" si="0"/>
        <v>0</v>
      </c>
      <c r="F27" s="111"/>
      <c r="G27" s="57">
        <v>0</v>
      </c>
      <c r="H27" s="104">
        <f t="shared" si="2"/>
        <v>0</v>
      </c>
    </row>
    <row r="28" spans="1:8" s="59" customFormat="1" ht="19.5" thickBot="1" x14ac:dyDescent="0.35">
      <c r="A28" s="59" t="s">
        <v>115</v>
      </c>
      <c r="C28" s="60"/>
      <c r="D28" s="61">
        <v>25378</v>
      </c>
      <c r="E28" s="105">
        <f t="shared" si="0"/>
        <v>0.21868725602557584</v>
      </c>
      <c r="F28" s="112">
        <f>IF(G28=0,"",(D28-G28)/ABS(G28))</f>
        <v>1.613840311540043</v>
      </c>
      <c r="G28" s="61">
        <v>-41343</v>
      </c>
      <c r="H28" s="105">
        <f t="shared" si="2"/>
        <v>-2.0903529173829507</v>
      </c>
    </row>
    <row r="29" spans="1:8" ht="15.75" thickTop="1" x14ac:dyDescent="0.25"/>
  </sheetData>
  <mergeCells count="5">
    <mergeCell ref="B27:C27"/>
    <mergeCell ref="A2:C2"/>
    <mergeCell ref="B4:C4"/>
    <mergeCell ref="B21:C21"/>
    <mergeCell ref="A25:C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RATIOS</vt:lpstr>
      <vt:lpstr>ACTIVO</vt:lpstr>
      <vt:lpstr>PASIVO y PN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José Pedregal Tercero</dc:creator>
  <cp:lastModifiedBy>Diego Jose Pedregal Tercero</cp:lastModifiedBy>
  <dcterms:created xsi:type="dcterms:W3CDTF">2022-11-29T13:10:13Z</dcterms:created>
  <dcterms:modified xsi:type="dcterms:W3CDTF">2023-01-11T16:29:36Z</dcterms:modified>
</cp:coreProperties>
</file>