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PhD/Projects/cyanobacteria-ps/raw_data/dwtp_grab_samples/"/>
    </mc:Choice>
  </mc:AlternateContent>
  <xr:revisionPtr revIDLastSave="0" documentId="8_{E4911F9F-E68C-EA45-9EC5-418A3FBB314F}" xr6:coauthVersionLast="47" xr6:coauthVersionMax="47" xr10:uidLastSave="{00000000-0000-0000-0000-000000000000}"/>
  <bookViews>
    <workbookView xWindow="0" yWindow="760" windowWidth="30240" windowHeight="17360" activeTab="3" xr2:uid="{00000000-000D-0000-FFFF-FFFF00000000}"/>
  </bookViews>
  <sheets>
    <sheet name="2021 16s STD Curve" sheetId="2" r:id="rId1"/>
    <sheet name="2021 16s samples" sheetId="1" r:id="rId2"/>
    <sheet name="2021 Toxin STD Curve" sheetId="4" r:id="rId3"/>
    <sheet name="2021 Toxin Samples" sheetId="3" r:id="rId4"/>
    <sheet name="Sheet1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8" i="1" l="1"/>
  <c r="T138" i="1" s="1"/>
  <c r="S133" i="1" l="1"/>
  <c r="T133" i="1"/>
  <c r="S134" i="1"/>
  <c r="T134" i="1"/>
  <c r="S129" i="1" l="1"/>
  <c r="T129" i="1"/>
  <c r="L125" i="1" l="1"/>
  <c r="L124" i="1"/>
  <c r="L121" i="1"/>
  <c r="L120" i="1"/>
  <c r="L119" i="1"/>
  <c r="L118" i="1"/>
  <c r="L117" i="1"/>
  <c r="S125" i="1"/>
  <c r="T125" i="1"/>
  <c r="S118" i="1" l="1"/>
  <c r="T118" i="1"/>
  <c r="S119" i="1"/>
  <c r="T119" i="1" s="1"/>
  <c r="S120" i="1"/>
  <c r="T120" i="1"/>
  <c r="S121" i="1"/>
  <c r="T121" i="1" s="1"/>
  <c r="Q57" i="3" l="1"/>
  <c r="L114" i="1" l="1"/>
  <c r="L113" i="1"/>
  <c r="L112" i="1"/>
  <c r="L111" i="1"/>
  <c r="L110" i="1"/>
  <c r="L109" i="1"/>
  <c r="L108" i="1"/>
  <c r="S109" i="1"/>
  <c r="T109" i="1" s="1"/>
  <c r="S110" i="1"/>
  <c r="T110" i="1"/>
  <c r="S111" i="1"/>
  <c r="T111" i="1" s="1"/>
  <c r="S112" i="1"/>
  <c r="T112" i="1"/>
  <c r="S113" i="1"/>
  <c r="T113" i="1" s="1"/>
  <c r="S114" i="1"/>
  <c r="T114" i="1"/>
  <c r="N101" i="1" l="1"/>
  <c r="N102" i="1"/>
  <c r="N103" i="1"/>
  <c r="N104" i="1"/>
  <c r="N105" i="1"/>
  <c r="N100" i="1"/>
  <c r="N99" i="1"/>
  <c r="L105" i="1"/>
  <c r="L104" i="1"/>
  <c r="L103" i="1"/>
  <c r="L102" i="1"/>
  <c r="L101" i="1"/>
  <c r="L100" i="1"/>
  <c r="L99" i="1"/>
  <c r="S100" i="1"/>
  <c r="T100" i="1" s="1"/>
  <c r="S101" i="1"/>
  <c r="T101" i="1"/>
  <c r="S102" i="1"/>
  <c r="T102" i="1" s="1"/>
  <c r="S103" i="1"/>
  <c r="T103" i="1"/>
  <c r="S104" i="1"/>
  <c r="T104" i="1" s="1"/>
  <c r="S105" i="1"/>
  <c r="T105" i="1"/>
  <c r="T51" i="3" l="1"/>
  <c r="U51" i="3" s="1"/>
  <c r="R51" i="3"/>
  <c r="S51" i="3" s="1"/>
  <c r="P51" i="3"/>
  <c r="Q51" i="3" s="1"/>
  <c r="N92" i="1" l="1"/>
  <c r="N93" i="1"/>
  <c r="N94" i="1"/>
  <c r="N95" i="1"/>
  <c r="N96" i="1"/>
  <c r="N91" i="1"/>
  <c r="N90" i="1"/>
  <c r="L96" i="1"/>
  <c r="L95" i="1"/>
  <c r="L94" i="1"/>
  <c r="L93" i="1"/>
  <c r="L92" i="1"/>
  <c r="L91" i="1"/>
  <c r="L90" i="1"/>
  <c r="S91" i="1"/>
  <c r="T91" i="1" s="1"/>
  <c r="S92" i="1"/>
  <c r="T92" i="1"/>
  <c r="S93" i="1"/>
  <c r="T93" i="1" s="1"/>
  <c r="S94" i="1"/>
  <c r="T94" i="1"/>
  <c r="S95" i="1"/>
  <c r="T95" i="1" s="1"/>
  <c r="S96" i="1"/>
  <c r="T96" i="1"/>
  <c r="T36" i="3" l="1"/>
  <c r="U36" i="3" s="1"/>
  <c r="R36" i="3"/>
  <c r="S36" i="3" s="1"/>
  <c r="P36" i="3"/>
  <c r="Q36" i="3" s="1"/>
  <c r="Q81" i="1"/>
  <c r="N83" i="1"/>
  <c r="N84" i="1"/>
  <c r="N85" i="1"/>
  <c r="N86" i="1"/>
  <c r="N87" i="1"/>
  <c r="N82" i="1"/>
  <c r="N81" i="1"/>
  <c r="N77" i="1"/>
  <c r="L87" i="1"/>
  <c r="L86" i="1"/>
  <c r="L85" i="1"/>
  <c r="L84" i="1"/>
  <c r="L83" i="1"/>
  <c r="L82" i="1"/>
  <c r="L81" i="1"/>
  <c r="T82" i="1"/>
  <c r="T83" i="1"/>
  <c r="T84" i="1"/>
  <c r="T85" i="1"/>
  <c r="T86" i="1"/>
  <c r="T87" i="1"/>
  <c r="S82" i="1"/>
  <c r="S83" i="1"/>
  <c r="S84" i="1"/>
  <c r="S85" i="1"/>
  <c r="S86" i="1"/>
  <c r="S87" i="1"/>
  <c r="P31" i="3"/>
  <c r="Q31" i="3" s="1"/>
  <c r="R31" i="3"/>
  <c r="S31" i="3" s="1"/>
  <c r="T31" i="3"/>
  <c r="U31" i="3" s="1"/>
  <c r="P26" i="3" l="1"/>
  <c r="Q26" i="3" s="1"/>
  <c r="P27" i="3"/>
  <c r="P28" i="3"/>
  <c r="P29" i="3"/>
  <c r="P30" i="3"/>
  <c r="T26" i="3"/>
  <c r="U26" i="3" s="1"/>
  <c r="R26" i="3"/>
  <c r="S26" i="3" s="1"/>
  <c r="N78" i="1" l="1"/>
  <c r="L78" i="1"/>
  <c r="L77" i="1"/>
  <c r="L76" i="1"/>
  <c r="T77" i="1"/>
  <c r="T78" i="1"/>
  <c r="S77" i="1"/>
  <c r="S78" i="1"/>
  <c r="Q71" i="1" l="1"/>
  <c r="N73" i="1"/>
  <c r="N72" i="1"/>
  <c r="L73" i="1"/>
  <c r="L72" i="1"/>
  <c r="L71" i="1"/>
  <c r="L67" i="1"/>
  <c r="T72" i="1"/>
  <c r="T73" i="1"/>
  <c r="S72" i="1"/>
  <c r="S73" i="1"/>
  <c r="T67" i="1" l="1"/>
  <c r="T68" i="1"/>
  <c r="S67" i="1"/>
  <c r="S68" i="1"/>
  <c r="Q65" i="1"/>
  <c r="N68" i="1"/>
  <c r="N67" i="1"/>
  <c r="L68" i="1"/>
  <c r="T62" i="1"/>
  <c r="T63" i="1"/>
  <c r="S62" i="1"/>
  <c r="S63" i="1"/>
  <c r="Q60" i="1"/>
  <c r="Q52" i="1"/>
  <c r="N63" i="1"/>
  <c r="N62" i="1"/>
  <c r="L63" i="1"/>
  <c r="L62" i="1"/>
  <c r="N57" i="1" l="1"/>
  <c r="N58" i="1"/>
  <c r="N55" i="1"/>
  <c r="N56" i="1"/>
  <c r="N54" i="1"/>
  <c r="L58" i="1"/>
  <c r="L57" i="1"/>
  <c r="L56" i="1"/>
  <c r="L55" i="1"/>
  <c r="L54" i="1"/>
  <c r="T54" i="1"/>
  <c r="T55" i="1"/>
  <c r="T56" i="1"/>
  <c r="T57" i="1"/>
  <c r="T58" i="1"/>
  <c r="S54" i="1"/>
  <c r="S55" i="1"/>
  <c r="S56" i="1"/>
  <c r="S57" i="1"/>
  <c r="S58" i="1"/>
  <c r="T4" i="1" l="1"/>
  <c r="P11" i="3" l="1"/>
  <c r="P21" i="3"/>
  <c r="Q21" i="3" s="1"/>
  <c r="R21" i="3"/>
  <c r="S21" i="3"/>
  <c r="T21" i="3"/>
  <c r="U21" i="3"/>
  <c r="Q44" i="1" l="1"/>
  <c r="N35" i="1"/>
  <c r="N36" i="1"/>
  <c r="N37" i="1"/>
  <c r="N38" i="1"/>
  <c r="N39" i="1"/>
  <c r="N40" i="1"/>
  <c r="N41" i="1"/>
  <c r="N42" i="1"/>
  <c r="N44" i="1"/>
  <c r="N46" i="1"/>
  <c r="N47" i="1"/>
  <c r="N48" i="1"/>
  <c r="N49" i="1"/>
  <c r="N50" i="1"/>
  <c r="S50" i="1"/>
  <c r="T50" i="1" s="1"/>
  <c r="L50" i="1"/>
  <c r="S49" i="1"/>
  <c r="T49" i="1" s="1"/>
  <c r="L49" i="1"/>
  <c r="S48" i="1"/>
  <c r="T48" i="1" s="1"/>
  <c r="L48" i="1"/>
  <c r="S47" i="1"/>
  <c r="T47" i="1" s="1"/>
  <c r="L47" i="1"/>
  <c r="P3" i="3" l="1"/>
  <c r="P19" i="3"/>
  <c r="Q19" i="3" s="1"/>
  <c r="R19" i="3"/>
  <c r="S19" i="3"/>
  <c r="T19" i="3"/>
  <c r="U19" i="3" s="1"/>
  <c r="P20" i="3"/>
  <c r="Q20" i="3" s="1"/>
  <c r="R20" i="3"/>
  <c r="S20" i="3" s="1"/>
  <c r="T20" i="3"/>
  <c r="U20" i="3" s="1"/>
  <c r="P22" i="3"/>
  <c r="Q22" i="3" s="1"/>
  <c r="R22" i="3"/>
  <c r="S22" i="3" s="1"/>
  <c r="T22" i="3"/>
  <c r="U22" i="3" s="1"/>
  <c r="P23" i="3"/>
  <c r="Q23" i="3" s="1"/>
  <c r="R23" i="3"/>
  <c r="S23" i="3" s="1"/>
  <c r="T23" i="3"/>
  <c r="U23" i="3" s="1"/>
  <c r="P24" i="3"/>
  <c r="Q24" i="3"/>
  <c r="R24" i="3"/>
  <c r="S24" i="3" s="1"/>
  <c r="T24" i="3"/>
  <c r="U24" i="3" s="1"/>
  <c r="P25" i="3"/>
  <c r="Q25" i="3" s="1"/>
  <c r="R25" i="3"/>
  <c r="S25" i="3" s="1"/>
  <c r="T25" i="3"/>
  <c r="U25" i="3" s="1"/>
  <c r="Q27" i="3"/>
  <c r="R27" i="3"/>
  <c r="S27" i="3" s="1"/>
  <c r="T27" i="3"/>
  <c r="U27" i="3" s="1"/>
  <c r="Q28" i="3"/>
  <c r="R28" i="3"/>
  <c r="S28" i="3" s="1"/>
  <c r="T28" i="3"/>
  <c r="U28" i="3" s="1"/>
  <c r="Q29" i="3"/>
  <c r="R29" i="3"/>
  <c r="S29" i="3" s="1"/>
  <c r="T29" i="3"/>
  <c r="U29" i="3" s="1"/>
  <c r="Q30" i="3"/>
  <c r="R30" i="3"/>
  <c r="S30" i="3" s="1"/>
  <c r="T30" i="3"/>
  <c r="U30" i="3" s="1"/>
  <c r="P32" i="3"/>
  <c r="Q32" i="3" s="1"/>
  <c r="R32" i="3"/>
  <c r="S32" i="3" s="1"/>
  <c r="T32" i="3"/>
  <c r="U32" i="3" s="1"/>
  <c r="P33" i="3"/>
  <c r="Q33" i="3" s="1"/>
  <c r="R33" i="3"/>
  <c r="S33" i="3" s="1"/>
  <c r="T33" i="3"/>
  <c r="U33" i="3" s="1"/>
  <c r="P34" i="3"/>
  <c r="Q34" i="3" s="1"/>
  <c r="R34" i="3"/>
  <c r="S34" i="3" s="1"/>
  <c r="T34" i="3"/>
  <c r="U34" i="3"/>
  <c r="P35" i="3"/>
  <c r="Q35" i="3" s="1"/>
  <c r="R35" i="3"/>
  <c r="S35" i="3" s="1"/>
  <c r="T35" i="3"/>
  <c r="U35" i="3" s="1"/>
  <c r="P37" i="3"/>
  <c r="Q37" i="3" s="1"/>
  <c r="R37" i="3"/>
  <c r="S37" i="3" s="1"/>
  <c r="T37" i="3"/>
  <c r="U37" i="3" s="1"/>
  <c r="P38" i="3"/>
  <c r="Q38" i="3" s="1"/>
  <c r="R38" i="3"/>
  <c r="S38" i="3" s="1"/>
  <c r="T38" i="3"/>
  <c r="U38" i="3" s="1"/>
  <c r="P39" i="3"/>
  <c r="Q39" i="3" s="1"/>
  <c r="R39" i="3"/>
  <c r="S39" i="3" s="1"/>
  <c r="T39" i="3"/>
  <c r="U39" i="3" s="1"/>
  <c r="P40" i="3"/>
  <c r="Q40" i="3" s="1"/>
  <c r="R40" i="3"/>
  <c r="S40" i="3" s="1"/>
  <c r="T40" i="3"/>
  <c r="U40" i="3" s="1"/>
  <c r="P41" i="3"/>
  <c r="Q41" i="3" s="1"/>
  <c r="R41" i="3"/>
  <c r="S41" i="3"/>
  <c r="T41" i="3"/>
  <c r="U41" i="3" s="1"/>
  <c r="P42" i="3"/>
  <c r="Q42" i="3" s="1"/>
  <c r="R42" i="3"/>
  <c r="S42" i="3" s="1"/>
  <c r="T42" i="3"/>
  <c r="U42" i="3"/>
  <c r="P43" i="3"/>
  <c r="Q43" i="3" s="1"/>
  <c r="R43" i="3"/>
  <c r="S43" i="3" s="1"/>
  <c r="T43" i="3"/>
  <c r="U43" i="3" s="1"/>
  <c r="P44" i="3"/>
  <c r="Q44" i="3"/>
  <c r="R44" i="3"/>
  <c r="S44" i="3" s="1"/>
  <c r="T44" i="3"/>
  <c r="U44" i="3" s="1"/>
  <c r="P45" i="3"/>
  <c r="Q45" i="3" s="1"/>
  <c r="R45" i="3"/>
  <c r="S45" i="3"/>
  <c r="T45" i="3"/>
  <c r="U45" i="3" s="1"/>
  <c r="P46" i="3"/>
  <c r="Q46" i="3" s="1"/>
  <c r="R46" i="3"/>
  <c r="S46" i="3" s="1"/>
  <c r="T46" i="3"/>
  <c r="U46" i="3"/>
  <c r="P47" i="3"/>
  <c r="Q47" i="3" s="1"/>
  <c r="R47" i="3"/>
  <c r="S47" i="3" s="1"/>
  <c r="T47" i="3"/>
  <c r="U47" i="3" s="1"/>
  <c r="P48" i="3"/>
  <c r="Q48" i="3"/>
  <c r="R48" i="3"/>
  <c r="S48" i="3" s="1"/>
  <c r="T48" i="3"/>
  <c r="U48" i="3" s="1"/>
  <c r="P49" i="3"/>
  <c r="Q49" i="3" s="1"/>
  <c r="R49" i="3"/>
  <c r="S49" i="3"/>
  <c r="T49" i="3"/>
  <c r="U49" i="3" s="1"/>
  <c r="P50" i="3"/>
  <c r="Q50" i="3" s="1"/>
  <c r="R50" i="3"/>
  <c r="S50" i="3" s="1"/>
  <c r="T50" i="3"/>
  <c r="U50" i="3"/>
  <c r="P52" i="3"/>
  <c r="Q52" i="3" s="1"/>
  <c r="R52" i="3"/>
  <c r="S52" i="3" s="1"/>
  <c r="T52" i="3"/>
  <c r="U52" i="3" s="1"/>
  <c r="P53" i="3"/>
  <c r="Q53" i="3" s="1"/>
  <c r="R53" i="3"/>
  <c r="S53" i="3" s="1"/>
  <c r="T53" i="3"/>
  <c r="U53" i="3" s="1"/>
  <c r="P54" i="3"/>
  <c r="Q54" i="3" s="1"/>
  <c r="R54" i="3"/>
  <c r="S54" i="3" s="1"/>
  <c r="T54" i="3"/>
  <c r="U54" i="3" s="1"/>
  <c r="P55" i="3"/>
  <c r="Q55" i="3" s="1"/>
  <c r="R55" i="3"/>
  <c r="S55" i="3" s="1"/>
  <c r="T55" i="3"/>
  <c r="U55" i="3" s="1"/>
  <c r="P56" i="3"/>
  <c r="Q56" i="3" s="1"/>
  <c r="R56" i="3"/>
  <c r="S56" i="3" s="1"/>
  <c r="T56" i="3"/>
  <c r="U56" i="3" s="1"/>
  <c r="P57" i="3"/>
  <c r="R57" i="3"/>
  <c r="S57" i="3" s="1"/>
  <c r="T57" i="3"/>
  <c r="U57" i="3" s="1"/>
  <c r="P58" i="3"/>
  <c r="Q58" i="3" s="1"/>
  <c r="R58" i="3"/>
  <c r="S58" i="3" s="1"/>
  <c r="T58" i="3"/>
  <c r="U58" i="3" s="1"/>
  <c r="P59" i="3"/>
  <c r="Q59" i="3" s="1"/>
  <c r="R59" i="3"/>
  <c r="S59" i="3" s="1"/>
  <c r="T59" i="3"/>
  <c r="U59" i="3" s="1"/>
  <c r="P60" i="3"/>
  <c r="Q60" i="3"/>
  <c r="R60" i="3"/>
  <c r="S60" i="3" s="1"/>
  <c r="T60" i="3"/>
  <c r="U60" i="3" s="1"/>
  <c r="P61" i="3"/>
  <c r="Q61" i="3" s="1"/>
  <c r="R61" i="3"/>
  <c r="S61" i="3"/>
  <c r="T61" i="3"/>
  <c r="U61" i="3" s="1"/>
  <c r="P62" i="3"/>
  <c r="Q62" i="3" s="1"/>
  <c r="R62" i="3"/>
  <c r="S62" i="3" s="1"/>
  <c r="T62" i="3"/>
  <c r="U62" i="3"/>
  <c r="P63" i="3"/>
  <c r="Q63" i="3" s="1"/>
  <c r="R63" i="3"/>
  <c r="S63" i="3" s="1"/>
  <c r="T63" i="3"/>
  <c r="U63" i="3" s="1"/>
  <c r="P64" i="3"/>
  <c r="Q64" i="3"/>
  <c r="R64" i="3"/>
  <c r="S64" i="3" s="1"/>
  <c r="T64" i="3"/>
  <c r="U64" i="3" s="1"/>
  <c r="P65" i="3"/>
  <c r="Q65" i="3" s="1"/>
  <c r="R65" i="3"/>
  <c r="S65" i="3"/>
  <c r="T65" i="3"/>
  <c r="U65" i="3" s="1"/>
  <c r="P66" i="3"/>
  <c r="Q66" i="3" s="1"/>
  <c r="R66" i="3"/>
  <c r="S66" i="3" s="1"/>
  <c r="T66" i="3"/>
  <c r="U66" i="3"/>
  <c r="P67" i="3"/>
  <c r="Q67" i="3" s="1"/>
  <c r="R67" i="3"/>
  <c r="S67" i="3" s="1"/>
  <c r="T67" i="3"/>
  <c r="U67" i="3" s="1"/>
  <c r="P68" i="3"/>
  <c r="Q68" i="3"/>
  <c r="R68" i="3"/>
  <c r="S68" i="3" s="1"/>
  <c r="T68" i="3"/>
  <c r="U68" i="3" s="1"/>
  <c r="P69" i="3"/>
  <c r="Q69" i="3" s="1"/>
  <c r="R69" i="3"/>
  <c r="S69" i="3" s="1"/>
  <c r="T69" i="3"/>
  <c r="U69" i="3" s="1"/>
  <c r="P70" i="3"/>
  <c r="Q70" i="3" s="1"/>
  <c r="R70" i="3"/>
  <c r="S70" i="3" s="1"/>
  <c r="T70" i="3"/>
  <c r="U70" i="3" s="1"/>
  <c r="P71" i="3"/>
  <c r="Q71" i="3" s="1"/>
  <c r="R71" i="3"/>
  <c r="S71" i="3" s="1"/>
  <c r="T71" i="3"/>
  <c r="U71" i="3" s="1"/>
  <c r="P72" i="3"/>
  <c r="Q72" i="3" s="1"/>
  <c r="R72" i="3"/>
  <c r="S72" i="3" s="1"/>
  <c r="T72" i="3"/>
  <c r="U72" i="3" s="1"/>
  <c r="P73" i="3"/>
  <c r="Q73" i="3" s="1"/>
  <c r="R73" i="3"/>
  <c r="S73" i="3" s="1"/>
  <c r="T73" i="3"/>
  <c r="U73" i="3" s="1"/>
  <c r="P74" i="3"/>
  <c r="Q74" i="3" s="1"/>
  <c r="R74" i="3"/>
  <c r="S74" i="3" s="1"/>
  <c r="T74" i="3"/>
  <c r="U74" i="3" s="1"/>
  <c r="P75" i="3"/>
  <c r="Q75" i="3" s="1"/>
  <c r="R75" i="3"/>
  <c r="S75" i="3" s="1"/>
  <c r="T75" i="3"/>
  <c r="U75" i="3" s="1"/>
  <c r="P76" i="3"/>
  <c r="Q76" i="3" s="1"/>
  <c r="R76" i="3"/>
  <c r="S76" i="3" s="1"/>
  <c r="T76" i="3"/>
  <c r="U76" i="3" s="1"/>
  <c r="P77" i="3"/>
  <c r="Q77" i="3" s="1"/>
  <c r="R77" i="3"/>
  <c r="S77" i="3" s="1"/>
  <c r="T77" i="3"/>
  <c r="U77" i="3" s="1"/>
  <c r="P78" i="3"/>
  <c r="Q78" i="3" s="1"/>
  <c r="R78" i="3"/>
  <c r="S78" i="3" s="1"/>
  <c r="T78" i="3"/>
  <c r="U78" i="3" s="1"/>
  <c r="P79" i="3"/>
  <c r="Q79" i="3" s="1"/>
  <c r="R79" i="3"/>
  <c r="S79" i="3" s="1"/>
  <c r="T79" i="3"/>
  <c r="U79" i="3" s="1"/>
  <c r="P80" i="3"/>
  <c r="Q80" i="3" s="1"/>
  <c r="R80" i="3"/>
  <c r="S80" i="3" s="1"/>
  <c r="T80" i="3"/>
  <c r="U80" i="3" s="1"/>
  <c r="P81" i="3"/>
  <c r="Q81" i="3" s="1"/>
  <c r="R81" i="3"/>
  <c r="S81" i="3" s="1"/>
  <c r="T81" i="3"/>
  <c r="U81" i="3" s="1"/>
  <c r="P82" i="3"/>
  <c r="Q82" i="3" s="1"/>
  <c r="R82" i="3"/>
  <c r="S82" i="3" s="1"/>
  <c r="T82" i="3"/>
  <c r="U82" i="3" s="1"/>
  <c r="P83" i="3"/>
  <c r="Q83" i="3" s="1"/>
  <c r="R83" i="3"/>
  <c r="S83" i="3" s="1"/>
  <c r="T83" i="3"/>
  <c r="U83" i="3" s="1"/>
  <c r="P84" i="3"/>
  <c r="Q84" i="3" s="1"/>
  <c r="R84" i="3"/>
  <c r="S84" i="3" s="1"/>
  <c r="T84" i="3"/>
  <c r="U84" i="3" s="1"/>
  <c r="P85" i="3"/>
  <c r="Q85" i="3" s="1"/>
  <c r="R85" i="3"/>
  <c r="S85" i="3" s="1"/>
  <c r="T85" i="3"/>
  <c r="U85" i="3" s="1"/>
  <c r="P86" i="3"/>
  <c r="Q86" i="3" s="1"/>
  <c r="R86" i="3"/>
  <c r="S86" i="3" s="1"/>
  <c r="T86" i="3"/>
  <c r="U86" i="3" s="1"/>
  <c r="P87" i="3"/>
  <c r="Q87" i="3" s="1"/>
  <c r="R87" i="3"/>
  <c r="S87" i="3" s="1"/>
  <c r="T87" i="3"/>
  <c r="U87" i="3" s="1"/>
  <c r="P88" i="3"/>
  <c r="Q88" i="3" s="1"/>
  <c r="R88" i="3"/>
  <c r="S88" i="3" s="1"/>
  <c r="T88" i="3"/>
  <c r="U88" i="3" s="1"/>
  <c r="P89" i="3"/>
  <c r="Q89" i="3" s="1"/>
  <c r="R89" i="3"/>
  <c r="S89" i="3" s="1"/>
  <c r="T89" i="3"/>
  <c r="U89" i="3" s="1"/>
  <c r="P90" i="3"/>
  <c r="Q90" i="3" s="1"/>
  <c r="R90" i="3"/>
  <c r="S90" i="3" s="1"/>
  <c r="T90" i="3"/>
  <c r="U90" i="3" s="1"/>
  <c r="P91" i="3"/>
  <c r="Q91" i="3" s="1"/>
  <c r="R91" i="3"/>
  <c r="S91" i="3" s="1"/>
  <c r="T91" i="3"/>
  <c r="U91" i="3" s="1"/>
  <c r="P92" i="3"/>
  <c r="Q92" i="3" s="1"/>
  <c r="R92" i="3"/>
  <c r="S92" i="3" s="1"/>
  <c r="T92" i="3"/>
  <c r="U92" i="3" s="1"/>
  <c r="P93" i="3"/>
  <c r="Q93" i="3" s="1"/>
  <c r="R93" i="3"/>
  <c r="S93" i="3" s="1"/>
  <c r="T93" i="3"/>
  <c r="U93" i="3" s="1"/>
  <c r="P94" i="3"/>
  <c r="Q94" i="3" s="1"/>
  <c r="R94" i="3"/>
  <c r="S94" i="3" s="1"/>
  <c r="T94" i="3"/>
  <c r="U94" i="3" s="1"/>
  <c r="P95" i="3"/>
  <c r="Q95" i="3" s="1"/>
  <c r="R95" i="3"/>
  <c r="S95" i="3" s="1"/>
  <c r="T95" i="3"/>
  <c r="U95" i="3" s="1"/>
  <c r="P96" i="3"/>
  <c r="Q96" i="3" s="1"/>
  <c r="R96" i="3"/>
  <c r="S96" i="3" s="1"/>
  <c r="T96" i="3"/>
  <c r="U96" i="3" s="1"/>
  <c r="P97" i="3"/>
  <c r="Q97" i="3" s="1"/>
  <c r="R97" i="3"/>
  <c r="S97" i="3" s="1"/>
  <c r="T97" i="3"/>
  <c r="U97" i="3" s="1"/>
  <c r="P98" i="3"/>
  <c r="Q98" i="3" s="1"/>
  <c r="R98" i="3"/>
  <c r="S98" i="3" s="1"/>
  <c r="T98" i="3"/>
  <c r="U98" i="3" s="1"/>
  <c r="P99" i="3"/>
  <c r="Q99" i="3" s="1"/>
  <c r="R99" i="3"/>
  <c r="S99" i="3" s="1"/>
  <c r="T99" i="3"/>
  <c r="U99" i="3" s="1"/>
  <c r="P100" i="3"/>
  <c r="Q100" i="3" s="1"/>
  <c r="R100" i="3"/>
  <c r="S100" i="3" s="1"/>
  <c r="T100" i="3"/>
  <c r="U100" i="3" s="1"/>
  <c r="P101" i="3"/>
  <c r="Q101" i="3" s="1"/>
  <c r="R101" i="3"/>
  <c r="S101" i="3" s="1"/>
  <c r="T101" i="3"/>
  <c r="U101" i="3" s="1"/>
  <c r="P102" i="3"/>
  <c r="Q102" i="3" s="1"/>
  <c r="R102" i="3"/>
  <c r="S102" i="3" s="1"/>
  <c r="T102" i="3"/>
  <c r="U102" i="3" s="1"/>
  <c r="P17" i="3"/>
  <c r="Q17" i="3" s="1"/>
  <c r="R17" i="3"/>
  <c r="S17" i="3"/>
  <c r="T17" i="3"/>
  <c r="U17" i="3" s="1"/>
  <c r="P18" i="3"/>
  <c r="Q18" i="3" s="1"/>
  <c r="R18" i="3"/>
  <c r="S18" i="3" s="1"/>
  <c r="T18" i="3"/>
  <c r="U18" i="3" s="1"/>
  <c r="U4" i="3"/>
  <c r="U5" i="3"/>
  <c r="U6" i="3"/>
  <c r="U7" i="3"/>
  <c r="U8" i="3"/>
  <c r="U10" i="3"/>
  <c r="U11" i="3"/>
  <c r="U12" i="3"/>
  <c r="U13" i="3"/>
  <c r="U14" i="3"/>
  <c r="U15" i="3"/>
  <c r="U3" i="3"/>
  <c r="P12" i="3"/>
  <c r="Q12" i="3" s="1"/>
  <c r="R12" i="3"/>
  <c r="S12" i="3"/>
  <c r="T12" i="3"/>
  <c r="P7" i="3"/>
  <c r="Q7" i="3" s="1"/>
  <c r="R7" i="3"/>
  <c r="S7" i="3" s="1"/>
  <c r="T7" i="3"/>
  <c r="T4" i="3"/>
  <c r="T5" i="3"/>
  <c r="T6" i="3"/>
  <c r="T8" i="3"/>
  <c r="T9" i="3"/>
  <c r="U9" i="3" s="1"/>
  <c r="T10" i="3"/>
  <c r="T11" i="3"/>
  <c r="T13" i="3"/>
  <c r="T14" i="3"/>
  <c r="T15" i="3"/>
  <c r="T16" i="3"/>
  <c r="U16" i="3" s="1"/>
  <c r="T3" i="3"/>
  <c r="S5" i="3"/>
  <c r="S6" i="3"/>
  <c r="S8" i="3"/>
  <c r="S9" i="3"/>
  <c r="S10" i="3"/>
  <c r="S11" i="3"/>
  <c r="S13" i="3"/>
  <c r="S14" i="3"/>
  <c r="S15" i="3"/>
  <c r="R4" i="3"/>
  <c r="S4" i="3" s="1"/>
  <c r="R5" i="3"/>
  <c r="R6" i="3"/>
  <c r="R8" i="3"/>
  <c r="R9" i="3"/>
  <c r="R10" i="3"/>
  <c r="R11" i="3"/>
  <c r="R13" i="3"/>
  <c r="R14" i="3"/>
  <c r="R15" i="3"/>
  <c r="R16" i="3"/>
  <c r="S16" i="3" s="1"/>
  <c r="R3" i="3"/>
  <c r="S3" i="3" s="1"/>
  <c r="Q4" i="3"/>
  <c r="Q5" i="3"/>
  <c r="Q6" i="3"/>
  <c r="Q8" i="3"/>
  <c r="Q9" i="3"/>
  <c r="Q10" i="3"/>
  <c r="Q11" i="3"/>
  <c r="Q14" i="3"/>
  <c r="Q15" i="3"/>
  <c r="P4" i="3"/>
  <c r="P5" i="3"/>
  <c r="P6" i="3"/>
  <c r="P8" i="3"/>
  <c r="P9" i="3"/>
  <c r="P10" i="3"/>
  <c r="P13" i="3"/>
  <c r="Q13" i="3" s="1"/>
  <c r="P14" i="3"/>
  <c r="P15" i="3"/>
  <c r="P16" i="3"/>
  <c r="Q16" i="3" s="1"/>
  <c r="Q3" i="3"/>
  <c r="S39" i="1" l="1"/>
  <c r="T39" i="1" s="1"/>
  <c r="S40" i="1"/>
  <c r="T40" i="1" s="1"/>
  <c r="S41" i="1"/>
  <c r="T41" i="1" s="1"/>
  <c r="S42" i="1"/>
  <c r="T42" i="1" s="1"/>
  <c r="S38" i="1"/>
  <c r="T38" i="1" s="1"/>
  <c r="L42" i="1"/>
  <c r="L41" i="1"/>
  <c r="L40" i="1"/>
  <c r="L39" i="1"/>
  <c r="L38" i="1"/>
  <c r="Q16" i="1" l="1"/>
  <c r="Q27" i="1"/>
  <c r="Q21" i="1"/>
  <c r="N8" i="1"/>
  <c r="N9" i="1"/>
  <c r="N16" i="1"/>
  <c r="N19" i="1"/>
  <c r="N21" i="1"/>
  <c r="N23" i="1"/>
  <c r="N24" i="1"/>
  <c r="N26" i="1"/>
  <c r="N27" i="1"/>
  <c r="N28" i="1"/>
  <c r="N29" i="1"/>
  <c r="N30" i="1"/>
  <c r="N31" i="1"/>
  <c r="N32" i="1"/>
  <c r="N33" i="1"/>
  <c r="N6" i="1"/>
  <c r="N4" i="1"/>
  <c r="N5" i="1"/>
  <c r="N3" i="1"/>
  <c r="L33" i="1"/>
  <c r="L32" i="1"/>
  <c r="L31" i="1"/>
  <c r="L30" i="1"/>
  <c r="L29" i="1"/>
  <c r="L28" i="1"/>
  <c r="L27" i="1"/>
  <c r="L24" i="1"/>
  <c r="L23" i="1"/>
  <c r="L21" i="1"/>
  <c r="L19" i="1"/>
  <c r="L18" i="1"/>
  <c r="L16" i="1"/>
  <c r="L9" i="1"/>
  <c r="L8" i="1"/>
  <c r="L6" i="1"/>
  <c r="L5" i="1"/>
  <c r="S6" i="1" l="1"/>
  <c r="T6" i="1" s="1"/>
  <c r="S8" i="1"/>
  <c r="T8" i="1" s="1"/>
  <c r="S9" i="1"/>
  <c r="T9" i="1" s="1"/>
  <c r="S16" i="1"/>
  <c r="S19" i="1"/>
  <c r="T19" i="1" s="1"/>
  <c r="S26" i="1"/>
  <c r="S27" i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5" i="1"/>
  <c r="T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tc={DBC251A5-CC50-4FBD-8E5B-95E2B32FF8E6}</author>
    <author>tc={05F48961-6F7F-4713-8D15-3A42ED198ECF}</author>
  </authors>
  <commentList>
    <comment ref="M3" authorId="0" shapeId="0" xr:uid="{DBC251A5-CC50-4FBD-8E5B-95E2B32FF8E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nees to be above 0.995</t>
      </text>
    </comment>
    <comment ref="N3" authorId="1" shapeId="0" xr:uid="{05F48961-6F7F-4713-8D15-3A42ED198ECF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100% +/= 10%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tc={CCAB31C3-434D-4DD6-80C3-489E6DC38376}</author>
    <author>tc={8A23BF4D-5DAA-4EC1-A011-7AA71A8B294B}</author>
    <author>tc={72460247-756A-4551-828D-63B45CF2C663}</author>
    <author>tc={24891F9A-621F-4045-BB1C-7D651C5B1522}</author>
  </authors>
  <commentList>
    <comment ref="L2" authorId="0" shapeId="0" xr:uid="{CCAB31C3-434D-4DD6-80C3-489E6DC38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IAC is the K column and we are comparing sample IACs tothe NTC IAC (in blue)</t>
      </text>
    </comment>
    <comment ref="M2" authorId="1" shapeId="0" xr:uid="{8A23BF4D-5DAA-4EC1-A011-7AA71A8B29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think will use the value of 6 to determin a non-detect, but maybe used 4 as warning </t>
      </text>
    </comment>
    <comment ref="Q2" authorId="2" shapeId="0" xr:uid="{72460247-756A-4551-828D-63B45CF2C663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postive control value from column I comparing to the value from the standard curve. Sometime 10k is used and sometimes 100k so it is not always the same</t>
      </text>
    </comment>
    <comment ref="T2" authorId="3" shapeId="0" xr:uid="{24891F9A-621F-4045-BB1C-7D651C5B152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test for toxins when this value is greater than 8,000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tc={C40CF503-7202-4017-AEF2-608D9F620592}</author>
  </authors>
  <commentList>
    <comment ref="Q3" authorId="0" shapeId="0" xr:uid="{C40CF503-7202-4017-AEF2-608D9F62059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test for toxins when this value is greater than 8,000</t>
      </text>
    </comment>
  </commentList>
</comments>
</file>

<file path=xl/sharedStrings.xml><?xml version="1.0" encoding="utf-8"?>
<sst xmlns="http://schemas.openxmlformats.org/spreadsheetml/2006/main" count="1490" uniqueCount="199">
  <si>
    <t>Results Table</t>
  </si>
  <si>
    <t>Gene Copies/ Rxn</t>
  </si>
  <si>
    <t>IAC</t>
  </si>
  <si>
    <t>Site ID</t>
  </si>
  <si>
    <t>Protocol</t>
  </si>
  <si>
    <t>Sample ID</t>
  </si>
  <si>
    <t>Sample Type</t>
  </si>
  <si>
    <t>Notes</t>
  </si>
  <si>
    <t>Status</t>
  </si>
  <si>
    <t>FAM Std/Res</t>
  </si>
  <si>
    <t>FAM Ct</t>
  </si>
  <si>
    <t>Cy3 Std/Res</t>
  </si>
  <si>
    <t>Cy3 Ct</t>
  </si>
  <si>
    <t xml:space="preserve">NOTES </t>
  </si>
  <si>
    <t>Slope</t>
  </si>
  <si>
    <r>
      <t>R</t>
    </r>
    <r>
      <rPr>
        <b/>
        <vertAlign val="superscript"/>
        <sz val="7"/>
        <color rgb="FF202122"/>
        <rFont val="Arial"/>
        <family val="2"/>
      </rPr>
      <t>2</t>
    </r>
  </si>
  <si>
    <t xml:space="preserve">Slope Efficency </t>
  </si>
  <si>
    <t>A1</t>
  </si>
  <si>
    <t>CyanoDtec 16s</t>
  </si>
  <si>
    <t>STD</t>
  </si>
  <si>
    <t>OK</t>
  </si>
  <si>
    <t>PASS</t>
  </si>
  <si>
    <t>A2</t>
  </si>
  <si>
    <t>A4</t>
  </si>
  <si>
    <t>UNKN</t>
  </si>
  <si>
    <t>Bad STD, not used</t>
  </si>
  <si>
    <t>A5</t>
  </si>
  <si>
    <t>A6</t>
  </si>
  <si>
    <t>Vol. Used (mL)</t>
  </si>
  <si>
    <t>#gene copies/ sample</t>
  </si>
  <si>
    <t>#GC/mL</t>
  </si>
  <si>
    <t>FAM Std/Res
(Gene Copies/ Rxn)</t>
  </si>
  <si>
    <t>Cy3 Ct
(IAC)</t>
  </si>
  <si>
    <t>IAC Check :sample IACs 
can not be 1.5 ct above the NTC IAC ct</t>
  </si>
  <si>
    <t>ND = &gt; +4</t>
  </si>
  <si>
    <t>ND = Sample Ct is 6 cycles above the 
100 copy standard 
(29.5)</t>
  </si>
  <si>
    <t>Method Blank OK</t>
  </si>
  <si>
    <t>No Template Control</t>
  </si>
  <si>
    <t xml:space="preserve">postive control:
 +/- 2Ct from 
the standard </t>
  </si>
  <si>
    <t>A7</t>
  </si>
  <si>
    <t>pos. cont (10k)</t>
  </si>
  <si>
    <t xml:space="preserve"> </t>
  </si>
  <si>
    <t>A8</t>
  </si>
  <si>
    <t>ntc</t>
  </si>
  <si>
    <t>ND</t>
  </si>
  <si>
    <t>A9</t>
  </si>
  <si>
    <t>method blank</t>
  </si>
  <si>
    <t>A10</t>
  </si>
  <si>
    <t>CP raw 25ml (17Jun21)</t>
  </si>
  <si>
    <t>A11</t>
  </si>
  <si>
    <t>cp raw 50 ml (17Jun21)</t>
  </si>
  <si>
    <t>FAIL</t>
  </si>
  <si>
    <t>Something wrong with this rxn well</t>
  </si>
  <si>
    <t>A12</t>
  </si>
  <si>
    <t>pock raw 25 ml (17Jun21)</t>
  </si>
  <si>
    <t>A13</t>
  </si>
  <si>
    <t>pock raw 50 ml (17Jun21)</t>
  </si>
  <si>
    <t>100,000 PC</t>
  </si>
  <si>
    <t>Blank NTC</t>
  </si>
  <si>
    <t>Clarifier LM</t>
  </si>
  <si>
    <t>Raw LM</t>
  </si>
  <si>
    <t xml:space="preserve">Clarifier LM (22jun21) </t>
  </si>
  <si>
    <t xml:space="preserve">Raw LM (22jun21) </t>
  </si>
  <si>
    <t xml:space="preserve">PC - 16S </t>
  </si>
  <si>
    <t>Samples ran with toxin curve, didn't work</t>
  </si>
  <si>
    <t>blank - 16S  NTC</t>
  </si>
  <si>
    <t>CP Raw 25ml (Jn.30)</t>
  </si>
  <si>
    <t>PW Raw 25ml (Jn. 29)</t>
  </si>
  <si>
    <t>NTC</t>
  </si>
  <si>
    <t>PC (100,000 CP)</t>
  </si>
  <si>
    <t>Method Blank</t>
  </si>
  <si>
    <t>PW Raw 16s #2 25ml Jn30</t>
  </si>
  <si>
    <t>LM raw 16s #1 25ml Jl02</t>
  </si>
  <si>
    <t>BN raw 16s #1 25ml Jn30</t>
  </si>
  <si>
    <t>CP raw 16s #2 25ml Jn 29</t>
  </si>
  <si>
    <t>LM CL 1:100 25 ml Jn 24</t>
  </si>
  <si>
    <t>**Ask Greg about this one**</t>
  </si>
  <si>
    <t>PC (10,000)</t>
  </si>
  <si>
    <t>A3</t>
  </si>
  <si>
    <t>new A3 cell</t>
  </si>
  <si>
    <t>PW raw 25ml JL 16</t>
  </si>
  <si>
    <t>LM raw 25ml JL 15</t>
  </si>
  <si>
    <t>BN raw 25ml JL 14</t>
  </si>
  <si>
    <t>CP raw 25ml JL 19</t>
  </si>
  <si>
    <t>LL-G #3 25ml JL 6</t>
  </si>
  <si>
    <t>PC (1000)</t>
  </si>
  <si>
    <t>PW raw 16s #1 25ml JL30</t>
  </si>
  <si>
    <t>LM raw 16s #1 25ml JL 28</t>
  </si>
  <si>
    <t>BN raw 16s #1 25ml JL 28</t>
  </si>
  <si>
    <t>CP raw 16s #1 25ml JL 29</t>
  </si>
  <si>
    <t>PC (100,000)</t>
  </si>
  <si>
    <t>PW 16s #1 Aug13 25ml</t>
  </si>
  <si>
    <t>LM 16s#1 Aug12 25ml</t>
  </si>
  <si>
    <t>CP 16s#1 Aug12 25ml</t>
  </si>
  <si>
    <t>BN 16s#1 Aug11 25ml</t>
  </si>
  <si>
    <t>Williams Lake Extra JL19 10ml</t>
  </si>
  <si>
    <t>PC 1000</t>
  </si>
  <si>
    <t>Chain intake 16aug21</t>
  </si>
  <si>
    <t>IAC Failed - will dilute</t>
  </si>
  <si>
    <t>2nd chain 17aug21</t>
  </si>
  <si>
    <t>CL intake 1:10 #1 Aug16 25ml</t>
  </si>
  <si>
    <t>1/10 diltution</t>
  </si>
  <si>
    <t>CL 2nd Cove 1:10 #1 Aug17 25ml</t>
  </si>
  <si>
    <t>LM 16s#1 Aug24 25ml</t>
  </si>
  <si>
    <t>BN 16s#1 Aug25 25ml</t>
  </si>
  <si>
    <t>PW raw 16s #1 aug26 25ml</t>
  </si>
  <si>
    <t>CP raw 16s #1 aug26 25ml</t>
  </si>
  <si>
    <t>PC (100k)</t>
  </si>
  <si>
    <t>P. Forebay 25ml 1sept21</t>
  </si>
  <si>
    <t>P. #6 25ml 1sept21</t>
  </si>
  <si>
    <t>H01R 25ml 9sept21</t>
  </si>
  <si>
    <t>D01R 25ml 9sept21</t>
  </si>
  <si>
    <t>C7R 25ml 9sept21</t>
  </si>
  <si>
    <t>A3R 25ml 8sept21</t>
  </si>
  <si>
    <t>PC 10k</t>
  </si>
  <si>
    <t>H01R 25ml 23sept21</t>
  </si>
  <si>
    <t>A03R 25ml 22sept21</t>
  </si>
  <si>
    <t>D01R 25ml 23sept21</t>
  </si>
  <si>
    <t>C7R 25ml 23sept21</t>
  </si>
  <si>
    <t>Pock Forebay 25ml 16sept21</t>
  </si>
  <si>
    <t>Pock Composite 25ml 23sept21</t>
  </si>
  <si>
    <t>pldl29 10ml 5oct21</t>
  </si>
  <si>
    <t>Ho1R 25ml 6oct21</t>
  </si>
  <si>
    <t>Do1r 25ml 8oct21</t>
  </si>
  <si>
    <t>A3r 25ml 6oct21</t>
  </si>
  <si>
    <t>c7r 25ml 7oct21</t>
  </si>
  <si>
    <t>PC 1K</t>
  </si>
  <si>
    <t>H01r 21oct21 25ml</t>
  </si>
  <si>
    <t>D01r 21oct21 25ml</t>
  </si>
  <si>
    <t>A3r 20oct21 25ml</t>
  </si>
  <si>
    <t>c7r 21oct21 25ml</t>
  </si>
  <si>
    <t>pldl-21 21oct21 25ml</t>
  </si>
  <si>
    <t>bomont 13oct21 25ml</t>
  </si>
  <si>
    <t>pc 10k old</t>
  </si>
  <si>
    <t>H01R 27oct21 25ml</t>
  </si>
  <si>
    <t>A3R 27oct21 25ml</t>
  </si>
  <si>
    <t>C7R 28oct21 25ml</t>
  </si>
  <si>
    <t>C7R 29sept21 25ml</t>
  </si>
  <si>
    <t>PC 1k</t>
  </si>
  <si>
    <t>A3R 09Nov21 25ml</t>
  </si>
  <si>
    <t>Microcystin</t>
  </si>
  <si>
    <t>Cylindrospermopsin</t>
  </si>
  <si>
    <t>Saxitoxin</t>
  </si>
  <si>
    <t>TXR Std/Res</t>
  </si>
  <si>
    <t>TXR Ct</t>
  </si>
  <si>
    <r>
      <t>R</t>
    </r>
    <r>
      <rPr>
        <vertAlign val="superscript"/>
        <sz val="7"/>
        <color rgb="FF202122"/>
        <rFont val="Arial"/>
        <family val="2"/>
      </rPr>
      <t>2</t>
    </r>
  </si>
  <si>
    <t>CyanoDtec 16s toxin gene</t>
  </si>
  <si>
    <t>100 PC</t>
  </si>
  <si>
    <t>#gene copies/sample</t>
  </si>
  <si>
    <t>#GC/ml</t>
  </si>
  <si>
    <t>CyanoDtec toxin gene</t>
  </si>
  <si>
    <t>CP tox#1 25ml JN29</t>
  </si>
  <si>
    <t>LM CL 1:10 25ML JN 24</t>
  </si>
  <si>
    <t>cp raw tox#1 july 19</t>
  </si>
  <si>
    <t>bn raw tox#1 july14</t>
  </si>
  <si>
    <t>pc (1000)</t>
  </si>
  <si>
    <t>LLG-3 tox#1 July 6 25ml</t>
  </si>
  <si>
    <t>W. Lake tox#1 July 19 10ml</t>
  </si>
  <si>
    <t>CP raw tox#1 25ml JL29</t>
  </si>
  <si>
    <t>PC(1000)</t>
  </si>
  <si>
    <t>PW tox#1 Aug 13 25ml</t>
  </si>
  <si>
    <t>CP tox#1 Aug12 25ml</t>
  </si>
  <si>
    <t>PC (10000)</t>
  </si>
  <si>
    <t>PW raw tox#1 aug26 25ml</t>
  </si>
  <si>
    <t>CP raw tox#1 aug26 25ml</t>
  </si>
  <si>
    <t>Pockwock 25ml 31aug21</t>
  </si>
  <si>
    <t>Fletcher Trib 10ml 27aug21</t>
  </si>
  <si>
    <t>H01r 16sept21</t>
  </si>
  <si>
    <t>C7R 16sept21</t>
  </si>
  <si>
    <t>PC 100k</t>
  </si>
  <si>
    <t>Ho1R 25ml 22sept21</t>
  </si>
  <si>
    <t>Forebay 25ml 16sept21</t>
  </si>
  <si>
    <t>Pock Comp 50ml 23sept21</t>
  </si>
  <si>
    <t>H-01R 25 ml 23sept21</t>
  </si>
  <si>
    <t>H-o1R 25 ml 01oct21</t>
  </si>
  <si>
    <t>C7r 25ml 23 sept 21</t>
  </si>
  <si>
    <t>c7r 25ml 29sept21</t>
  </si>
  <si>
    <t>PC 100k (2020)</t>
  </si>
  <si>
    <t>PLDL-29 5oct21 10ml</t>
  </si>
  <si>
    <t>H01R 6oct21 25ml</t>
  </si>
  <si>
    <t>C7R 7oct21 25ml</t>
  </si>
  <si>
    <t>H01R 14oct21 25ml</t>
  </si>
  <si>
    <t>C7R 14oct21 25ml</t>
  </si>
  <si>
    <t>Bomont 13oct21 25ml</t>
  </si>
  <si>
    <t>H01R 21oct21 25ml</t>
  </si>
  <si>
    <t>A3R 20oct21 25ml</t>
  </si>
  <si>
    <t>C7R 21oct21 25ml</t>
  </si>
  <si>
    <t>PLDL-21 21oct21 25ml</t>
  </si>
  <si>
    <t>pc 1k</t>
  </si>
  <si>
    <t>A3R 25nov21 25ml</t>
  </si>
  <si>
    <t>pc 10k</t>
  </si>
  <si>
    <t>A3R 25ml 8dec21 (2)</t>
  </si>
  <si>
    <t>PC</t>
  </si>
  <si>
    <t>A3R 25Nov31 25ml</t>
  </si>
  <si>
    <t>A3R 08dec21 25ml</t>
  </si>
  <si>
    <t>A3R 25ml 19Jan22</t>
  </si>
  <si>
    <t>pc</t>
  </si>
  <si>
    <t>A3R 19Jan22 25ml</t>
  </si>
  <si>
    <t>Analysis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</si>
</sst>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rgb="FF202122"/>
      <name val="Arial"/>
      <family val="2"/>
    </font>
    <font>
      <vertAlign val="superscript"/>
      <sz val="7"/>
      <color rgb="FF202122"/>
      <name val="Arial"/>
      <family val="2"/>
    </font>
    <font>
      <sz val="8"/>
      <name val="Calibri"/>
      <family val="2"/>
      <scheme val="minor"/>
    </font>
    <font>
      <b/>
      <i/>
      <sz val="9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15" fontId="0" fillId="0" borderId="10" xfId="0" applyNumberFormat="1" applyBorder="1"/>
    <xf numFmtId="0" fontId="0" fillId="0" borderId="10" xfId="0" applyBorder="1"/>
    <xf numFmtId="16" fontId="0" fillId="0" borderId="10" xfId="0" applyNumberFormat="1" applyBorder="1"/>
    <xf numFmtId="22" fontId="0" fillId="0" borderId="10" xfId="0" applyNumberFormat="1" applyBorder="1"/>
    <xf numFmtId="0" fontId="0" fillId="33" borderId="1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4" borderId="10" xfId="0" applyFill="1" applyBorder="1"/>
    <xf numFmtId="0" fontId="0" fillId="34" borderId="0" xfId="0" applyFill="1" applyAlignment="1">
      <alignment wrapText="1"/>
    </xf>
    <xf numFmtId="0" fontId="0" fillId="35" borderId="10" xfId="0" applyFill="1" applyBorder="1"/>
    <xf numFmtId="3" fontId="0" fillId="0" borderId="0" xfId="0" applyNumberFormat="1"/>
    <xf numFmtId="3" fontId="0" fillId="0" borderId="10" xfId="0" applyNumberFormat="1" applyBorder="1"/>
    <xf numFmtId="3" fontId="0" fillId="33" borderId="10" xfId="0" applyNumberFormat="1" applyFill="1" applyBorder="1"/>
    <xf numFmtId="0" fontId="0" fillId="36" borderId="10" xfId="0" applyFill="1" applyBorder="1"/>
    <xf numFmtId="0" fontId="0" fillId="0" borderId="10" xfId="0" applyBorder="1" applyAlignment="1">
      <alignment horizontal="right"/>
    </xf>
    <xf numFmtId="0" fontId="0" fillId="37" borderId="10" xfId="0" applyFill="1" applyBorder="1"/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4" xfId="0" applyBorder="1"/>
    <xf numFmtId="0" fontId="0" fillId="33" borderId="14" xfId="0" applyFill="1" applyBorder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37" borderId="14" xfId="0" applyFill="1" applyBorder="1"/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8" borderId="15" xfId="0" applyFill="1" applyBorder="1" applyAlignment="1">
      <alignment horizontal="center"/>
    </xf>
    <xf numFmtId="2" fontId="0" fillId="38" borderId="15" xfId="0" applyNumberFormat="1" applyFill="1" applyBorder="1" applyAlignment="1">
      <alignment horizontal="center"/>
    </xf>
    <xf numFmtId="2" fontId="0" fillId="38" borderId="16" xfId="0" applyNumberFormat="1" applyFill="1" applyBorder="1" applyAlignment="1">
      <alignment horizontal="center"/>
    </xf>
    <xf numFmtId="0" fontId="16" fillId="0" borderId="0" xfId="0" applyFont="1"/>
    <xf numFmtId="0" fontId="0" fillId="38" borderId="10" xfId="0" applyFill="1" applyBorder="1"/>
    <xf numFmtId="0" fontId="21" fillId="0" borderId="10" xfId="0" applyFont="1" applyBorder="1" applyAlignment="1">
      <alignment horizontal="center"/>
    </xf>
    <xf numFmtId="0" fontId="0" fillId="39" borderId="10" xfId="0" applyFill="1" applyBorder="1"/>
    <xf numFmtId="3" fontId="0" fillId="38" borderId="10" xfId="0" applyNumberFormat="1" applyFill="1" applyBorder="1"/>
    <xf numFmtId="22" fontId="0" fillId="0" borderId="0" xfId="0" applyNumberFormat="1"/>
    <xf numFmtId="3" fontId="23" fillId="40" borderId="10" xfId="0" applyNumberFormat="1" applyFont="1" applyFill="1" applyBorder="1"/>
    <xf numFmtId="3" fontId="0" fillId="40" borderId="10" xfId="0" applyNumberFormat="1" applyFill="1" applyBorder="1"/>
    <xf numFmtId="22" fontId="24" fillId="0" borderId="0" xfId="0" applyNumberFormat="1" applyFont="1"/>
    <xf numFmtId="15" fontId="0" fillId="41" borderId="10" xfId="0" applyNumberFormat="1" applyFill="1" applyBorder="1"/>
    <xf numFmtId="0" fontId="0" fillId="41" borderId="10" xfId="0" applyFill="1" applyBorder="1"/>
    <xf numFmtId="0" fontId="0" fillId="41" borderId="14" xfId="0" applyFill="1" applyBorder="1"/>
    <xf numFmtId="2" fontId="0" fillId="41" borderId="15" xfId="0" applyNumberFormat="1" applyFill="1" applyBorder="1" applyAlignment="1">
      <alignment horizontal="center"/>
    </xf>
    <xf numFmtId="2" fontId="0" fillId="41" borderId="16" xfId="0" applyNumberFormat="1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22" fontId="24" fillId="0" borderId="23" xfId="0" applyNumberFormat="1" applyFont="1" applyBorder="1"/>
    <xf numFmtId="0" fontId="0" fillId="0" borderId="24" xfId="0" applyBorder="1"/>
    <xf numFmtId="22" fontId="0" fillId="0" borderId="11" xfId="0" applyNumberFormat="1" applyBorder="1"/>
    <xf numFmtId="0" fontId="0" fillId="42" borderId="10" xfId="0" applyFill="1" applyBorder="1"/>
    <xf numFmtId="0" fontId="23" fillId="42" borderId="10" xfId="0" applyFont="1" applyFill="1" applyBorder="1"/>
    <xf numFmtId="0" fontId="16" fillId="0" borderId="10" xfId="0" applyFont="1" applyBorder="1" applyAlignment="1">
      <alignment horizontal="center"/>
    </xf>
    <xf numFmtId="2" fontId="0" fillId="35" borderId="16" xfId="0" applyNumberFormat="1" applyFill="1" applyBorder="1" applyAlignment="1">
      <alignment horizontal="center"/>
    </xf>
    <xf numFmtId="0" fontId="24" fillId="0" borderId="23" xfId="0" applyFont="1" applyBorder="1"/>
    <xf numFmtId="0" fontId="0" fillId="0" borderId="23" xfId="0" applyBorder="1"/>
    <xf numFmtId="15" fontId="0" fillId="0" borderId="11" xfId="0" applyNumberFormat="1" applyBorder="1"/>
    <xf numFmtId="0" fontId="0" fillId="0" borderId="11" xfId="0" applyBorder="1"/>
    <xf numFmtId="0" fontId="0" fillId="0" borderId="25" xfId="0" applyBorder="1"/>
    <xf numFmtId="15" fontId="0" fillId="0" borderId="13" xfId="0" applyNumberFormat="1" applyBorder="1"/>
    <xf numFmtId="0" fontId="0" fillId="0" borderId="13" xfId="0" applyBorder="1"/>
    <xf numFmtId="0" fontId="0" fillId="0" borderId="26" xfId="0" applyBorder="1"/>
    <xf numFmtId="0" fontId="24" fillId="0" borderId="10" xfId="0" applyFont="1" applyBorder="1"/>
    <xf numFmtId="0" fontId="24" fillId="43" borderId="10" xfId="0" applyFont="1" applyFill="1" applyBorder="1"/>
    <xf numFmtId="0" fontId="0" fillId="43" borderId="10" xfId="0" applyFill="1" applyBorder="1"/>
    <xf numFmtId="3" fontId="0" fillId="37" borderId="10" xfId="0" applyNumberFormat="1" applyFill="1" applyBorder="1"/>
    <xf numFmtId="0" fontId="0" fillId="36" borderId="0" xfId="0" applyFill="1"/>
    <xf numFmtId="3" fontId="0" fillId="36" borderId="0" xfId="0" applyNumberFormat="1" applyFill="1"/>
    <xf numFmtId="0" fontId="0" fillId="0" borderId="15" xfId="0" applyBorder="1"/>
    <xf numFmtId="0" fontId="0" fillId="0" borderId="16" xfId="0" applyBorder="1"/>
    <xf numFmtId="0" fontId="0" fillId="33" borderId="15" xfId="0" applyFill="1" applyBorder="1"/>
    <xf numFmtId="0" fontId="0" fillId="33" borderId="16" xfId="0" applyFill="1" applyBorder="1"/>
    <xf numFmtId="0" fontId="0" fillId="42" borderId="15" xfId="0" applyFill="1" applyBorder="1"/>
    <xf numFmtId="0" fontId="24" fillId="0" borderId="15" xfId="0" applyFont="1" applyBorder="1"/>
    <xf numFmtId="0" fontId="24" fillId="0" borderId="16" xfId="0" applyFont="1" applyBorder="1"/>
    <xf numFmtId="0" fontId="0" fillId="36" borderId="27" xfId="0" applyFill="1" applyBorder="1"/>
    <xf numFmtId="0" fontId="0" fillId="36" borderId="28" xfId="0" applyFill="1" applyBorder="1"/>
    <xf numFmtId="0" fontId="0" fillId="36" borderId="29" xfId="0" applyFill="1" applyBorder="1"/>
    <xf numFmtId="0" fontId="0" fillId="0" borderId="17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wrapText="1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10" fontId="0" fillId="0" borderId="11" xfId="0" applyNumberFormat="1" applyBorder="1" applyAlignment="1">
      <alignment horizontal="center" vertical="top"/>
    </xf>
    <xf numFmtId="0" fontId="16" fillId="0" borderId="10" xfId="0" applyFont="1" applyBorder="1" applyAlignment="1">
      <alignment horizontal="center"/>
    </xf>
    <xf numFmtId="10" fontId="0" fillId="0" borderId="12" xfId="0" applyNumberFormat="1" applyBorder="1" applyAlignment="1">
      <alignment horizontal="center" vertical="top"/>
    </xf>
    <xf numFmtId="10" fontId="0" fillId="0" borderId="13" xfId="0" applyNumberFormat="1" applyBorder="1" applyAlignment="1">
      <alignment horizontal="center" vertical="top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90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Campbell" id="{9A01FC76-91A5-44CC-932B-DDBBE8AA73F1}" userId="S::jessicac@halifaxwater.ca::f3663c8d-3e2b-4138-b7bd-ecdf1c083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1-07-21T12:33:18.01" personId="{9A01FC76-91A5-44CC-932B-DDBBE8AA73F1}" id="{DBC251A5-CC50-4FBD-8E5B-95E2B32FF8E6}">
    <text>nees to be above 0.995</text>
  </threadedComment>
  <threadedComment ref="N3" dT="2021-07-21T12:33:40.46" personId="{9A01FC76-91A5-44CC-932B-DDBBE8AA73F1}" id="{05F48961-6F7F-4713-8D15-3A42ED198ECF}">
    <text>needs to be 100% +/= 10%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" dT="2021-07-21T12:30:25.06" personId="{9A01FC76-91A5-44CC-932B-DDBBE8AA73F1}" id="{CCAB31C3-434D-4DD6-80C3-489E6DC38376}">
    <text>The IAC is the K column and we are comparing sample IACs tothe NTC IAC (in blue)</text>
  </threadedComment>
  <threadedComment ref="M2" dT="2021-07-21T12:34:48.11" personId="{9A01FC76-91A5-44CC-932B-DDBBE8AA73F1}" id="{8A23BF4D-5DAA-4EC1-A011-7AA71A8B294B}">
    <text xml:space="preserve">I think will use the value of 6 to determin a non-detect, but maybe used 4 as warning </text>
  </threadedComment>
  <threadedComment ref="Q2" dT="2021-07-21T12:32:09.73" personId="{9A01FC76-91A5-44CC-932B-DDBBE8AA73F1}" id="{72460247-756A-4551-828D-63B45CF2C663}">
    <text>postive control value from column I comparing to the value from the standard curve. Sometime 10k is used and sometimes 100k so it is not always the same</text>
  </threadedComment>
  <threadedComment ref="T2" dT="2021-07-21T12:32:40.20" personId="{9A01FC76-91A5-44CC-932B-DDBBE8AA73F1}" id="{24891F9A-621F-4045-BB1C-7D651C5B1522}">
    <text>we test for toxins when this value is greater than 8,000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3" dT="2021-07-21T12:32:40.20" personId="{9A01FC76-91A5-44CC-932B-DDBBE8AA73F1}" id="{C40CF503-7202-4017-AEF2-608D9F620592}">
    <text>we test for toxins when this value is greater than 8,000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F3EB-0158-4957-BA01-197D70F98C1A}">
  <dimension ref="A2:N8"/>
  <sheetViews>
    <sheetView showGridLines="0" workbookViewId="0">
      <selection activeCell="L4" sqref="L4:L8"/>
    </sheetView>
  </sheetViews>
  <sheetFormatPr baseColWidth="10" defaultColWidth="8.83203125" defaultRowHeight="15" x14ac:dyDescent="0.2"/>
  <cols>
    <col min="7" max="7" width="16.83203125" bestFit="1" customWidth="1"/>
    <col min="8" max="8" width="7.33203125" bestFit="1" customWidth="1"/>
    <col min="9" max="9" width="11.5" bestFit="1" customWidth="1"/>
    <col min="11" max="11" width="16.83203125" bestFit="1" customWidth="1"/>
    <col min="12" max="12" width="16.5" customWidth="1"/>
    <col min="13" max="13" width="15" bestFit="1" customWidth="1"/>
    <col min="14" max="14" width="15.1640625" customWidth="1"/>
  </cols>
  <sheetData>
    <row r="2" spans="1:14" x14ac:dyDescent="0.2">
      <c r="A2" t="s">
        <v>0</v>
      </c>
      <c r="G2" t="s">
        <v>1</v>
      </c>
      <c r="J2" t="s">
        <v>2</v>
      </c>
    </row>
    <row r="3" spans="1:14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57" t="s">
        <v>14</v>
      </c>
      <c r="M3" s="38" t="s">
        <v>15</v>
      </c>
      <c r="N3" s="57" t="s">
        <v>16</v>
      </c>
    </row>
    <row r="4" spans="1:14" x14ac:dyDescent="0.2">
      <c r="A4" s="2" t="s">
        <v>17</v>
      </c>
      <c r="B4" s="2" t="s">
        <v>18</v>
      </c>
      <c r="C4" s="2">
        <v>100</v>
      </c>
      <c r="D4" s="2" t="s">
        <v>19</v>
      </c>
      <c r="E4" s="2"/>
      <c r="F4" s="2" t="s">
        <v>20</v>
      </c>
      <c r="G4" s="2">
        <v>110</v>
      </c>
      <c r="H4" s="2">
        <v>29.5</v>
      </c>
      <c r="I4" s="2" t="s">
        <v>21</v>
      </c>
      <c r="J4" s="2">
        <v>29.5</v>
      </c>
      <c r="K4" s="2"/>
      <c r="L4" s="89">
        <v>-3.4060000000000001</v>
      </c>
      <c r="M4" s="88">
        <v>0.998</v>
      </c>
      <c r="N4" s="92">
        <v>0.96609999999999996</v>
      </c>
    </row>
    <row r="5" spans="1:14" x14ac:dyDescent="0.2">
      <c r="A5" s="2" t="s">
        <v>22</v>
      </c>
      <c r="B5" s="2" t="s">
        <v>18</v>
      </c>
      <c r="C5" s="2">
        <v>1000</v>
      </c>
      <c r="D5" s="2" t="s">
        <v>19</v>
      </c>
      <c r="E5" s="2"/>
      <c r="F5" s="2" t="s">
        <v>20</v>
      </c>
      <c r="G5" s="2">
        <v>1125</v>
      </c>
      <c r="H5" s="2">
        <v>26.74</v>
      </c>
      <c r="I5" s="2" t="s">
        <v>21</v>
      </c>
      <c r="J5" s="2">
        <v>30</v>
      </c>
      <c r="K5" s="2"/>
      <c r="L5" s="90"/>
      <c r="M5" s="88"/>
      <c r="N5" s="90"/>
    </row>
    <row r="6" spans="1:14" x14ac:dyDescent="0.2">
      <c r="A6" s="2" t="s">
        <v>23</v>
      </c>
      <c r="B6" s="2" t="s">
        <v>18</v>
      </c>
      <c r="C6" s="2">
        <v>10000</v>
      </c>
      <c r="D6" s="2" t="s">
        <v>24</v>
      </c>
      <c r="E6" s="2"/>
      <c r="F6" s="2" t="s">
        <v>20</v>
      </c>
      <c r="G6" s="2">
        <v>4116.5280000000002</v>
      </c>
      <c r="H6" s="2">
        <v>24.42</v>
      </c>
      <c r="I6" s="2" t="s">
        <v>21</v>
      </c>
      <c r="J6" s="2">
        <v>30.99</v>
      </c>
      <c r="K6" s="2" t="s">
        <v>25</v>
      </c>
      <c r="L6" s="90"/>
      <c r="M6" s="88"/>
      <c r="N6" s="90"/>
    </row>
    <row r="7" spans="1:14" x14ac:dyDescent="0.2">
      <c r="A7" s="2" t="s">
        <v>26</v>
      </c>
      <c r="B7" s="2" t="s">
        <v>18</v>
      </c>
      <c r="C7" s="2">
        <v>100000</v>
      </c>
      <c r="D7" s="2" t="s">
        <v>19</v>
      </c>
      <c r="E7" s="2"/>
      <c r="F7" s="2" t="s">
        <v>20</v>
      </c>
      <c r="G7" s="2">
        <v>111500</v>
      </c>
      <c r="H7" s="2">
        <v>19.36</v>
      </c>
      <c r="I7" s="2" t="s">
        <v>21</v>
      </c>
      <c r="J7" s="2">
        <v>28.58</v>
      </c>
      <c r="K7" s="2"/>
      <c r="L7" s="90"/>
      <c r="M7" s="88"/>
      <c r="N7" s="90"/>
    </row>
    <row r="8" spans="1:14" x14ac:dyDescent="0.2">
      <c r="A8" s="2" t="s">
        <v>27</v>
      </c>
      <c r="B8" s="2" t="s">
        <v>18</v>
      </c>
      <c r="C8" s="2">
        <v>1000000</v>
      </c>
      <c r="D8" s="2" t="s">
        <v>19</v>
      </c>
      <c r="E8" s="2"/>
      <c r="F8" s="2" t="s">
        <v>20</v>
      </c>
      <c r="G8" s="2">
        <v>1095000.125</v>
      </c>
      <c r="H8" s="2">
        <v>16.170000000000002</v>
      </c>
      <c r="I8" s="2" t="s">
        <v>21</v>
      </c>
      <c r="J8" s="2">
        <v>29.33</v>
      </c>
      <c r="K8" s="2"/>
      <c r="L8" s="91"/>
      <c r="M8" s="88"/>
      <c r="N8" s="91"/>
    </row>
  </sheetData>
  <mergeCells count="3">
    <mergeCell ref="M4:M8"/>
    <mergeCell ref="L4:L8"/>
    <mergeCell ref="N4:N8"/>
  </mergeCells>
  <conditionalFormatting sqref="M4:M8">
    <cfRule type="expression" dxfId="65" priority="4">
      <formula>IF(M4&lt;0.995,TRUE,FALSE)</formula>
    </cfRule>
    <cfRule type="expression" dxfId="64" priority="5">
      <formula>IF(M4&gt;=0.995,TRUE,FALSE)</formula>
    </cfRule>
  </conditionalFormatting>
  <conditionalFormatting sqref="N4:N8">
    <cfRule type="expression" dxfId="63" priority="1">
      <formula>IF(N4&lt;90%,TRUE,FALSE)</formula>
    </cfRule>
    <cfRule type="expression" dxfId="62" priority="2">
      <formula>IF(N4&gt;110%,TRUE,FALSE)</formula>
    </cfRule>
    <cfRule type="expression" dxfId="61" priority="3">
      <formula>IF(AND(N4&gt;=90%,N4&lt;=110%),TRUE,FALSE)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9"/>
  <sheetViews>
    <sheetView topLeftCell="A92" zoomScale="83" workbookViewId="0">
      <selection activeCell="D92" sqref="D92"/>
    </sheetView>
  </sheetViews>
  <sheetFormatPr baseColWidth="10" defaultColWidth="8.83203125" defaultRowHeight="15" x14ac:dyDescent="0.2"/>
  <cols>
    <col min="1" max="1" width="17" bestFit="1" customWidth="1"/>
    <col min="3" max="3" width="13.83203125" bestFit="1" customWidth="1"/>
    <col min="4" max="4" width="29.33203125" bestFit="1" customWidth="1"/>
    <col min="5" max="7" width="9.1640625" customWidth="1"/>
    <col min="8" max="8" width="17" customWidth="1"/>
    <col min="9" max="9" width="12.33203125" customWidth="1"/>
    <col min="10" max="10" width="11.5" customWidth="1"/>
    <col min="11" max="11" width="14.5" customWidth="1"/>
    <col min="12" max="12" width="24.5" customWidth="1"/>
    <col min="13" max="16" width="19.33203125" customWidth="1"/>
    <col min="17" max="17" width="12.1640625" customWidth="1"/>
    <col min="18" max="18" width="14" bestFit="1" customWidth="1"/>
    <col min="19" max="19" width="20.5" bestFit="1" customWidth="1"/>
    <col min="20" max="20" width="10.5" style="11" bestFit="1" customWidth="1"/>
  </cols>
  <sheetData>
    <row r="1" spans="1:24" x14ac:dyDescent="0.2">
      <c r="B1" t="s">
        <v>0</v>
      </c>
      <c r="R1" t="s">
        <v>28</v>
      </c>
      <c r="S1" t="s">
        <v>29</v>
      </c>
      <c r="T1" s="11" t="s">
        <v>30</v>
      </c>
    </row>
    <row r="2" spans="1:24" ht="64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6" t="s">
        <v>31</v>
      </c>
      <c r="I2" t="s">
        <v>10</v>
      </c>
      <c r="J2" t="s">
        <v>11</v>
      </c>
      <c r="K2" s="6" t="s">
        <v>32</v>
      </c>
      <c r="L2" s="9" t="s">
        <v>33</v>
      </c>
      <c r="M2" t="s">
        <v>34</v>
      </c>
      <c r="N2" s="7" t="s">
        <v>35</v>
      </c>
      <c r="O2" t="s">
        <v>36</v>
      </c>
      <c r="P2" t="s">
        <v>37</v>
      </c>
      <c r="Q2" s="6" t="s">
        <v>38</v>
      </c>
      <c r="U2" t="s">
        <v>13</v>
      </c>
    </row>
    <row r="3" spans="1:24" x14ac:dyDescent="0.2">
      <c r="A3" s="1">
        <v>44365</v>
      </c>
      <c r="B3" s="2" t="s">
        <v>39</v>
      </c>
      <c r="C3" s="2" t="s">
        <v>18</v>
      </c>
      <c r="D3" s="2" t="s">
        <v>40</v>
      </c>
      <c r="E3" s="2" t="s">
        <v>24</v>
      </c>
      <c r="F3" s="2"/>
      <c r="G3" s="2" t="s">
        <v>20</v>
      </c>
      <c r="H3" s="2">
        <v>126813.20699999999</v>
      </c>
      <c r="I3" s="2">
        <v>19.329999999999998</v>
      </c>
      <c r="J3" s="2" t="s">
        <v>21</v>
      </c>
      <c r="K3" s="2">
        <v>29.15</v>
      </c>
      <c r="L3" s="2" t="s">
        <v>41</v>
      </c>
      <c r="M3" s="2">
        <v>-10.17</v>
      </c>
      <c r="N3" s="2">
        <f>I3-29.5</f>
        <v>-10.170000000000002</v>
      </c>
      <c r="O3" s="2"/>
      <c r="P3" s="2"/>
      <c r="Q3" s="2"/>
      <c r="R3" s="2"/>
      <c r="S3" s="2"/>
      <c r="T3" s="12"/>
      <c r="U3" s="2"/>
      <c r="V3" s="2"/>
      <c r="W3" s="2"/>
      <c r="X3" s="2"/>
    </row>
    <row r="4" spans="1:24" x14ac:dyDescent="0.2">
      <c r="A4" s="1">
        <v>44365</v>
      </c>
      <c r="B4" s="2" t="s">
        <v>42</v>
      </c>
      <c r="C4" s="2" t="s">
        <v>18</v>
      </c>
      <c r="D4" s="2" t="s">
        <v>43</v>
      </c>
      <c r="E4" s="2" t="s">
        <v>24</v>
      </c>
      <c r="F4" s="2"/>
      <c r="G4" s="2" t="s">
        <v>20</v>
      </c>
      <c r="H4" s="2" t="s">
        <v>44</v>
      </c>
      <c r="I4" s="2">
        <v>32.17</v>
      </c>
      <c r="J4" s="2" t="s">
        <v>21</v>
      </c>
      <c r="K4" s="8">
        <v>29.87</v>
      </c>
      <c r="L4" s="2"/>
      <c r="M4" s="2">
        <v>2.67</v>
      </c>
      <c r="N4" s="2">
        <f t="shared" ref="N4:N50" si="0">I4-29.5</f>
        <v>2.6700000000000017</v>
      </c>
      <c r="O4" s="2"/>
      <c r="P4" s="2"/>
      <c r="Q4" s="14"/>
      <c r="R4" s="2"/>
      <c r="S4" s="2"/>
      <c r="T4" s="12" t="str">
        <f>IF(R14="","",(S4/R4))</f>
        <v/>
      </c>
      <c r="U4" s="2"/>
      <c r="V4" s="2"/>
      <c r="W4" s="2"/>
      <c r="X4" s="2"/>
    </row>
    <row r="5" spans="1:24" x14ac:dyDescent="0.2">
      <c r="A5" s="1">
        <v>44365</v>
      </c>
      <c r="B5" s="2" t="s">
        <v>45</v>
      </c>
      <c r="C5" s="2" t="s">
        <v>18</v>
      </c>
      <c r="D5" s="2" t="s">
        <v>46</v>
      </c>
      <c r="E5" s="2" t="s">
        <v>24</v>
      </c>
      <c r="F5" s="2"/>
      <c r="G5" s="2" t="s">
        <v>20</v>
      </c>
      <c r="H5" s="2">
        <v>224.72900000000001</v>
      </c>
      <c r="I5" s="2">
        <v>28.73</v>
      </c>
      <c r="J5" s="2" t="s">
        <v>21</v>
      </c>
      <c r="K5" s="2">
        <v>29.46</v>
      </c>
      <c r="L5" s="2">
        <f>K5-K4</f>
        <v>-0.41000000000000014</v>
      </c>
      <c r="M5" s="2">
        <v>-0.77</v>
      </c>
      <c r="N5" s="2">
        <f t="shared" si="0"/>
        <v>-0.76999999999999957</v>
      </c>
      <c r="O5" s="2"/>
      <c r="P5" s="2"/>
      <c r="Q5" s="14"/>
      <c r="R5" s="2">
        <v>50</v>
      </c>
      <c r="S5" s="2">
        <f>H5*100</f>
        <v>22472.9</v>
      </c>
      <c r="T5" s="12">
        <f>S5/R5</f>
        <v>449.45800000000003</v>
      </c>
      <c r="U5" s="2"/>
      <c r="V5" s="2"/>
      <c r="W5" s="2"/>
      <c r="X5" s="2"/>
    </row>
    <row r="6" spans="1:24" x14ac:dyDescent="0.2">
      <c r="A6" s="1">
        <v>44365</v>
      </c>
      <c r="B6" s="2" t="s">
        <v>47</v>
      </c>
      <c r="C6" s="2" t="s">
        <v>18</v>
      </c>
      <c r="D6" s="2" t="s">
        <v>48</v>
      </c>
      <c r="E6" s="2" t="s">
        <v>24</v>
      </c>
      <c r="F6" s="2"/>
      <c r="G6" s="2" t="s">
        <v>20</v>
      </c>
      <c r="H6" s="2">
        <v>34168.016000000003</v>
      </c>
      <c r="I6" s="2">
        <v>21.28</v>
      </c>
      <c r="J6" s="2" t="s">
        <v>21</v>
      </c>
      <c r="K6" s="2">
        <v>28.35</v>
      </c>
      <c r="L6" s="2">
        <f>K6-K4</f>
        <v>-1.5199999999999996</v>
      </c>
      <c r="M6" s="2">
        <v>-8.2200000000000006</v>
      </c>
      <c r="N6" s="2">
        <f>I6-29.5</f>
        <v>-8.2199999999999989</v>
      </c>
      <c r="O6" s="2"/>
      <c r="P6" s="2"/>
      <c r="Q6" s="14"/>
      <c r="R6" s="2">
        <v>25</v>
      </c>
      <c r="S6" s="2">
        <f t="shared" ref="S6:S33" si="1">H6*100</f>
        <v>3416801.6000000006</v>
      </c>
      <c r="T6" s="12">
        <f t="shared" ref="T6:T33" si="2">S6/R6</f>
        <v>136672.06400000001</v>
      </c>
      <c r="U6" s="2"/>
      <c r="V6" s="2"/>
      <c r="W6" s="2"/>
      <c r="X6" s="2"/>
    </row>
    <row r="7" spans="1:24" x14ac:dyDescent="0.2">
      <c r="A7" s="1">
        <v>44365</v>
      </c>
      <c r="B7" s="2" t="s">
        <v>49</v>
      </c>
      <c r="C7" s="2" t="s">
        <v>18</v>
      </c>
      <c r="D7" s="2" t="s">
        <v>50</v>
      </c>
      <c r="E7" s="2" t="s">
        <v>24</v>
      </c>
      <c r="F7" s="2"/>
      <c r="G7" s="2" t="s">
        <v>20</v>
      </c>
      <c r="H7" s="2" t="s">
        <v>44</v>
      </c>
      <c r="I7" s="2">
        <v>0</v>
      </c>
      <c r="J7" s="2" t="s">
        <v>51</v>
      </c>
      <c r="K7" s="2">
        <v>0</v>
      </c>
      <c r="L7" s="2"/>
      <c r="M7" s="2"/>
      <c r="N7" s="2"/>
      <c r="O7" s="2"/>
      <c r="P7" s="2"/>
      <c r="Q7" s="14"/>
      <c r="R7" s="2"/>
      <c r="S7" s="2"/>
      <c r="T7" s="12"/>
      <c r="U7" s="2" t="s">
        <v>52</v>
      </c>
      <c r="V7" s="2"/>
      <c r="W7" s="2"/>
      <c r="X7" s="2"/>
    </row>
    <row r="8" spans="1:24" x14ac:dyDescent="0.2">
      <c r="A8" s="1">
        <v>44365</v>
      </c>
      <c r="B8" s="2" t="s">
        <v>53</v>
      </c>
      <c r="C8" s="2" t="s">
        <v>18</v>
      </c>
      <c r="D8" s="2" t="s">
        <v>54</v>
      </c>
      <c r="E8" s="2" t="s">
        <v>24</v>
      </c>
      <c r="F8" s="2"/>
      <c r="G8" s="2" t="s">
        <v>20</v>
      </c>
      <c r="H8" s="2">
        <v>3212.2919999999999</v>
      </c>
      <c r="I8" s="2">
        <v>24.78</v>
      </c>
      <c r="J8" s="2" t="s">
        <v>21</v>
      </c>
      <c r="K8" s="2">
        <v>28.6</v>
      </c>
      <c r="L8" s="2">
        <f>K8-K4</f>
        <v>-1.2699999999999996</v>
      </c>
      <c r="M8" s="2">
        <v>-29.5</v>
      </c>
      <c r="N8" s="2">
        <f t="shared" si="0"/>
        <v>-4.7199999999999989</v>
      </c>
      <c r="O8" s="2"/>
      <c r="P8" s="2"/>
      <c r="Q8" s="14"/>
      <c r="R8" s="2">
        <v>25</v>
      </c>
      <c r="S8" s="2">
        <f t="shared" si="1"/>
        <v>321229.2</v>
      </c>
      <c r="T8" s="12">
        <f t="shared" si="2"/>
        <v>12849.168</v>
      </c>
      <c r="U8" s="2"/>
      <c r="V8" s="2"/>
      <c r="W8" s="2"/>
      <c r="X8" s="2"/>
    </row>
    <row r="9" spans="1:24" x14ac:dyDescent="0.2">
      <c r="A9" s="1">
        <v>44365</v>
      </c>
      <c r="B9" s="2" t="s">
        <v>55</v>
      </c>
      <c r="C9" s="2" t="s">
        <v>18</v>
      </c>
      <c r="D9" s="2" t="s">
        <v>56</v>
      </c>
      <c r="E9" s="2" t="s">
        <v>24</v>
      </c>
      <c r="F9" s="2"/>
      <c r="G9" s="2" t="s">
        <v>20</v>
      </c>
      <c r="H9" s="2">
        <v>6402.9390000000003</v>
      </c>
      <c r="I9" s="2">
        <v>23.76</v>
      </c>
      <c r="J9" s="2" t="s">
        <v>21</v>
      </c>
      <c r="K9" s="2">
        <v>28.02</v>
      </c>
      <c r="L9" s="2">
        <f>K9-K4</f>
        <v>-1.8500000000000014</v>
      </c>
      <c r="M9" s="2">
        <v>-5.74</v>
      </c>
      <c r="N9" s="2">
        <f t="shared" si="0"/>
        <v>-5.7399999999999984</v>
      </c>
      <c r="O9" s="2"/>
      <c r="P9" s="2"/>
      <c r="Q9" s="14"/>
      <c r="R9" s="2">
        <v>50</v>
      </c>
      <c r="S9" s="2">
        <f t="shared" si="1"/>
        <v>640293.9</v>
      </c>
      <c r="T9" s="12">
        <f t="shared" si="2"/>
        <v>12805.878000000001</v>
      </c>
      <c r="U9" s="2"/>
      <c r="V9" s="2"/>
      <c r="W9" s="2"/>
      <c r="X9" s="2"/>
    </row>
    <row r="10" spans="1:2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3"/>
      <c r="U10" s="5"/>
      <c r="V10" s="5"/>
      <c r="W10" s="5"/>
      <c r="X10" s="5"/>
    </row>
    <row r="11" spans="1:24" x14ac:dyDescent="0.2">
      <c r="A11" s="1">
        <v>44370</v>
      </c>
      <c r="B11" s="2" t="s">
        <v>17</v>
      </c>
      <c r="C11" s="2" t="s">
        <v>18</v>
      </c>
      <c r="D11" s="2" t="s">
        <v>57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2"/>
      <c r="U11" s="2"/>
      <c r="V11" s="2"/>
      <c r="W11" s="2"/>
      <c r="X11" s="2"/>
    </row>
    <row r="12" spans="1:24" x14ac:dyDescent="0.2">
      <c r="A12" s="1">
        <v>44370</v>
      </c>
      <c r="B12" s="2" t="s">
        <v>22</v>
      </c>
      <c r="C12" s="2" t="s">
        <v>18</v>
      </c>
      <c r="D12" s="2" t="s">
        <v>58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4"/>
      <c r="R12" s="2"/>
      <c r="S12" s="2"/>
      <c r="T12" s="12"/>
      <c r="U12" s="2"/>
      <c r="V12" s="2"/>
      <c r="W12" s="2"/>
      <c r="X12" s="2"/>
    </row>
    <row r="13" spans="1:24" x14ac:dyDescent="0.2">
      <c r="A13" s="1">
        <v>44370</v>
      </c>
      <c r="B13" s="2" t="s">
        <v>23</v>
      </c>
      <c r="C13" s="2" t="s">
        <v>18</v>
      </c>
      <c r="D13" s="2" t="s">
        <v>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4"/>
      <c r="R13" s="2"/>
      <c r="S13" s="2"/>
      <c r="T13" s="12"/>
      <c r="U13" s="2"/>
      <c r="V13" s="2"/>
      <c r="W13" s="2"/>
      <c r="X13" s="2"/>
    </row>
    <row r="14" spans="1:24" x14ac:dyDescent="0.2">
      <c r="A14" s="1">
        <v>44370</v>
      </c>
      <c r="B14" s="2" t="s">
        <v>26</v>
      </c>
      <c r="C14" s="2" t="s">
        <v>18</v>
      </c>
      <c r="D14" s="2" t="s">
        <v>60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4"/>
      <c r="R14" s="2"/>
      <c r="S14" s="2"/>
      <c r="T14" s="12"/>
      <c r="U14" s="2"/>
      <c r="V14" s="2"/>
      <c r="W14" s="2"/>
      <c r="X14" s="2"/>
    </row>
    <row r="15" spans="1:2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3"/>
      <c r="U15" s="5"/>
      <c r="V15" s="5"/>
      <c r="W15" s="5"/>
      <c r="X15" s="5"/>
    </row>
    <row r="16" spans="1:24" x14ac:dyDescent="0.2">
      <c r="A16" s="3">
        <v>44371</v>
      </c>
      <c r="B16" s="2" t="s">
        <v>17</v>
      </c>
      <c r="C16" s="2" t="s">
        <v>18</v>
      </c>
      <c r="D16" s="2" t="s">
        <v>57</v>
      </c>
      <c r="E16" s="2" t="s">
        <v>24</v>
      </c>
      <c r="F16" s="2"/>
      <c r="G16" s="2" t="s">
        <v>20</v>
      </c>
      <c r="H16" s="2">
        <v>74309.982999999993</v>
      </c>
      <c r="I16" s="2">
        <v>20.13</v>
      </c>
      <c r="J16" s="2" t="s">
        <v>21</v>
      </c>
      <c r="K16" s="2">
        <v>31.11</v>
      </c>
      <c r="L16" s="2">
        <f>K16-K17</f>
        <v>-0.96999999999999886</v>
      </c>
      <c r="M16" s="2">
        <v>-9.3699999999999992</v>
      </c>
      <c r="N16" s="2">
        <f t="shared" si="0"/>
        <v>-9.370000000000001</v>
      </c>
      <c r="O16" s="2"/>
      <c r="P16" s="2"/>
      <c r="Q16" s="2">
        <f>19.36-I16</f>
        <v>-0.76999999999999957</v>
      </c>
      <c r="R16" s="2"/>
      <c r="S16" s="2">
        <f t="shared" si="1"/>
        <v>7430998.2999999989</v>
      </c>
      <c r="T16" s="12"/>
      <c r="U16" s="2"/>
      <c r="V16" s="2"/>
      <c r="W16" s="2"/>
      <c r="X16" s="2"/>
    </row>
    <row r="17" spans="1:24" x14ac:dyDescent="0.2">
      <c r="A17" s="3">
        <v>44371</v>
      </c>
      <c r="B17" s="2" t="s">
        <v>22</v>
      </c>
      <c r="C17" s="2" t="s">
        <v>18</v>
      </c>
      <c r="D17" s="2" t="s">
        <v>58</v>
      </c>
      <c r="E17" s="2" t="s">
        <v>24</v>
      </c>
      <c r="F17" s="2"/>
      <c r="G17" s="2" t="s">
        <v>20</v>
      </c>
      <c r="H17" s="2" t="s">
        <v>44</v>
      </c>
      <c r="I17" s="2">
        <v>0</v>
      </c>
      <c r="J17" s="2" t="s">
        <v>21</v>
      </c>
      <c r="K17" s="8">
        <v>32.08</v>
      </c>
      <c r="L17" s="2"/>
      <c r="M17" s="2">
        <v>-29.5</v>
      </c>
      <c r="N17" s="2"/>
      <c r="O17" s="2"/>
      <c r="P17" s="2"/>
      <c r="Q17" s="14"/>
      <c r="R17" s="2"/>
      <c r="S17" s="2"/>
      <c r="T17" s="12"/>
      <c r="U17" s="2"/>
      <c r="V17" s="2"/>
      <c r="W17" s="2"/>
      <c r="X17" s="2"/>
    </row>
    <row r="18" spans="1:24" x14ac:dyDescent="0.2">
      <c r="A18" s="3">
        <v>44371</v>
      </c>
      <c r="B18" s="2" t="s">
        <v>23</v>
      </c>
      <c r="C18" s="2" t="s">
        <v>18</v>
      </c>
      <c r="D18" s="2" t="s">
        <v>61</v>
      </c>
      <c r="E18" s="2" t="s">
        <v>24</v>
      </c>
      <c r="F18" s="2"/>
      <c r="G18" s="2" t="s">
        <v>20</v>
      </c>
      <c r="H18" s="2" t="s">
        <v>44</v>
      </c>
      <c r="I18" s="2">
        <v>0</v>
      </c>
      <c r="J18" s="2" t="s">
        <v>21</v>
      </c>
      <c r="K18" s="2">
        <v>35.85</v>
      </c>
      <c r="L18" s="10">
        <f>K18-K17</f>
        <v>3.7700000000000031</v>
      </c>
      <c r="M18" s="2">
        <v>-29.5</v>
      </c>
      <c r="N18" s="2"/>
      <c r="O18" s="2"/>
      <c r="P18" s="2"/>
      <c r="Q18" s="14"/>
      <c r="R18" s="2">
        <v>15</v>
      </c>
      <c r="S18" s="2"/>
      <c r="T18" s="12"/>
      <c r="U18" s="2"/>
      <c r="V18" s="2"/>
      <c r="W18" s="2"/>
      <c r="X18" s="2"/>
    </row>
    <row r="19" spans="1:24" x14ac:dyDescent="0.2">
      <c r="A19" s="3">
        <v>44371</v>
      </c>
      <c r="B19" s="2" t="s">
        <v>26</v>
      </c>
      <c r="C19" s="2" t="s">
        <v>18</v>
      </c>
      <c r="D19" s="2" t="s">
        <v>62</v>
      </c>
      <c r="E19" s="2" t="s">
        <v>24</v>
      </c>
      <c r="F19" s="2"/>
      <c r="G19" s="2" t="s">
        <v>20</v>
      </c>
      <c r="H19" s="2">
        <v>337.93</v>
      </c>
      <c r="I19" s="2">
        <v>28.12</v>
      </c>
      <c r="J19" s="2" t="s">
        <v>21</v>
      </c>
      <c r="K19" s="2">
        <v>29.41</v>
      </c>
      <c r="L19" s="2">
        <f>K19-K17</f>
        <v>-2.6699999999999982</v>
      </c>
      <c r="M19" s="2">
        <v>-1.38</v>
      </c>
      <c r="N19" s="2">
        <f t="shared" si="0"/>
        <v>-1.379999999999999</v>
      </c>
      <c r="O19" s="2"/>
      <c r="P19" s="2"/>
      <c r="Q19" s="14"/>
      <c r="R19" s="2">
        <v>50</v>
      </c>
      <c r="S19" s="2">
        <f t="shared" si="1"/>
        <v>33793</v>
      </c>
      <c r="T19" s="12">
        <f t="shared" si="2"/>
        <v>675.86</v>
      </c>
      <c r="U19" s="2"/>
      <c r="V19" s="2"/>
      <c r="W19" s="2"/>
      <c r="X19" s="2"/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4"/>
      <c r="R20" s="5"/>
      <c r="S20" s="5"/>
      <c r="T20" s="13"/>
      <c r="U20" s="5"/>
      <c r="V20" s="5"/>
      <c r="W20" s="5"/>
      <c r="X20" s="5"/>
    </row>
    <row r="21" spans="1:24" x14ac:dyDescent="0.2">
      <c r="A21" s="4">
        <v>44379.504166666666</v>
      </c>
      <c r="B21" s="2" t="s">
        <v>45</v>
      </c>
      <c r="C21" s="2" t="s">
        <v>18</v>
      </c>
      <c r="D21" s="2" t="s">
        <v>63</v>
      </c>
      <c r="E21" s="2" t="s">
        <v>24</v>
      </c>
      <c r="F21" s="2"/>
      <c r="G21" s="2" t="s">
        <v>20</v>
      </c>
      <c r="H21" s="2">
        <v>105949.185</v>
      </c>
      <c r="I21" s="2">
        <v>23.71</v>
      </c>
      <c r="J21" s="2">
        <v>199.9</v>
      </c>
      <c r="K21" s="2">
        <v>31.46</v>
      </c>
      <c r="L21" s="2">
        <f>K21-K22</f>
        <v>-0.27999999999999758</v>
      </c>
      <c r="M21" s="2"/>
      <c r="N21" s="2">
        <f t="shared" si="0"/>
        <v>-5.7899999999999991</v>
      </c>
      <c r="O21" s="2"/>
      <c r="P21" s="2"/>
      <c r="Q21" s="2">
        <f>19.36-I21</f>
        <v>-4.3500000000000014</v>
      </c>
      <c r="R21" s="2"/>
      <c r="S21" s="2"/>
      <c r="T21" s="12"/>
      <c r="U21" s="2" t="s">
        <v>64</v>
      </c>
      <c r="V21" s="2"/>
      <c r="W21" s="2"/>
      <c r="X21" s="2"/>
    </row>
    <row r="22" spans="1:24" x14ac:dyDescent="0.2">
      <c r="A22" s="4">
        <v>44379.504166666666</v>
      </c>
      <c r="B22" s="2" t="s">
        <v>47</v>
      </c>
      <c r="C22" s="2" t="s">
        <v>18</v>
      </c>
      <c r="D22" s="2" t="s">
        <v>65</v>
      </c>
      <c r="E22" s="2" t="s">
        <v>24</v>
      </c>
      <c r="F22" s="2"/>
      <c r="G22" s="2" t="s">
        <v>20</v>
      </c>
      <c r="H22" s="2" t="s">
        <v>44</v>
      </c>
      <c r="I22" s="2">
        <v>0</v>
      </c>
      <c r="J22" s="2">
        <v>167.756</v>
      </c>
      <c r="K22" s="8">
        <v>31.74</v>
      </c>
      <c r="L22" s="2"/>
      <c r="M22" s="2"/>
      <c r="N22" s="2"/>
      <c r="O22" s="2"/>
      <c r="P22" s="2"/>
      <c r="Q22" s="14"/>
      <c r="R22" s="2"/>
      <c r="S22" s="2"/>
      <c r="T22" s="12"/>
      <c r="U22" s="2" t="s">
        <v>64</v>
      </c>
      <c r="V22" s="2"/>
      <c r="W22" s="2"/>
      <c r="X22" s="2"/>
    </row>
    <row r="23" spans="1:24" x14ac:dyDescent="0.2">
      <c r="A23" s="4">
        <v>44379.504166666666</v>
      </c>
      <c r="B23" s="2" t="s">
        <v>53</v>
      </c>
      <c r="C23" s="2" t="s">
        <v>18</v>
      </c>
      <c r="D23" s="2" t="s">
        <v>66</v>
      </c>
      <c r="E23" s="2" t="s">
        <v>24</v>
      </c>
      <c r="F23" s="2"/>
      <c r="G23" s="2" t="s">
        <v>20</v>
      </c>
      <c r="H23" s="2">
        <v>338713.71399999998</v>
      </c>
      <c r="I23" s="2">
        <v>21.1</v>
      </c>
      <c r="J23" s="2">
        <v>645.41399999999999</v>
      </c>
      <c r="K23" s="2">
        <v>29.55</v>
      </c>
      <c r="L23" s="2">
        <f>K23-K22</f>
        <v>-2.1899999999999977</v>
      </c>
      <c r="M23" s="2"/>
      <c r="N23" s="2">
        <f t="shared" si="0"/>
        <v>-8.3999999999999986</v>
      </c>
      <c r="O23" s="2"/>
      <c r="P23" s="2"/>
      <c r="Q23" s="14"/>
      <c r="R23" s="2">
        <v>25</v>
      </c>
      <c r="S23" s="2"/>
      <c r="T23" s="12"/>
      <c r="U23" s="2" t="s">
        <v>64</v>
      </c>
      <c r="V23" s="2"/>
      <c r="W23" s="2"/>
      <c r="X23" s="2"/>
    </row>
    <row r="24" spans="1:24" x14ac:dyDescent="0.2">
      <c r="A24" s="4">
        <v>44379.504166666666</v>
      </c>
      <c r="B24" s="2" t="s">
        <v>55</v>
      </c>
      <c r="C24" s="2" t="s">
        <v>18</v>
      </c>
      <c r="D24" s="2" t="s">
        <v>67</v>
      </c>
      <c r="E24" s="2" t="s">
        <v>24</v>
      </c>
      <c r="F24" s="2"/>
      <c r="G24" s="2" t="s">
        <v>20</v>
      </c>
      <c r="H24" s="2">
        <v>32345.052</v>
      </c>
      <c r="I24" s="2">
        <v>26.38</v>
      </c>
      <c r="J24" s="2">
        <v>561.49</v>
      </c>
      <c r="K24" s="2">
        <v>29.77</v>
      </c>
      <c r="L24" s="2">
        <f>K24-K22</f>
        <v>-1.9699999999999989</v>
      </c>
      <c r="M24" s="2"/>
      <c r="N24" s="2">
        <f t="shared" si="0"/>
        <v>-3.120000000000001</v>
      </c>
      <c r="O24" s="2"/>
      <c r="P24" s="2"/>
      <c r="Q24" s="14"/>
      <c r="R24" s="2">
        <v>25</v>
      </c>
      <c r="S24" s="2"/>
      <c r="T24" s="12"/>
      <c r="U24" s="2" t="s">
        <v>64</v>
      </c>
      <c r="V24" s="2"/>
      <c r="W24" s="2"/>
      <c r="X24" s="2"/>
    </row>
    <row r="25" spans="1:2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3"/>
      <c r="U25" s="5"/>
      <c r="V25" s="5"/>
      <c r="W25" s="5"/>
      <c r="X25" s="5"/>
    </row>
    <row r="26" spans="1:24" x14ac:dyDescent="0.2">
      <c r="A26" s="4">
        <v>44383.546527777777</v>
      </c>
      <c r="B26" s="2" t="s">
        <v>17</v>
      </c>
      <c r="C26" s="2" t="s">
        <v>18</v>
      </c>
      <c r="D26" s="2" t="s">
        <v>68</v>
      </c>
      <c r="E26" s="2" t="s">
        <v>24</v>
      </c>
      <c r="F26" s="2"/>
      <c r="G26" s="2" t="s">
        <v>20</v>
      </c>
      <c r="H26" s="2">
        <v>321.19</v>
      </c>
      <c r="I26" s="2">
        <v>28.2</v>
      </c>
      <c r="J26" s="2" t="s">
        <v>21</v>
      </c>
      <c r="K26" s="8">
        <v>31.73</v>
      </c>
      <c r="L26" s="2"/>
      <c r="M26" s="2"/>
      <c r="N26" s="2">
        <f t="shared" si="0"/>
        <v>-1.3000000000000007</v>
      </c>
      <c r="O26" s="2"/>
      <c r="P26" s="2"/>
      <c r="Q26" s="14"/>
      <c r="R26" s="2"/>
      <c r="S26" s="2">
        <f t="shared" si="1"/>
        <v>32119</v>
      </c>
      <c r="T26" s="12"/>
      <c r="U26" s="2"/>
      <c r="V26" s="2"/>
      <c r="W26" s="2"/>
      <c r="X26" s="2"/>
    </row>
    <row r="27" spans="1:24" x14ac:dyDescent="0.2">
      <c r="A27" s="4">
        <v>44383.546527777777</v>
      </c>
      <c r="B27" s="2" t="s">
        <v>22</v>
      </c>
      <c r="C27" s="2" t="s">
        <v>18</v>
      </c>
      <c r="D27" s="2" t="s">
        <v>69</v>
      </c>
      <c r="E27" s="2" t="s">
        <v>24</v>
      </c>
      <c r="F27" s="2"/>
      <c r="G27" s="2" t="s">
        <v>20</v>
      </c>
      <c r="H27" s="2">
        <v>89990.842000000004</v>
      </c>
      <c r="I27" s="2">
        <v>19.84</v>
      </c>
      <c r="J27" s="2" t="s">
        <v>21</v>
      </c>
      <c r="K27" s="2">
        <v>31.23</v>
      </c>
      <c r="L27" s="2">
        <f>K27-K26</f>
        <v>-0.5</v>
      </c>
      <c r="M27" s="2"/>
      <c r="N27" s="2">
        <f t="shared" si="0"/>
        <v>-9.66</v>
      </c>
      <c r="O27" s="2"/>
      <c r="P27" s="2"/>
      <c r="Q27" s="2">
        <f>19.36-I27</f>
        <v>-0.48000000000000043</v>
      </c>
      <c r="R27" s="2"/>
      <c r="S27" s="2">
        <f t="shared" si="1"/>
        <v>8999084.2000000011</v>
      </c>
      <c r="T27" s="12"/>
      <c r="U27" s="2"/>
      <c r="V27" s="2"/>
      <c r="W27" s="2"/>
      <c r="X27" s="2"/>
    </row>
    <row r="28" spans="1:24" x14ac:dyDescent="0.2">
      <c r="A28" s="4">
        <v>44383.546527777777</v>
      </c>
      <c r="B28" s="2" t="s">
        <v>23</v>
      </c>
      <c r="C28" s="2" t="s">
        <v>18</v>
      </c>
      <c r="D28" s="2" t="s">
        <v>70</v>
      </c>
      <c r="E28" s="2" t="s">
        <v>24</v>
      </c>
      <c r="F28" s="2"/>
      <c r="G28" s="2" t="s">
        <v>20</v>
      </c>
      <c r="H28" s="2">
        <v>435.55500000000001</v>
      </c>
      <c r="I28" s="2">
        <v>27.75</v>
      </c>
      <c r="J28" s="2" t="s">
        <v>21</v>
      </c>
      <c r="K28" s="2">
        <v>31.27</v>
      </c>
      <c r="L28" s="2">
        <f>K28-K26</f>
        <v>-0.46000000000000085</v>
      </c>
      <c r="M28" s="2"/>
      <c r="N28" s="2">
        <f t="shared" si="0"/>
        <v>-1.75</v>
      </c>
      <c r="O28" s="2"/>
      <c r="P28" s="2"/>
      <c r="Q28" s="14"/>
      <c r="R28" s="2">
        <v>25</v>
      </c>
      <c r="S28" s="2">
        <f t="shared" si="1"/>
        <v>43555.5</v>
      </c>
      <c r="T28" s="12">
        <f t="shared" si="2"/>
        <v>1742.22</v>
      </c>
      <c r="U28" s="2"/>
      <c r="V28" s="2"/>
      <c r="W28" s="2"/>
      <c r="X28" s="2"/>
    </row>
    <row r="29" spans="1:24" x14ac:dyDescent="0.2">
      <c r="A29" s="4">
        <v>44383.546527777777</v>
      </c>
      <c r="B29" s="2" t="s">
        <v>26</v>
      </c>
      <c r="C29" s="2" t="s">
        <v>18</v>
      </c>
      <c r="D29" s="2" t="s">
        <v>71</v>
      </c>
      <c r="E29" s="2" t="s">
        <v>24</v>
      </c>
      <c r="F29" s="2"/>
      <c r="G29" s="2" t="s">
        <v>20</v>
      </c>
      <c r="H29" s="2">
        <v>591.44500000000005</v>
      </c>
      <c r="I29" s="2">
        <v>27.29</v>
      </c>
      <c r="J29" s="2" t="s">
        <v>21</v>
      </c>
      <c r="K29" s="2">
        <v>31.03</v>
      </c>
      <c r="L29" s="2">
        <f>K29-K26</f>
        <v>-0.69999999999999929</v>
      </c>
      <c r="M29" s="2"/>
      <c r="N29" s="2">
        <f t="shared" si="0"/>
        <v>-2.2100000000000009</v>
      </c>
      <c r="O29" s="2"/>
      <c r="P29" s="2"/>
      <c r="Q29" s="14"/>
      <c r="R29" s="2">
        <v>25</v>
      </c>
      <c r="S29" s="2">
        <f t="shared" si="1"/>
        <v>59144.500000000007</v>
      </c>
      <c r="T29" s="12">
        <f t="shared" si="2"/>
        <v>2365.7800000000002</v>
      </c>
      <c r="U29" s="2"/>
      <c r="V29" s="2"/>
      <c r="W29" s="2"/>
      <c r="X29" s="2"/>
    </row>
    <row r="30" spans="1:24" x14ac:dyDescent="0.2">
      <c r="A30" s="4">
        <v>44383.546527777777</v>
      </c>
      <c r="B30" s="2" t="s">
        <v>27</v>
      </c>
      <c r="C30" s="2" t="s">
        <v>18</v>
      </c>
      <c r="D30" s="2" t="s">
        <v>72</v>
      </c>
      <c r="E30" s="2" t="s">
        <v>24</v>
      </c>
      <c r="F30" s="2"/>
      <c r="G30" s="2" t="s">
        <v>20</v>
      </c>
      <c r="H30" s="2">
        <v>174.49600000000001</v>
      </c>
      <c r="I30" s="2">
        <v>29.1</v>
      </c>
      <c r="J30" s="2" t="s">
        <v>21</v>
      </c>
      <c r="K30" s="2">
        <v>30.9</v>
      </c>
      <c r="L30" s="2">
        <f>K30-K26</f>
        <v>-0.83000000000000185</v>
      </c>
      <c r="M30" s="2"/>
      <c r="N30" s="2">
        <f t="shared" si="0"/>
        <v>-0.39999999999999858</v>
      </c>
      <c r="O30" s="2"/>
      <c r="P30" s="2"/>
      <c r="Q30" s="14"/>
      <c r="R30" s="2">
        <v>25</v>
      </c>
      <c r="S30" s="2">
        <f t="shared" si="1"/>
        <v>17449.600000000002</v>
      </c>
      <c r="T30" s="12">
        <f t="shared" si="2"/>
        <v>697.98400000000004</v>
      </c>
      <c r="U30" s="2"/>
      <c r="V30" s="2"/>
      <c r="W30" s="2"/>
      <c r="X30" s="2"/>
    </row>
    <row r="31" spans="1:24" x14ac:dyDescent="0.2">
      <c r="A31" s="4">
        <v>44383.546527777777</v>
      </c>
      <c r="B31" s="2" t="s">
        <v>39</v>
      </c>
      <c r="C31" s="2" t="s">
        <v>18</v>
      </c>
      <c r="D31" s="2" t="s">
        <v>73</v>
      </c>
      <c r="E31" s="2" t="s">
        <v>24</v>
      </c>
      <c r="F31" s="2"/>
      <c r="G31" s="2" t="s">
        <v>20</v>
      </c>
      <c r="H31" s="2">
        <v>329.24099999999999</v>
      </c>
      <c r="I31" s="2">
        <v>28.16</v>
      </c>
      <c r="J31" s="2" t="s">
        <v>21</v>
      </c>
      <c r="K31" s="2">
        <v>31.2</v>
      </c>
      <c r="L31" s="2">
        <f>K31-K26</f>
        <v>-0.53000000000000114</v>
      </c>
      <c r="M31" s="2"/>
      <c r="N31" s="2">
        <f t="shared" si="0"/>
        <v>-1.3399999999999999</v>
      </c>
      <c r="O31" s="2"/>
      <c r="P31" s="2"/>
      <c r="Q31" s="14"/>
      <c r="R31" s="2">
        <v>25</v>
      </c>
      <c r="S31" s="2">
        <f t="shared" si="1"/>
        <v>32924.1</v>
      </c>
      <c r="T31" s="12">
        <f t="shared" si="2"/>
        <v>1316.9639999999999</v>
      </c>
      <c r="U31" s="2"/>
      <c r="V31" s="2"/>
      <c r="W31" s="2"/>
      <c r="X31" s="2"/>
    </row>
    <row r="32" spans="1:24" x14ac:dyDescent="0.2">
      <c r="A32" s="4">
        <v>44383.546527777777</v>
      </c>
      <c r="B32" s="2" t="s">
        <v>42</v>
      </c>
      <c r="C32" s="2" t="s">
        <v>18</v>
      </c>
      <c r="D32" s="2" t="s">
        <v>74</v>
      </c>
      <c r="E32" s="2" t="s">
        <v>24</v>
      </c>
      <c r="F32" s="2"/>
      <c r="G32" s="2" t="s">
        <v>20</v>
      </c>
      <c r="H32" s="2">
        <v>35892.235999999997</v>
      </c>
      <c r="I32" s="2">
        <v>21.2</v>
      </c>
      <c r="J32" s="2" t="s">
        <v>21</v>
      </c>
      <c r="K32" s="2">
        <v>30.96</v>
      </c>
      <c r="L32" s="2">
        <f>K32-K26</f>
        <v>-0.76999999999999957</v>
      </c>
      <c r="M32" s="2"/>
      <c r="N32" s="2">
        <f t="shared" si="0"/>
        <v>-8.3000000000000007</v>
      </c>
      <c r="O32" s="2"/>
      <c r="P32" s="2"/>
      <c r="Q32" s="14"/>
      <c r="R32" s="2">
        <v>25</v>
      </c>
      <c r="S32" s="2">
        <f t="shared" si="1"/>
        <v>3589223.5999999996</v>
      </c>
      <c r="T32" s="12">
        <f t="shared" si="2"/>
        <v>143568.94399999999</v>
      </c>
      <c r="U32" s="2"/>
      <c r="V32" s="2"/>
      <c r="W32" s="2"/>
      <c r="X32" s="2"/>
    </row>
    <row r="33" spans="1:24" x14ac:dyDescent="0.2">
      <c r="A33" s="4">
        <v>44383.546527777777</v>
      </c>
      <c r="B33" s="2" t="s">
        <v>45</v>
      </c>
      <c r="C33" s="2" t="s">
        <v>18</v>
      </c>
      <c r="D33" s="2" t="s">
        <v>75</v>
      </c>
      <c r="E33" s="2" t="s">
        <v>24</v>
      </c>
      <c r="F33" s="2"/>
      <c r="G33" s="2" t="s">
        <v>20</v>
      </c>
      <c r="H33" s="2">
        <v>60</v>
      </c>
      <c r="I33" s="2">
        <v>30.68</v>
      </c>
      <c r="J33" s="2" t="s">
        <v>21</v>
      </c>
      <c r="K33" s="2">
        <v>31.81</v>
      </c>
      <c r="L33" s="2">
        <f>K33-K26</f>
        <v>7.9999999999998295E-2</v>
      </c>
      <c r="M33" s="2"/>
      <c r="N33" s="2">
        <f t="shared" si="0"/>
        <v>1.1799999999999997</v>
      </c>
      <c r="O33" s="2"/>
      <c r="P33" s="2"/>
      <c r="Q33" s="14"/>
      <c r="R33" s="2">
        <v>0.25</v>
      </c>
      <c r="S33" s="2">
        <f t="shared" si="1"/>
        <v>6000</v>
      </c>
      <c r="T33" s="12">
        <f t="shared" si="2"/>
        <v>24000</v>
      </c>
      <c r="U33" s="2" t="s">
        <v>76</v>
      </c>
      <c r="V33" s="2"/>
      <c r="W33" s="2"/>
      <c r="X33" s="2"/>
    </row>
    <row r="34" spans="1:2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3"/>
      <c r="U34" s="5"/>
      <c r="V34" s="5"/>
      <c r="W34" s="5"/>
      <c r="X34" s="5"/>
    </row>
    <row r="35" spans="1:24" x14ac:dyDescent="0.2">
      <c r="A35" s="4">
        <v>44397.499305555553</v>
      </c>
      <c r="B35" s="2" t="s">
        <v>17</v>
      </c>
      <c r="C35" s="2" t="s">
        <v>18</v>
      </c>
      <c r="D35" s="2" t="s">
        <v>77</v>
      </c>
      <c r="E35" s="2" t="s">
        <v>24</v>
      </c>
      <c r="F35" s="2"/>
      <c r="G35" s="2" t="s">
        <v>20</v>
      </c>
      <c r="H35" s="2">
        <v>8269.8549999999996</v>
      </c>
      <c r="I35" s="2">
        <v>23.38</v>
      </c>
      <c r="J35" s="2" t="s">
        <v>21</v>
      </c>
      <c r="K35" s="2">
        <v>30.86</v>
      </c>
      <c r="L35" s="2"/>
      <c r="M35" s="2"/>
      <c r="N35" s="2">
        <f t="shared" si="0"/>
        <v>-6.120000000000001</v>
      </c>
      <c r="O35" s="2"/>
      <c r="P35" s="2"/>
      <c r="Q35" s="2"/>
      <c r="R35" s="2"/>
      <c r="S35" s="2"/>
      <c r="T35" s="12"/>
      <c r="U35" s="2"/>
      <c r="V35" s="2"/>
      <c r="W35" s="2"/>
      <c r="X35" s="2"/>
    </row>
    <row r="36" spans="1:24" x14ac:dyDescent="0.2">
      <c r="A36" s="4">
        <v>44397.499305555553</v>
      </c>
      <c r="B36" s="2" t="s">
        <v>22</v>
      </c>
      <c r="C36" s="2" t="s">
        <v>18</v>
      </c>
      <c r="D36" s="2" t="s">
        <v>68</v>
      </c>
      <c r="E36" s="2" t="s">
        <v>24</v>
      </c>
      <c r="F36" s="2"/>
      <c r="G36" s="2" t="s">
        <v>20</v>
      </c>
      <c r="H36" s="2">
        <v>42.576999999999998</v>
      </c>
      <c r="I36" s="2">
        <v>31.19</v>
      </c>
      <c r="J36" s="2" t="s">
        <v>21</v>
      </c>
      <c r="K36" s="8">
        <v>32.04</v>
      </c>
      <c r="L36" s="2"/>
      <c r="M36" s="2"/>
      <c r="N36" s="2">
        <f t="shared" si="0"/>
        <v>1.6900000000000013</v>
      </c>
      <c r="O36" s="2"/>
      <c r="P36" s="2"/>
      <c r="Q36" s="2"/>
      <c r="R36" s="2"/>
      <c r="S36" s="2"/>
      <c r="T36" s="12"/>
      <c r="U36" s="2"/>
      <c r="V36" s="2"/>
      <c r="W36" s="2"/>
      <c r="X36" s="2"/>
    </row>
    <row r="37" spans="1:24" x14ac:dyDescent="0.2">
      <c r="A37" s="4">
        <v>44397.499305497688</v>
      </c>
      <c r="B37" s="2" t="s">
        <v>78</v>
      </c>
      <c r="C37" s="2" t="s">
        <v>18</v>
      </c>
      <c r="D37" s="2" t="s">
        <v>70</v>
      </c>
      <c r="E37" s="2" t="s">
        <v>24</v>
      </c>
      <c r="F37" s="2" t="s">
        <v>79</v>
      </c>
      <c r="G37" s="2" t="s">
        <v>20</v>
      </c>
      <c r="H37" s="2">
        <v>87.394000000000005</v>
      </c>
      <c r="I37" s="2">
        <v>30.13</v>
      </c>
      <c r="J37" s="2" t="s">
        <v>21</v>
      </c>
      <c r="K37" s="2">
        <v>31.74</v>
      </c>
      <c r="L37" s="2"/>
      <c r="M37" s="2"/>
      <c r="N37" s="2">
        <f t="shared" si="0"/>
        <v>0.62999999999999901</v>
      </c>
      <c r="O37" s="2"/>
      <c r="P37" s="2"/>
      <c r="Q37" s="2"/>
      <c r="R37" s="2"/>
      <c r="S37" s="2"/>
      <c r="T37" s="12"/>
      <c r="U37" s="2"/>
      <c r="V37" s="2"/>
      <c r="W37" s="2"/>
      <c r="X37" s="2"/>
    </row>
    <row r="38" spans="1:24" x14ac:dyDescent="0.2">
      <c r="A38" s="4">
        <v>44397.499305497688</v>
      </c>
      <c r="B38" s="2" t="s">
        <v>23</v>
      </c>
      <c r="C38" s="2" t="s">
        <v>18</v>
      </c>
      <c r="D38" s="2" t="s">
        <v>80</v>
      </c>
      <c r="E38" s="2" t="s">
        <v>24</v>
      </c>
      <c r="F38" s="2"/>
      <c r="G38" s="2" t="s">
        <v>20</v>
      </c>
      <c r="H38" s="2">
        <v>1837.575</v>
      </c>
      <c r="I38" s="2">
        <v>25.61</v>
      </c>
      <c r="J38" s="2" t="s">
        <v>21</v>
      </c>
      <c r="K38" s="2">
        <v>30.29</v>
      </c>
      <c r="L38" s="2">
        <f>K38-K36</f>
        <v>-1.75</v>
      </c>
      <c r="M38" s="2"/>
      <c r="N38" s="2">
        <f t="shared" si="0"/>
        <v>-3.8900000000000006</v>
      </c>
      <c r="O38" s="2"/>
      <c r="P38" s="2"/>
      <c r="Q38" s="2"/>
      <c r="R38" s="2">
        <v>25</v>
      </c>
      <c r="S38" s="2">
        <f>H38*100</f>
        <v>183757.5</v>
      </c>
      <c r="T38" s="12">
        <f>S38/R38</f>
        <v>7350.3</v>
      </c>
      <c r="U38" s="2"/>
      <c r="V38" s="2"/>
      <c r="W38" s="2"/>
      <c r="X38" s="2"/>
    </row>
    <row r="39" spans="1:24" x14ac:dyDescent="0.2">
      <c r="A39" s="4">
        <v>44397.499305497688</v>
      </c>
      <c r="B39" s="2" t="s">
        <v>26</v>
      </c>
      <c r="C39" s="2" t="s">
        <v>18</v>
      </c>
      <c r="D39" s="2" t="s">
        <v>81</v>
      </c>
      <c r="E39" s="2" t="s">
        <v>24</v>
      </c>
      <c r="F39" s="2"/>
      <c r="G39" s="2" t="s">
        <v>20</v>
      </c>
      <c r="H39" s="2">
        <v>376.524</v>
      </c>
      <c r="I39" s="2">
        <v>27.96</v>
      </c>
      <c r="J39" s="2" t="s">
        <v>21</v>
      </c>
      <c r="K39" s="2">
        <v>30.55</v>
      </c>
      <c r="L39" s="2">
        <f>K39-K36</f>
        <v>-1.4899999999999984</v>
      </c>
      <c r="M39" s="2"/>
      <c r="N39" s="2">
        <f t="shared" si="0"/>
        <v>-1.5399999999999991</v>
      </c>
      <c r="O39" s="2"/>
      <c r="P39" s="2"/>
      <c r="Q39" s="2"/>
      <c r="R39" s="2">
        <v>25</v>
      </c>
      <c r="S39" s="2">
        <f t="shared" ref="S39:S42" si="3">H39*100</f>
        <v>37652.400000000001</v>
      </c>
      <c r="T39" s="12">
        <f t="shared" ref="T39:T42" si="4">S39/R39</f>
        <v>1506.096</v>
      </c>
      <c r="U39" s="2"/>
      <c r="V39" s="2"/>
      <c r="W39" s="2"/>
      <c r="X39" s="2"/>
    </row>
    <row r="40" spans="1:24" x14ac:dyDescent="0.2">
      <c r="A40" s="4">
        <v>44397.499305497688</v>
      </c>
      <c r="B40" s="2" t="s">
        <v>27</v>
      </c>
      <c r="C40" s="2" t="s">
        <v>18</v>
      </c>
      <c r="D40" s="2" t="s">
        <v>82</v>
      </c>
      <c r="E40" s="2" t="s">
        <v>24</v>
      </c>
      <c r="F40" s="2"/>
      <c r="G40" s="2" t="s">
        <v>20</v>
      </c>
      <c r="H40" s="2">
        <v>3890.6219999999998</v>
      </c>
      <c r="I40" s="2">
        <v>24.5</v>
      </c>
      <c r="J40" s="2" t="s">
        <v>21</v>
      </c>
      <c r="K40" s="2">
        <v>30.82</v>
      </c>
      <c r="L40" s="2">
        <f>K40-K36</f>
        <v>-1.2199999999999989</v>
      </c>
      <c r="M40" s="2"/>
      <c r="N40" s="2">
        <f t="shared" si="0"/>
        <v>-5</v>
      </c>
      <c r="O40" s="2"/>
      <c r="P40" s="2"/>
      <c r="Q40" s="2"/>
      <c r="R40" s="2">
        <v>25</v>
      </c>
      <c r="S40" s="2">
        <f t="shared" si="3"/>
        <v>389062.2</v>
      </c>
      <c r="T40" s="12">
        <f t="shared" si="4"/>
        <v>15562.488000000001</v>
      </c>
      <c r="U40" s="2"/>
      <c r="V40" s="2"/>
      <c r="W40" s="2"/>
      <c r="X40" s="2"/>
    </row>
    <row r="41" spans="1:24" x14ac:dyDescent="0.2">
      <c r="A41" s="4">
        <v>44397.499305497688</v>
      </c>
      <c r="B41" s="2" t="s">
        <v>39</v>
      </c>
      <c r="C41" s="2" t="s">
        <v>18</v>
      </c>
      <c r="D41" s="2" t="s">
        <v>83</v>
      </c>
      <c r="E41" s="2" t="s">
        <v>24</v>
      </c>
      <c r="F41" s="2"/>
      <c r="G41" s="2" t="s">
        <v>20</v>
      </c>
      <c r="H41" s="2">
        <v>15381.061</v>
      </c>
      <c r="I41" s="2">
        <v>22.46</v>
      </c>
      <c r="J41" s="2" t="s">
        <v>21</v>
      </c>
      <c r="K41" s="2">
        <v>30.35</v>
      </c>
      <c r="L41" s="2">
        <f>K41-K36</f>
        <v>-1.6899999999999977</v>
      </c>
      <c r="M41" s="2"/>
      <c r="N41" s="2">
        <f t="shared" si="0"/>
        <v>-7.0399999999999991</v>
      </c>
      <c r="O41" s="2"/>
      <c r="P41" s="2"/>
      <c r="Q41" s="2"/>
      <c r="R41" s="2">
        <v>25</v>
      </c>
      <c r="S41" s="2">
        <f t="shared" si="3"/>
        <v>1538106.0999999999</v>
      </c>
      <c r="T41" s="12">
        <f t="shared" si="4"/>
        <v>61524.243999999992</v>
      </c>
      <c r="U41" s="2"/>
      <c r="V41" s="2"/>
      <c r="W41" s="2"/>
      <c r="X41" s="2"/>
    </row>
    <row r="42" spans="1:24" x14ac:dyDescent="0.2">
      <c r="A42" s="4">
        <v>44397.499305497688</v>
      </c>
      <c r="B42" s="2" t="s">
        <v>42</v>
      </c>
      <c r="C42" s="2" t="s">
        <v>18</v>
      </c>
      <c r="D42" s="2" t="s">
        <v>84</v>
      </c>
      <c r="E42" s="2" t="s">
        <v>24</v>
      </c>
      <c r="F42" s="2"/>
      <c r="G42" s="2" t="s">
        <v>20</v>
      </c>
      <c r="H42" s="2">
        <v>4432.84</v>
      </c>
      <c r="I42" s="2">
        <v>24.31</v>
      </c>
      <c r="J42" s="2" t="s">
        <v>21</v>
      </c>
      <c r="K42" s="2">
        <v>31.55</v>
      </c>
      <c r="L42" s="2">
        <f>K42-K36</f>
        <v>-0.48999999999999844</v>
      </c>
      <c r="M42" s="2"/>
      <c r="N42" s="2">
        <f t="shared" si="0"/>
        <v>-5.1900000000000013</v>
      </c>
      <c r="O42" s="2"/>
      <c r="P42" s="2"/>
      <c r="Q42" s="2"/>
      <c r="R42" s="2">
        <v>25</v>
      </c>
      <c r="S42" s="2">
        <f t="shared" si="3"/>
        <v>443284</v>
      </c>
      <c r="T42" s="12">
        <f t="shared" si="4"/>
        <v>17731.36</v>
      </c>
      <c r="U42" s="2"/>
      <c r="V42" s="2"/>
      <c r="W42" s="2"/>
      <c r="X42" s="2"/>
    </row>
    <row r="43" spans="1:24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3"/>
      <c r="U43" s="5"/>
      <c r="V43" s="5"/>
      <c r="W43" s="5"/>
      <c r="X43" s="5"/>
    </row>
    <row r="44" spans="1:24" x14ac:dyDescent="0.2">
      <c r="A44" s="4">
        <v>44407.619444444441</v>
      </c>
      <c r="B44" s="2" t="s">
        <v>17</v>
      </c>
      <c r="C44" s="2" t="s">
        <v>18</v>
      </c>
      <c r="D44" s="2" t="s">
        <v>85</v>
      </c>
      <c r="E44" s="2" t="s">
        <v>24</v>
      </c>
      <c r="F44" s="2"/>
      <c r="G44" s="2" t="s">
        <v>20</v>
      </c>
      <c r="H44" s="2">
        <v>480.02499999999998</v>
      </c>
      <c r="I44" s="2">
        <v>27.6</v>
      </c>
      <c r="J44" s="2" t="s">
        <v>21</v>
      </c>
      <c r="K44" s="2">
        <v>31.65</v>
      </c>
      <c r="L44" s="2"/>
      <c r="M44" s="2"/>
      <c r="N44" s="2">
        <f t="shared" si="0"/>
        <v>-1.8999999999999986</v>
      </c>
      <c r="O44" s="2"/>
      <c r="P44" s="2"/>
      <c r="Q44" s="2">
        <f>26.74-I44</f>
        <v>-0.86000000000000298</v>
      </c>
      <c r="R44" s="2"/>
      <c r="S44" s="2"/>
      <c r="T44" s="12"/>
      <c r="U44" s="2"/>
      <c r="V44" s="2"/>
      <c r="W44" s="2"/>
      <c r="X44" s="2"/>
    </row>
    <row r="45" spans="1:24" x14ac:dyDescent="0.2">
      <c r="A45" s="4">
        <v>44407.619444444441</v>
      </c>
      <c r="B45" s="2" t="s">
        <v>22</v>
      </c>
      <c r="C45" s="2" t="s">
        <v>18</v>
      </c>
      <c r="D45" s="2" t="s">
        <v>68</v>
      </c>
      <c r="E45" s="2" t="s">
        <v>24</v>
      </c>
      <c r="F45" s="2"/>
      <c r="G45" s="2" t="s">
        <v>20</v>
      </c>
      <c r="H45" s="2" t="s">
        <v>44</v>
      </c>
      <c r="I45" s="2">
        <v>0</v>
      </c>
      <c r="J45" s="2" t="s">
        <v>21</v>
      </c>
      <c r="K45" s="8">
        <v>31.93</v>
      </c>
      <c r="L45" s="2"/>
      <c r="M45" s="2"/>
      <c r="N45" s="2"/>
      <c r="O45" s="2"/>
      <c r="P45" s="2"/>
      <c r="Q45" s="37"/>
      <c r="R45" s="2"/>
      <c r="S45" s="2"/>
      <c r="T45" s="12"/>
      <c r="U45" s="2"/>
      <c r="V45" s="2"/>
      <c r="W45" s="2"/>
      <c r="X45" s="2"/>
    </row>
    <row r="46" spans="1:24" x14ac:dyDescent="0.2">
      <c r="A46" s="4">
        <v>44407.619444386575</v>
      </c>
      <c r="B46" s="2" t="s">
        <v>78</v>
      </c>
      <c r="C46" s="2" t="s">
        <v>18</v>
      </c>
      <c r="D46" s="2" t="s">
        <v>70</v>
      </c>
      <c r="E46" s="2" t="s">
        <v>24</v>
      </c>
      <c r="F46" s="2"/>
      <c r="G46" s="2" t="s">
        <v>20</v>
      </c>
      <c r="H46" s="2" t="s">
        <v>44</v>
      </c>
      <c r="I46" s="2">
        <v>33.72</v>
      </c>
      <c r="J46" s="2" t="s">
        <v>21</v>
      </c>
      <c r="K46" s="2">
        <v>31.91</v>
      </c>
      <c r="L46" s="2"/>
      <c r="M46" s="2"/>
      <c r="N46" s="2">
        <f t="shared" si="0"/>
        <v>4.2199999999999989</v>
      </c>
      <c r="O46" s="2"/>
      <c r="P46" s="2"/>
      <c r="Q46" s="37"/>
      <c r="R46" s="2"/>
      <c r="S46" s="2"/>
      <c r="T46" s="12"/>
      <c r="U46" s="2"/>
      <c r="V46" s="2"/>
      <c r="W46" s="2"/>
      <c r="X46" s="2"/>
    </row>
    <row r="47" spans="1:24" x14ac:dyDescent="0.2">
      <c r="A47" s="4">
        <v>44407.619444386575</v>
      </c>
      <c r="B47" s="2" t="s">
        <v>23</v>
      </c>
      <c r="C47" s="2" t="s">
        <v>18</v>
      </c>
      <c r="D47" s="2" t="s">
        <v>86</v>
      </c>
      <c r="E47" s="2" t="s">
        <v>24</v>
      </c>
      <c r="F47" s="2"/>
      <c r="G47" s="2" t="s">
        <v>20</v>
      </c>
      <c r="H47" s="2">
        <v>1537.0429999999999</v>
      </c>
      <c r="I47" s="2">
        <v>25.88</v>
      </c>
      <c r="J47" s="2" t="s">
        <v>21</v>
      </c>
      <c r="K47" s="2">
        <v>30.4</v>
      </c>
      <c r="L47" s="2">
        <f>K47-K45</f>
        <v>-1.5300000000000011</v>
      </c>
      <c r="M47" s="2"/>
      <c r="N47" s="2">
        <f t="shared" si="0"/>
        <v>-3.620000000000001</v>
      </c>
      <c r="O47" s="2"/>
      <c r="P47" s="2"/>
      <c r="Q47" s="37"/>
      <c r="R47" s="2">
        <v>25</v>
      </c>
      <c r="S47" s="2">
        <f>H47*100</f>
        <v>153704.29999999999</v>
      </c>
      <c r="T47" s="12">
        <f>S47/R47</f>
        <v>6148.1719999999996</v>
      </c>
      <c r="U47" s="2"/>
      <c r="V47" s="2"/>
      <c r="W47" s="2"/>
      <c r="X47" s="2"/>
    </row>
    <row r="48" spans="1:24" x14ac:dyDescent="0.2">
      <c r="A48" s="4">
        <v>44407.619444386575</v>
      </c>
      <c r="B48" s="2" t="s">
        <v>26</v>
      </c>
      <c r="C48" s="2" t="s">
        <v>18</v>
      </c>
      <c r="D48" s="2" t="s">
        <v>87</v>
      </c>
      <c r="E48" s="2" t="s">
        <v>24</v>
      </c>
      <c r="F48" s="2"/>
      <c r="G48" s="2" t="s">
        <v>20</v>
      </c>
      <c r="H48" s="2">
        <v>648.66200000000003</v>
      </c>
      <c r="I48" s="2">
        <v>27.15</v>
      </c>
      <c r="J48" s="2" t="s">
        <v>21</v>
      </c>
      <c r="K48" s="2">
        <v>29.97</v>
      </c>
      <c r="L48" s="2">
        <f>K48-K45</f>
        <v>-1.9600000000000009</v>
      </c>
      <c r="M48" s="2"/>
      <c r="N48" s="2">
        <f t="shared" si="0"/>
        <v>-2.3500000000000014</v>
      </c>
      <c r="O48" s="2"/>
      <c r="P48" s="2"/>
      <c r="Q48" s="37"/>
      <c r="R48" s="2">
        <v>25</v>
      </c>
      <c r="S48" s="2">
        <f t="shared" ref="S48:S87" si="5">H48*100</f>
        <v>64866.200000000004</v>
      </c>
      <c r="T48" s="12">
        <f t="shared" ref="T48:T87" si="6">S48/R48</f>
        <v>2594.6480000000001</v>
      </c>
      <c r="U48" s="2"/>
      <c r="V48" s="2"/>
      <c r="W48" s="2"/>
      <c r="X48" s="2"/>
    </row>
    <row r="49" spans="1:24" x14ac:dyDescent="0.2">
      <c r="A49" s="4">
        <v>44407.619444386575</v>
      </c>
      <c r="B49" s="2" t="s">
        <v>27</v>
      </c>
      <c r="C49" s="2" t="s">
        <v>18</v>
      </c>
      <c r="D49" s="2" t="s">
        <v>88</v>
      </c>
      <c r="E49" s="2" t="s">
        <v>24</v>
      </c>
      <c r="F49" s="2"/>
      <c r="G49" s="2" t="s">
        <v>20</v>
      </c>
      <c r="H49" s="2">
        <v>605.48299999999995</v>
      </c>
      <c r="I49" s="2">
        <v>27.26</v>
      </c>
      <c r="J49" s="2" t="s">
        <v>21</v>
      </c>
      <c r="K49" s="2">
        <v>31.23</v>
      </c>
      <c r="L49" s="2">
        <f>K49-K45</f>
        <v>-0.69999999999999929</v>
      </c>
      <c r="M49" s="2"/>
      <c r="N49" s="2">
        <f t="shared" si="0"/>
        <v>-2.2399999999999984</v>
      </c>
      <c r="O49" s="2"/>
      <c r="P49" s="2"/>
      <c r="Q49" s="37"/>
      <c r="R49" s="2">
        <v>25</v>
      </c>
      <c r="S49" s="2">
        <f t="shared" si="5"/>
        <v>60548.299999999996</v>
      </c>
      <c r="T49" s="12">
        <f t="shared" si="6"/>
        <v>2421.9319999999998</v>
      </c>
      <c r="U49" s="2"/>
      <c r="V49" s="2"/>
      <c r="W49" s="2"/>
      <c r="X49" s="2"/>
    </row>
    <row r="50" spans="1:24" x14ac:dyDescent="0.2">
      <c r="A50" s="4">
        <v>44407.619444386575</v>
      </c>
      <c r="B50" s="2" t="s">
        <v>39</v>
      </c>
      <c r="C50" s="2" t="s">
        <v>18</v>
      </c>
      <c r="D50" s="2" t="s">
        <v>89</v>
      </c>
      <c r="E50" s="2" t="s">
        <v>24</v>
      </c>
      <c r="F50" s="2"/>
      <c r="G50" s="2" t="s">
        <v>20</v>
      </c>
      <c r="H50" s="2">
        <v>15051.013000000001</v>
      </c>
      <c r="I50" s="2">
        <v>22.49</v>
      </c>
      <c r="J50" s="2" t="s">
        <v>21</v>
      </c>
      <c r="K50" s="2">
        <v>29.92</v>
      </c>
      <c r="L50" s="2">
        <f>K50-K45</f>
        <v>-2.009999999999998</v>
      </c>
      <c r="M50" s="2"/>
      <c r="N50" s="2">
        <f t="shared" si="0"/>
        <v>-7.0100000000000016</v>
      </c>
      <c r="O50" s="2"/>
      <c r="P50" s="2"/>
      <c r="Q50" s="37"/>
      <c r="R50" s="2">
        <v>25</v>
      </c>
      <c r="S50" s="2">
        <f t="shared" si="5"/>
        <v>1505101.3</v>
      </c>
      <c r="T50" s="12">
        <f t="shared" si="6"/>
        <v>60204.052000000003</v>
      </c>
      <c r="U50" s="2"/>
      <c r="V50" s="2"/>
      <c r="W50" s="2"/>
      <c r="X50" s="2"/>
    </row>
    <row r="51" spans="1:24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">
      <c r="A52" s="4">
        <v>44421.611805555556</v>
      </c>
      <c r="B52" s="2" t="s">
        <v>17</v>
      </c>
      <c r="C52" s="2" t="s">
        <v>18</v>
      </c>
      <c r="D52" s="2" t="s">
        <v>90</v>
      </c>
      <c r="E52" s="2" t="s">
        <v>24</v>
      </c>
      <c r="F52" s="2"/>
      <c r="G52" s="2" t="s">
        <v>20</v>
      </c>
      <c r="H52" s="2">
        <v>82369.803</v>
      </c>
      <c r="I52" s="2">
        <v>19.97</v>
      </c>
      <c r="J52" s="2" t="s">
        <v>21</v>
      </c>
      <c r="K52" s="2">
        <v>31.13</v>
      </c>
      <c r="L52" s="2"/>
      <c r="M52" s="2"/>
      <c r="N52" s="2"/>
      <c r="O52" s="2"/>
      <c r="P52" s="2"/>
      <c r="Q52" s="2">
        <f>19.36-I52</f>
        <v>-0.60999999999999943</v>
      </c>
      <c r="R52" s="2"/>
      <c r="S52" s="2"/>
      <c r="T52" s="12"/>
    </row>
    <row r="53" spans="1:24" x14ac:dyDescent="0.2">
      <c r="A53" s="4">
        <v>44422.611805555556</v>
      </c>
      <c r="B53" s="2" t="s">
        <v>22</v>
      </c>
      <c r="C53" s="2" t="s">
        <v>18</v>
      </c>
      <c r="D53" s="2" t="s">
        <v>68</v>
      </c>
      <c r="E53" s="2" t="s">
        <v>24</v>
      </c>
      <c r="F53" s="2"/>
      <c r="G53" s="2" t="s">
        <v>20</v>
      </c>
      <c r="H53" s="2" t="s">
        <v>44</v>
      </c>
      <c r="I53" s="2">
        <v>33.06</v>
      </c>
      <c r="J53" s="2" t="s">
        <v>21</v>
      </c>
      <c r="K53" s="39">
        <v>31.84</v>
      </c>
      <c r="L53" s="2"/>
      <c r="M53" s="2"/>
      <c r="N53" s="2"/>
      <c r="O53" s="2"/>
      <c r="P53" s="2"/>
      <c r="Q53" s="37"/>
      <c r="R53" s="2"/>
      <c r="S53" s="2"/>
      <c r="T53" s="12"/>
    </row>
    <row r="54" spans="1:24" x14ac:dyDescent="0.2">
      <c r="A54" s="4">
        <v>44423.611805555556</v>
      </c>
      <c r="B54" s="2" t="s">
        <v>78</v>
      </c>
      <c r="C54" s="2" t="s">
        <v>18</v>
      </c>
      <c r="D54" s="2" t="s">
        <v>91</v>
      </c>
      <c r="E54" s="2" t="s">
        <v>24</v>
      </c>
      <c r="F54" s="2"/>
      <c r="G54" s="2" t="s">
        <v>20</v>
      </c>
      <c r="H54" s="2">
        <v>2524.1799999999998</v>
      </c>
      <c r="I54" s="2">
        <v>25.14</v>
      </c>
      <c r="J54" s="2" t="s">
        <v>21</v>
      </c>
      <c r="K54" s="2">
        <v>30.7</v>
      </c>
      <c r="L54" s="2">
        <f>K54-K53</f>
        <v>-1.1400000000000006</v>
      </c>
      <c r="M54" s="2"/>
      <c r="N54" s="2">
        <f>I54-29.5</f>
        <v>-4.3599999999999994</v>
      </c>
      <c r="O54" s="2"/>
      <c r="P54" s="2"/>
      <c r="Q54" s="37"/>
      <c r="R54" s="2">
        <v>25</v>
      </c>
      <c r="S54" s="2">
        <f t="shared" si="5"/>
        <v>252417.99999999997</v>
      </c>
      <c r="T54" s="12">
        <f t="shared" si="6"/>
        <v>10096.719999999999</v>
      </c>
    </row>
    <row r="55" spans="1:24" x14ac:dyDescent="0.2">
      <c r="A55" s="4">
        <v>44424.611805555556</v>
      </c>
      <c r="B55" s="2" t="s">
        <v>23</v>
      </c>
      <c r="C55" s="2" t="s">
        <v>18</v>
      </c>
      <c r="D55" s="2" t="s">
        <v>92</v>
      </c>
      <c r="E55" s="2" t="s">
        <v>24</v>
      </c>
      <c r="F55" s="2"/>
      <c r="G55" s="2" t="s">
        <v>20</v>
      </c>
      <c r="H55" s="2">
        <v>1147.355</v>
      </c>
      <c r="I55" s="2">
        <v>26.31</v>
      </c>
      <c r="J55" s="2" t="s">
        <v>21</v>
      </c>
      <c r="K55" s="2">
        <v>28.62</v>
      </c>
      <c r="L55" s="2">
        <f>K55-K53</f>
        <v>-3.2199999999999989</v>
      </c>
      <c r="M55" s="2"/>
      <c r="N55" s="2">
        <f>I55-29.5</f>
        <v>-3.1900000000000013</v>
      </c>
      <c r="O55" s="2"/>
      <c r="P55" s="2"/>
      <c r="Q55" s="37"/>
      <c r="R55" s="2">
        <v>25</v>
      </c>
      <c r="S55" s="2">
        <f t="shared" si="5"/>
        <v>114735.5</v>
      </c>
      <c r="T55" s="12">
        <f t="shared" si="6"/>
        <v>4589.42</v>
      </c>
    </row>
    <row r="56" spans="1:24" x14ac:dyDescent="0.2">
      <c r="A56" s="4">
        <v>44425.611805555556</v>
      </c>
      <c r="B56" s="2" t="s">
        <v>26</v>
      </c>
      <c r="C56" s="2" t="s">
        <v>18</v>
      </c>
      <c r="D56" s="2" t="s">
        <v>93</v>
      </c>
      <c r="E56" s="2" t="s">
        <v>24</v>
      </c>
      <c r="F56" s="2"/>
      <c r="G56" s="2" t="s">
        <v>20</v>
      </c>
      <c r="H56" s="2">
        <v>11539.937</v>
      </c>
      <c r="I56" s="2">
        <v>22.89</v>
      </c>
      <c r="J56" s="2" t="s">
        <v>21</v>
      </c>
      <c r="K56" s="2">
        <v>30.26</v>
      </c>
      <c r="L56" s="2">
        <f>K56-K53</f>
        <v>-1.5799999999999983</v>
      </c>
      <c r="M56" s="2"/>
      <c r="N56" s="2">
        <f>I56-29.5</f>
        <v>-6.6099999999999994</v>
      </c>
      <c r="O56" s="2"/>
      <c r="P56" s="2"/>
      <c r="Q56" s="37"/>
      <c r="R56" s="2">
        <v>25</v>
      </c>
      <c r="S56" s="2">
        <f t="shared" si="5"/>
        <v>1153993.7</v>
      </c>
      <c r="T56" s="12">
        <f t="shared" si="6"/>
        <v>46159.748</v>
      </c>
    </row>
    <row r="57" spans="1:24" x14ac:dyDescent="0.2">
      <c r="A57" s="4">
        <v>44426.611805555556</v>
      </c>
      <c r="B57" s="2" t="s">
        <v>27</v>
      </c>
      <c r="C57" s="2" t="s">
        <v>18</v>
      </c>
      <c r="D57" s="2" t="s">
        <v>94</v>
      </c>
      <c r="E57" s="2" t="s">
        <v>24</v>
      </c>
      <c r="F57" s="2"/>
      <c r="G57" s="2" t="s">
        <v>20</v>
      </c>
      <c r="H57" s="2">
        <v>535.22900000000004</v>
      </c>
      <c r="I57" s="2">
        <v>27.44</v>
      </c>
      <c r="J57" s="2" t="s">
        <v>21</v>
      </c>
      <c r="K57" s="2">
        <v>31.11</v>
      </c>
      <c r="L57" s="2">
        <f>K57-K53</f>
        <v>-0.73000000000000043</v>
      </c>
      <c r="M57" s="2"/>
      <c r="N57" s="2">
        <f>I57-29.5</f>
        <v>-2.0599999999999987</v>
      </c>
      <c r="O57" s="2"/>
      <c r="P57" s="2"/>
      <c r="Q57" s="37"/>
      <c r="R57" s="2">
        <v>25</v>
      </c>
      <c r="S57" s="2">
        <f t="shared" si="5"/>
        <v>53522.9</v>
      </c>
      <c r="T57" s="12">
        <f t="shared" si="6"/>
        <v>2140.9160000000002</v>
      </c>
    </row>
    <row r="58" spans="1:24" x14ac:dyDescent="0.2">
      <c r="A58" s="4">
        <v>44427.611805555556</v>
      </c>
      <c r="B58" s="2" t="s">
        <v>39</v>
      </c>
      <c r="C58" s="2" t="s">
        <v>18</v>
      </c>
      <c r="D58" s="2" t="s">
        <v>95</v>
      </c>
      <c r="E58" s="2" t="s">
        <v>24</v>
      </c>
      <c r="F58" s="2"/>
      <c r="G58" s="2" t="s">
        <v>20</v>
      </c>
      <c r="H58" s="2">
        <v>1323048.1070000001</v>
      </c>
      <c r="I58" s="2">
        <v>15.86</v>
      </c>
      <c r="J58" s="2" t="s">
        <v>21</v>
      </c>
      <c r="K58" s="2">
        <v>29.6</v>
      </c>
      <c r="L58" s="2">
        <f>K58-K53</f>
        <v>-2.2399999999999984</v>
      </c>
      <c r="M58" s="2"/>
      <c r="N58" s="2">
        <f>I58-29.5</f>
        <v>-13.64</v>
      </c>
      <c r="O58" s="2"/>
      <c r="P58" s="2"/>
      <c r="Q58" s="37"/>
      <c r="R58" s="2">
        <v>10</v>
      </c>
      <c r="S58" s="2">
        <f t="shared" si="5"/>
        <v>132304810.7</v>
      </c>
      <c r="T58" s="12">
        <f t="shared" si="6"/>
        <v>13230481.07</v>
      </c>
    </row>
    <row r="59" spans="1:24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37"/>
      <c r="R59" s="5"/>
      <c r="S59" s="5"/>
      <c r="T59" s="5"/>
      <c r="U59" s="5"/>
      <c r="V59" s="5"/>
      <c r="W59" s="5"/>
      <c r="X59" s="5"/>
    </row>
    <row r="60" spans="1:24" x14ac:dyDescent="0.2">
      <c r="A60" s="4">
        <v>44426.4375</v>
      </c>
      <c r="B60" s="2" t="s">
        <v>17</v>
      </c>
      <c r="C60" s="2" t="s">
        <v>18</v>
      </c>
      <c r="D60" s="2" t="s">
        <v>96</v>
      </c>
      <c r="E60" s="2" t="s">
        <v>24</v>
      </c>
      <c r="F60" s="2"/>
      <c r="G60" s="2" t="s">
        <v>20</v>
      </c>
      <c r="H60" s="2">
        <v>673.50099999999998</v>
      </c>
      <c r="I60" s="2">
        <v>27.1</v>
      </c>
      <c r="J60" s="2" t="s">
        <v>21</v>
      </c>
      <c r="K60" s="2">
        <v>30.47</v>
      </c>
      <c r="L60" s="2"/>
      <c r="M60" s="2"/>
      <c r="N60" s="2"/>
      <c r="O60" s="2"/>
      <c r="P60" s="2"/>
      <c r="Q60" s="2">
        <f>26.74-I60</f>
        <v>-0.36000000000000298</v>
      </c>
      <c r="R60" s="2"/>
      <c r="S60" s="2"/>
      <c r="T60" s="12"/>
      <c r="U60" s="2"/>
      <c r="V60" s="2"/>
      <c r="W60" s="2"/>
      <c r="X60" s="2"/>
    </row>
    <row r="61" spans="1:24" x14ac:dyDescent="0.2">
      <c r="A61" s="4">
        <v>44426.4375</v>
      </c>
      <c r="B61" s="2" t="s">
        <v>22</v>
      </c>
      <c r="C61" s="2" t="s">
        <v>18</v>
      </c>
      <c r="D61" s="2" t="s">
        <v>68</v>
      </c>
      <c r="E61" s="2" t="s">
        <v>24</v>
      </c>
      <c r="F61" s="2"/>
      <c r="G61" s="2" t="s">
        <v>20</v>
      </c>
      <c r="H61" s="2" t="s">
        <v>44</v>
      </c>
      <c r="I61" s="2">
        <v>0</v>
      </c>
      <c r="J61" s="2" t="s">
        <v>21</v>
      </c>
      <c r="K61" s="39">
        <v>31.43</v>
      </c>
      <c r="L61" s="2"/>
      <c r="M61" s="2"/>
      <c r="N61" s="2"/>
      <c r="O61" s="2"/>
      <c r="P61" s="2"/>
      <c r="Q61" s="37"/>
      <c r="R61" s="2"/>
      <c r="S61" s="2"/>
      <c r="T61" s="12"/>
      <c r="U61" s="2"/>
      <c r="V61" s="2"/>
      <c r="W61" s="2"/>
      <c r="X61" s="2"/>
    </row>
    <row r="62" spans="1:24" x14ac:dyDescent="0.2">
      <c r="A62" s="4">
        <v>44426.4375</v>
      </c>
      <c r="B62" s="2" t="s">
        <v>78</v>
      </c>
      <c r="C62" s="2" t="s">
        <v>18</v>
      </c>
      <c r="D62" s="2" t="s">
        <v>97</v>
      </c>
      <c r="E62" s="2" t="s">
        <v>24</v>
      </c>
      <c r="F62" s="2"/>
      <c r="G62" s="2" t="s">
        <v>20</v>
      </c>
      <c r="H62" s="2" t="s">
        <v>44</v>
      </c>
      <c r="I62" s="2">
        <v>0</v>
      </c>
      <c r="J62" s="2" t="s">
        <v>51</v>
      </c>
      <c r="K62" s="2">
        <v>0</v>
      </c>
      <c r="L62" s="10">
        <f>K62-K61</f>
        <v>-31.43</v>
      </c>
      <c r="M62" s="2"/>
      <c r="N62" s="2">
        <f>I62-29.5</f>
        <v>-29.5</v>
      </c>
      <c r="O62" s="2"/>
      <c r="P62" s="2"/>
      <c r="Q62" s="37"/>
      <c r="R62" s="2">
        <v>25</v>
      </c>
      <c r="S62" s="2" t="e">
        <f t="shared" si="5"/>
        <v>#VALUE!</v>
      </c>
      <c r="T62" s="12" t="e">
        <f t="shared" si="6"/>
        <v>#VALUE!</v>
      </c>
      <c r="U62" s="2" t="s">
        <v>98</v>
      </c>
      <c r="V62" s="2"/>
      <c r="W62" s="2"/>
      <c r="X62" s="2"/>
    </row>
    <row r="63" spans="1:24" x14ac:dyDescent="0.2">
      <c r="A63" s="4">
        <v>44426.4375</v>
      </c>
      <c r="B63" s="2" t="s">
        <v>23</v>
      </c>
      <c r="C63" s="2" t="s">
        <v>18</v>
      </c>
      <c r="D63" s="2" t="s">
        <v>99</v>
      </c>
      <c r="E63" s="2" t="s">
        <v>24</v>
      </c>
      <c r="F63" s="2"/>
      <c r="G63" s="2" t="s">
        <v>20</v>
      </c>
      <c r="H63" s="2" t="s">
        <v>44</v>
      </c>
      <c r="I63" s="2">
        <v>28.7</v>
      </c>
      <c r="J63" s="2" t="s">
        <v>51</v>
      </c>
      <c r="K63" s="2">
        <v>0</v>
      </c>
      <c r="L63" s="10">
        <f>K63-K61</f>
        <v>-31.43</v>
      </c>
      <c r="M63" s="2"/>
      <c r="N63" s="2">
        <f>I63-29.5</f>
        <v>-0.80000000000000071</v>
      </c>
      <c r="O63" s="2"/>
      <c r="P63" s="2"/>
      <c r="Q63" s="37"/>
      <c r="R63" s="2">
        <v>25</v>
      </c>
      <c r="S63" s="2" t="e">
        <f t="shared" si="5"/>
        <v>#VALUE!</v>
      </c>
      <c r="T63" s="12" t="e">
        <f t="shared" si="6"/>
        <v>#VALUE!</v>
      </c>
      <c r="U63" s="2" t="s">
        <v>98</v>
      </c>
      <c r="V63" s="2"/>
      <c r="W63" s="2"/>
      <c r="X63" s="2"/>
    </row>
    <row r="64" spans="1:24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37"/>
      <c r="R64" s="5"/>
      <c r="S64" s="37"/>
      <c r="T64" s="40"/>
      <c r="U64" s="5"/>
      <c r="V64" s="5"/>
      <c r="W64" s="5"/>
      <c r="X64" s="5"/>
    </row>
    <row r="65" spans="1:24" x14ac:dyDescent="0.2">
      <c r="A65" s="4">
        <v>44427.449305555558</v>
      </c>
      <c r="B65" s="2" t="s">
        <v>17</v>
      </c>
      <c r="C65" s="2" t="s">
        <v>18</v>
      </c>
      <c r="D65" s="2" t="s">
        <v>90</v>
      </c>
      <c r="E65" s="2" t="s">
        <v>24</v>
      </c>
      <c r="F65" s="2"/>
      <c r="G65" s="2" t="s">
        <v>20</v>
      </c>
      <c r="H65" s="2">
        <v>97740.61</v>
      </c>
      <c r="I65" s="2">
        <v>19.72</v>
      </c>
      <c r="J65" s="2" t="s">
        <v>21</v>
      </c>
      <c r="K65" s="2">
        <v>30.8</v>
      </c>
      <c r="L65" s="2"/>
      <c r="M65" s="2"/>
      <c r="N65" s="2"/>
      <c r="O65" s="2"/>
      <c r="P65" s="2"/>
      <c r="Q65" s="2">
        <f>19.36-I65</f>
        <v>-0.35999999999999943</v>
      </c>
      <c r="R65" s="2"/>
      <c r="S65" s="2"/>
      <c r="T65" s="12"/>
      <c r="U65" s="2"/>
      <c r="V65" s="2"/>
      <c r="W65" s="2"/>
      <c r="X65" s="2"/>
    </row>
    <row r="66" spans="1:24" x14ac:dyDescent="0.2">
      <c r="A66" s="4">
        <v>44427.449305555558</v>
      </c>
      <c r="B66" s="2" t="s">
        <v>22</v>
      </c>
      <c r="C66" s="2" t="s">
        <v>18</v>
      </c>
      <c r="D66" s="2" t="s">
        <v>68</v>
      </c>
      <c r="E66" s="2" t="s">
        <v>24</v>
      </c>
      <c r="F66" s="2"/>
      <c r="G66" s="2" t="s">
        <v>20</v>
      </c>
      <c r="H66" s="2" t="s">
        <v>44</v>
      </c>
      <c r="I66" s="2">
        <v>0</v>
      </c>
      <c r="J66" s="2" t="s">
        <v>21</v>
      </c>
      <c r="K66" s="39">
        <v>31.88</v>
      </c>
      <c r="L66" s="2"/>
      <c r="M66" s="2"/>
      <c r="N66" s="2"/>
      <c r="O66" s="2"/>
      <c r="P66" s="2"/>
      <c r="Q66" s="37"/>
      <c r="R66" s="2"/>
      <c r="S66" s="2"/>
      <c r="T66" s="12"/>
      <c r="U66" s="2"/>
      <c r="V66" s="2"/>
      <c r="W66" s="2"/>
      <c r="X66" s="2"/>
    </row>
    <row r="67" spans="1:24" x14ac:dyDescent="0.2">
      <c r="A67" s="4">
        <v>44427.449305555558</v>
      </c>
      <c r="B67" s="2" t="s">
        <v>78</v>
      </c>
      <c r="C67" s="2" t="s">
        <v>18</v>
      </c>
      <c r="D67" s="2" t="s">
        <v>100</v>
      </c>
      <c r="E67" s="2" t="s">
        <v>24</v>
      </c>
      <c r="F67" s="2"/>
      <c r="G67" s="2" t="s">
        <v>20</v>
      </c>
      <c r="H67" s="2">
        <v>3567.2809999999999</v>
      </c>
      <c r="I67" s="2">
        <v>24.63</v>
      </c>
      <c r="J67" s="2" t="s">
        <v>21</v>
      </c>
      <c r="K67" s="2">
        <v>30.49</v>
      </c>
      <c r="L67" s="2">
        <f>K67-K66</f>
        <v>-1.3900000000000006</v>
      </c>
      <c r="M67" s="2"/>
      <c r="N67" s="2">
        <f>I67-29.5</f>
        <v>-4.870000000000001</v>
      </c>
      <c r="O67" s="2"/>
      <c r="P67" s="2"/>
      <c r="Q67" s="37"/>
      <c r="R67" s="2">
        <v>2.5</v>
      </c>
      <c r="S67" s="2">
        <f t="shared" si="5"/>
        <v>356728.1</v>
      </c>
      <c r="T67" s="12">
        <f t="shared" si="6"/>
        <v>142691.24</v>
      </c>
      <c r="U67" s="2" t="s">
        <v>101</v>
      </c>
      <c r="V67" s="2"/>
      <c r="W67" s="2"/>
      <c r="X67" s="2"/>
    </row>
    <row r="68" spans="1:24" x14ac:dyDescent="0.2">
      <c r="A68" s="4">
        <v>44427.449305555558</v>
      </c>
      <c r="B68" s="2" t="s">
        <v>23</v>
      </c>
      <c r="C68" s="2" t="s">
        <v>18</v>
      </c>
      <c r="D68" s="2" t="s">
        <v>102</v>
      </c>
      <c r="E68" s="2" t="s">
        <v>24</v>
      </c>
      <c r="F68" s="2"/>
      <c r="G68" s="2" t="s">
        <v>20</v>
      </c>
      <c r="H68" s="2">
        <v>1292.884</v>
      </c>
      <c r="I68" s="2">
        <v>26.13</v>
      </c>
      <c r="J68" s="2" t="s">
        <v>21</v>
      </c>
      <c r="K68" s="2">
        <v>29.12</v>
      </c>
      <c r="L68" s="2">
        <f>K68-K66</f>
        <v>-2.759999999999998</v>
      </c>
      <c r="M68" s="2"/>
      <c r="N68" s="2">
        <f>I68-29.5</f>
        <v>-3.370000000000001</v>
      </c>
      <c r="O68" s="2"/>
      <c r="P68" s="2"/>
      <c r="Q68" s="37"/>
      <c r="R68" s="2">
        <v>2.5</v>
      </c>
      <c r="S68" s="2">
        <f t="shared" si="5"/>
        <v>129288.4</v>
      </c>
      <c r="T68" s="12">
        <f t="shared" si="6"/>
        <v>51715.360000000001</v>
      </c>
      <c r="U68" s="2" t="s">
        <v>101</v>
      </c>
      <c r="V68" s="2"/>
      <c r="W68" s="2"/>
      <c r="X68" s="2"/>
    </row>
    <row r="69" spans="1:24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37"/>
      <c r="R69" s="5"/>
      <c r="S69" s="5"/>
      <c r="T69" s="5"/>
      <c r="U69" s="5"/>
      <c r="V69" s="5"/>
      <c r="W69" s="5"/>
      <c r="X69" s="5"/>
    </row>
    <row r="70" spans="1:24" x14ac:dyDescent="0.2">
      <c r="A70" s="4">
        <v>44433.618055555555</v>
      </c>
      <c r="B70" s="2" t="s">
        <v>17</v>
      </c>
      <c r="C70" s="2" t="s">
        <v>18</v>
      </c>
      <c r="D70" s="2" t="s">
        <v>68</v>
      </c>
      <c r="E70" s="2" t="s">
        <v>24</v>
      </c>
      <c r="F70" s="2"/>
      <c r="G70" s="2" t="s">
        <v>20</v>
      </c>
      <c r="H70" s="2" t="s">
        <v>44</v>
      </c>
      <c r="I70" s="2">
        <v>0</v>
      </c>
      <c r="J70" s="2" t="s">
        <v>21</v>
      </c>
      <c r="K70" s="39">
        <v>31.45</v>
      </c>
      <c r="L70" s="2"/>
      <c r="M70" s="2"/>
      <c r="N70" s="2"/>
      <c r="O70" s="2"/>
      <c r="P70" s="2"/>
      <c r="Q70" s="2"/>
      <c r="R70" s="2"/>
      <c r="S70" s="2"/>
      <c r="T70" s="12"/>
      <c r="U70" s="2"/>
      <c r="V70" s="2"/>
      <c r="W70" s="2"/>
      <c r="X70" s="2"/>
    </row>
    <row r="71" spans="1:24" x14ac:dyDescent="0.2">
      <c r="A71" s="4">
        <v>44433.618055555555</v>
      </c>
      <c r="B71" s="2" t="s">
        <v>22</v>
      </c>
      <c r="C71" s="2" t="s">
        <v>18</v>
      </c>
      <c r="D71" s="2" t="s">
        <v>90</v>
      </c>
      <c r="E71" s="2" t="s">
        <v>24</v>
      </c>
      <c r="F71" s="2"/>
      <c r="G71" s="2" t="s">
        <v>20</v>
      </c>
      <c r="H71" s="2">
        <v>83062.255999999994</v>
      </c>
      <c r="I71" s="2">
        <v>19.96</v>
      </c>
      <c r="J71" s="2" t="s">
        <v>21</v>
      </c>
      <c r="K71" s="2">
        <v>31.76</v>
      </c>
      <c r="L71" s="2">
        <f>K71-K70</f>
        <v>0.31000000000000227</v>
      </c>
      <c r="M71" s="2"/>
      <c r="N71" s="2"/>
      <c r="O71" s="2"/>
      <c r="P71" s="2"/>
      <c r="Q71" s="2">
        <f>19.36-I71</f>
        <v>-0.60000000000000142</v>
      </c>
      <c r="R71" s="2"/>
      <c r="S71" s="2"/>
      <c r="T71" s="12"/>
      <c r="U71" s="2"/>
      <c r="V71" s="2"/>
      <c r="W71" s="2"/>
      <c r="X71" s="2"/>
    </row>
    <row r="72" spans="1:24" x14ac:dyDescent="0.2">
      <c r="A72" s="4">
        <v>44433.618055555555</v>
      </c>
      <c r="B72" s="2" t="s">
        <v>78</v>
      </c>
      <c r="C72" s="2" t="s">
        <v>18</v>
      </c>
      <c r="D72" s="2" t="s">
        <v>103</v>
      </c>
      <c r="E72" s="2" t="s">
        <v>24</v>
      </c>
      <c r="F72" s="2"/>
      <c r="G72" s="2" t="s">
        <v>20</v>
      </c>
      <c r="H72" s="2">
        <v>1949.4960000000001</v>
      </c>
      <c r="I72" s="2">
        <v>25.52</v>
      </c>
      <c r="J72" s="2" t="s">
        <v>21</v>
      </c>
      <c r="K72" s="2">
        <v>29.63</v>
      </c>
      <c r="L72" s="2">
        <f>K72-K70</f>
        <v>-1.8200000000000003</v>
      </c>
      <c r="M72" s="2"/>
      <c r="N72" s="2">
        <f>I72-29.5</f>
        <v>-3.9800000000000004</v>
      </c>
      <c r="O72" s="2"/>
      <c r="P72" s="2"/>
      <c r="Q72" s="2"/>
      <c r="R72" s="2">
        <v>25</v>
      </c>
      <c r="S72" s="2">
        <f t="shared" si="5"/>
        <v>194949.6</v>
      </c>
      <c r="T72" s="12">
        <f t="shared" si="6"/>
        <v>7797.9840000000004</v>
      </c>
      <c r="U72" s="2"/>
      <c r="V72" s="2"/>
      <c r="W72" s="2"/>
      <c r="X72" s="2"/>
    </row>
    <row r="73" spans="1:24" x14ac:dyDescent="0.2">
      <c r="A73" s="4">
        <v>44433.618055555555</v>
      </c>
      <c r="B73" s="2" t="s">
        <v>23</v>
      </c>
      <c r="C73" s="2" t="s">
        <v>18</v>
      </c>
      <c r="D73" s="2" t="s">
        <v>104</v>
      </c>
      <c r="E73" s="2" t="s">
        <v>24</v>
      </c>
      <c r="F73" s="2"/>
      <c r="G73" s="2" t="s">
        <v>20</v>
      </c>
      <c r="H73" s="2">
        <v>913.21900000000005</v>
      </c>
      <c r="I73" s="2">
        <v>26.65</v>
      </c>
      <c r="J73" s="2" t="s">
        <v>21</v>
      </c>
      <c r="K73" s="2">
        <v>30.61</v>
      </c>
      <c r="L73" s="2">
        <f>K73-K70</f>
        <v>-0.83999999999999986</v>
      </c>
      <c r="M73" s="2"/>
      <c r="N73" s="2">
        <f>I73-29.5</f>
        <v>-2.8500000000000014</v>
      </c>
      <c r="O73" s="2"/>
      <c r="P73" s="2"/>
      <c r="Q73" s="2"/>
      <c r="R73" s="2">
        <v>25</v>
      </c>
      <c r="S73" s="2">
        <f t="shared" si="5"/>
        <v>91321.900000000009</v>
      </c>
      <c r="T73" s="12">
        <f t="shared" si="6"/>
        <v>3652.8760000000002</v>
      </c>
      <c r="U73" s="2"/>
      <c r="V73" s="2"/>
      <c r="W73" s="2"/>
      <c r="X73" s="2"/>
    </row>
    <row r="74" spans="1:24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37"/>
      <c r="R74" s="5"/>
      <c r="S74" s="5"/>
      <c r="T74" s="5"/>
      <c r="U74" s="5"/>
      <c r="V74" s="5"/>
      <c r="W74" s="5"/>
      <c r="X74" s="5"/>
    </row>
    <row r="75" spans="1:24" x14ac:dyDescent="0.2">
      <c r="A75" s="41">
        <v>44435.505555555559</v>
      </c>
      <c r="B75" t="s">
        <v>17</v>
      </c>
      <c r="C75" s="2" t="s">
        <v>18</v>
      </c>
      <c r="D75" s="2" t="s">
        <v>68</v>
      </c>
      <c r="E75" s="2" t="s">
        <v>24</v>
      </c>
      <c r="F75" s="2"/>
      <c r="G75" s="2" t="s">
        <v>20</v>
      </c>
      <c r="H75" s="2" t="s">
        <v>44</v>
      </c>
      <c r="I75" s="2">
        <v>0</v>
      </c>
      <c r="J75" s="2" t="s">
        <v>21</v>
      </c>
      <c r="K75" s="39">
        <v>32.409999999999997</v>
      </c>
      <c r="L75" s="2"/>
      <c r="M75" s="2"/>
      <c r="N75" s="2"/>
      <c r="O75" s="2"/>
      <c r="P75" s="2"/>
      <c r="Q75" s="2"/>
      <c r="R75" s="2"/>
      <c r="S75" s="2"/>
      <c r="T75" s="12"/>
      <c r="U75" s="2"/>
      <c r="V75" s="2"/>
      <c r="W75" s="2"/>
      <c r="X75" s="2"/>
    </row>
    <row r="76" spans="1:24" x14ac:dyDescent="0.2">
      <c r="A76" s="41">
        <v>44435.505555555559</v>
      </c>
      <c r="B76" t="s">
        <v>22</v>
      </c>
      <c r="C76" s="2" t="s">
        <v>18</v>
      </c>
      <c r="D76" s="2" t="s">
        <v>90</v>
      </c>
      <c r="E76" s="2" t="s">
        <v>24</v>
      </c>
      <c r="F76" s="2"/>
      <c r="G76" s="2" t="s">
        <v>20</v>
      </c>
      <c r="H76" s="2">
        <v>80935.010999999999</v>
      </c>
      <c r="I76" s="2">
        <v>20</v>
      </c>
      <c r="J76" s="2" t="s">
        <v>21</v>
      </c>
      <c r="K76" s="2">
        <v>31.18</v>
      </c>
      <c r="L76" s="2">
        <f>K76-K75</f>
        <v>-1.2299999999999969</v>
      </c>
      <c r="M76" s="2"/>
      <c r="N76" s="2"/>
      <c r="O76" s="2"/>
      <c r="P76" s="2"/>
      <c r="Q76" s="2"/>
      <c r="R76" s="2"/>
      <c r="S76" s="2"/>
      <c r="T76" s="12"/>
      <c r="U76" s="2"/>
      <c r="V76" s="2"/>
      <c r="W76" s="2"/>
      <c r="X76" s="2"/>
    </row>
    <row r="77" spans="1:24" x14ac:dyDescent="0.2">
      <c r="A77" s="41">
        <v>44435.505555555559</v>
      </c>
      <c r="B77" t="s">
        <v>78</v>
      </c>
      <c r="C77" s="2" t="s">
        <v>18</v>
      </c>
      <c r="D77" s="2" t="s">
        <v>105</v>
      </c>
      <c r="E77" s="2" t="s">
        <v>24</v>
      </c>
      <c r="F77" s="2"/>
      <c r="G77" s="2" t="s">
        <v>20</v>
      </c>
      <c r="H77" s="2">
        <v>2254.413</v>
      </c>
      <c r="I77" s="2">
        <v>25.31</v>
      </c>
      <c r="J77" s="2" t="s">
        <v>21</v>
      </c>
      <c r="K77" s="2">
        <v>30.97</v>
      </c>
      <c r="L77" s="2">
        <f>K77-K75</f>
        <v>-1.4399999999999977</v>
      </c>
      <c r="M77" s="2"/>
      <c r="N77" s="2">
        <f>I77-29.5</f>
        <v>-4.1900000000000013</v>
      </c>
      <c r="O77" s="2"/>
      <c r="P77" s="2"/>
      <c r="Q77" s="2"/>
      <c r="R77" s="2">
        <v>25</v>
      </c>
      <c r="S77" s="2">
        <f t="shared" si="5"/>
        <v>225441.3</v>
      </c>
      <c r="T77" s="43">
        <f t="shared" si="6"/>
        <v>9017.652</v>
      </c>
      <c r="U77" s="2"/>
      <c r="V77" s="2"/>
      <c r="W77" s="2"/>
      <c r="X77" s="2"/>
    </row>
    <row r="78" spans="1:24" x14ac:dyDescent="0.2">
      <c r="A78" s="41">
        <v>44435.505555555559</v>
      </c>
      <c r="B78" t="s">
        <v>23</v>
      </c>
      <c r="C78" s="2" t="s">
        <v>18</v>
      </c>
      <c r="D78" s="2" t="s">
        <v>106</v>
      </c>
      <c r="E78" s="2" t="s">
        <v>24</v>
      </c>
      <c r="F78" s="2"/>
      <c r="G78" s="2" t="s">
        <v>20</v>
      </c>
      <c r="H78" s="2">
        <v>16005.011</v>
      </c>
      <c r="I78" s="2">
        <v>22.4</v>
      </c>
      <c r="J78" s="2" t="s">
        <v>21</v>
      </c>
      <c r="K78" s="2">
        <v>29.54</v>
      </c>
      <c r="L78" s="2">
        <f>K78-K75</f>
        <v>-2.8699999999999974</v>
      </c>
      <c r="M78" s="2"/>
      <c r="N78" s="2">
        <f>I78-29.5</f>
        <v>-7.1000000000000014</v>
      </c>
      <c r="O78" s="2"/>
      <c r="P78" s="2"/>
      <c r="Q78" s="2"/>
      <c r="R78" s="2">
        <v>25</v>
      </c>
      <c r="S78" s="2">
        <f t="shared" si="5"/>
        <v>1600501.1</v>
      </c>
      <c r="T78" s="43">
        <f t="shared" si="6"/>
        <v>64020.044000000002</v>
      </c>
      <c r="U78" s="2"/>
      <c r="V78" s="2"/>
      <c r="W78" s="2"/>
      <c r="X78" s="2"/>
    </row>
    <row r="79" spans="1:24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37"/>
      <c r="R79" s="5"/>
      <c r="S79" s="5"/>
      <c r="T79" s="5"/>
      <c r="U79" s="5"/>
      <c r="V79" s="5"/>
      <c r="W79" s="5"/>
      <c r="X79" s="5"/>
    </row>
    <row r="80" spans="1:24" x14ac:dyDescent="0.2">
      <c r="A80" s="4">
        <v>44449.400694444441</v>
      </c>
      <c r="B80" s="2" t="s">
        <v>17</v>
      </c>
      <c r="C80" s="2" t="s">
        <v>18</v>
      </c>
      <c r="D80" s="2" t="s">
        <v>68</v>
      </c>
      <c r="E80" s="2" t="s">
        <v>24</v>
      </c>
      <c r="F80" s="2"/>
      <c r="G80" s="2" t="s">
        <v>20</v>
      </c>
      <c r="H80" s="2" t="s">
        <v>44</v>
      </c>
      <c r="I80" s="2">
        <v>0</v>
      </c>
      <c r="J80" s="2" t="s">
        <v>21</v>
      </c>
      <c r="K80" s="39">
        <v>32.869999999999997</v>
      </c>
      <c r="L80" s="2"/>
      <c r="M80" s="2"/>
      <c r="N80" s="2"/>
      <c r="O80" s="2"/>
      <c r="P80" s="2"/>
      <c r="Q80" s="2"/>
      <c r="R80" s="2"/>
      <c r="S80" s="2"/>
      <c r="T80" s="12"/>
      <c r="U80" s="2"/>
      <c r="V80" s="2"/>
      <c r="W80" s="2"/>
      <c r="X80" s="2"/>
    </row>
    <row r="81" spans="1:24" x14ac:dyDescent="0.2">
      <c r="A81" s="4">
        <v>44449.400694444441</v>
      </c>
      <c r="B81" s="2" t="s">
        <v>22</v>
      </c>
      <c r="C81" s="2" t="s">
        <v>18</v>
      </c>
      <c r="D81" s="2" t="s">
        <v>107</v>
      </c>
      <c r="E81" s="2" t="s">
        <v>24</v>
      </c>
      <c r="F81" s="2"/>
      <c r="G81" s="2" t="s">
        <v>20</v>
      </c>
      <c r="H81" s="2">
        <v>79196.085000000006</v>
      </c>
      <c r="I81" s="2">
        <v>20.03</v>
      </c>
      <c r="J81" s="2" t="s">
        <v>21</v>
      </c>
      <c r="K81" s="2">
        <v>31.28</v>
      </c>
      <c r="L81" s="2">
        <f>K81-K80</f>
        <v>-1.5899999999999963</v>
      </c>
      <c r="M81" s="2"/>
      <c r="N81" s="2">
        <f>I81-29.5</f>
        <v>-9.4699999999999989</v>
      </c>
      <c r="O81" s="2"/>
      <c r="P81" s="2"/>
      <c r="Q81" s="2">
        <f>19.36-I81</f>
        <v>-0.67000000000000171</v>
      </c>
      <c r="R81" s="2"/>
      <c r="S81" s="2"/>
      <c r="T81" s="12"/>
      <c r="U81" s="2"/>
      <c r="V81" s="2"/>
      <c r="W81" s="2"/>
      <c r="X81" s="2"/>
    </row>
    <row r="82" spans="1:24" x14ac:dyDescent="0.2">
      <c r="A82" s="4">
        <v>44449.400694444441</v>
      </c>
      <c r="B82" s="2" t="s">
        <v>78</v>
      </c>
      <c r="C82" s="2" t="s">
        <v>18</v>
      </c>
      <c r="D82" s="2" t="s">
        <v>108</v>
      </c>
      <c r="E82" s="2" t="s">
        <v>24</v>
      </c>
      <c r="F82" s="2"/>
      <c r="G82" s="2" t="s">
        <v>20</v>
      </c>
      <c r="H82" s="2">
        <v>4165.491</v>
      </c>
      <c r="I82" s="2">
        <v>24.4</v>
      </c>
      <c r="J82" s="2" t="s">
        <v>21</v>
      </c>
      <c r="K82" s="2">
        <v>31.42</v>
      </c>
      <c r="L82" s="2">
        <f>K82-K80</f>
        <v>-1.4499999999999957</v>
      </c>
      <c r="M82" s="2"/>
      <c r="N82" s="2">
        <f>I82-29.5</f>
        <v>-5.1000000000000014</v>
      </c>
      <c r="O82" s="2"/>
      <c r="P82" s="2"/>
      <c r="Q82" s="2"/>
      <c r="R82" s="2">
        <v>25</v>
      </c>
      <c r="S82" s="2">
        <f t="shared" si="5"/>
        <v>416549.1</v>
      </c>
      <c r="T82" s="42">
        <f t="shared" si="6"/>
        <v>16661.964</v>
      </c>
      <c r="U82" s="2"/>
      <c r="V82" s="2"/>
      <c r="W82" s="2"/>
      <c r="X82" s="2"/>
    </row>
    <row r="83" spans="1:24" x14ac:dyDescent="0.2">
      <c r="A83" s="4">
        <v>44449.400694444441</v>
      </c>
      <c r="B83" s="2" t="s">
        <v>23</v>
      </c>
      <c r="C83" s="2" t="s">
        <v>18</v>
      </c>
      <c r="D83" s="2" t="s">
        <v>109</v>
      </c>
      <c r="E83" s="2" t="s">
        <v>24</v>
      </c>
      <c r="F83" s="2"/>
      <c r="G83" s="2" t="s">
        <v>20</v>
      </c>
      <c r="H83" s="2">
        <v>2594.2620000000002</v>
      </c>
      <c r="I83" s="2">
        <v>25.1</v>
      </c>
      <c r="J83" s="2" t="s">
        <v>21</v>
      </c>
      <c r="K83" s="2">
        <v>31.71</v>
      </c>
      <c r="L83" s="2">
        <f>K83-K80</f>
        <v>-1.1599999999999966</v>
      </c>
      <c r="M83" s="2"/>
      <c r="N83" s="2">
        <f t="shared" ref="N83:N87" si="7">I83-29.5</f>
        <v>-4.3999999999999986</v>
      </c>
      <c r="O83" s="2"/>
      <c r="P83" s="2"/>
      <c r="Q83" s="2"/>
      <c r="R83" s="2">
        <v>25</v>
      </c>
      <c r="S83" s="2">
        <f t="shared" si="5"/>
        <v>259426.2</v>
      </c>
      <c r="T83" s="43">
        <f t="shared" si="6"/>
        <v>10377.048000000001</v>
      </c>
      <c r="U83" s="2"/>
      <c r="V83" s="2"/>
      <c r="W83" s="2"/>
      <c r="X83" s="2"/>
    </row>
    <row r="84" spans="1:24" x14ac:dyDescent="0.2">
      <c r="A84" s="4">
        <v>44449.400694444441</v>
      </c>
      <c r="B84" s="2" t="s">
        <v>26</v>
      </c>
      <c r="C84" s="2" t="s">
        <v>18</v>
      </c>
      <c r="D84" s="2" t="s">
        <v>110</v>
      </c>
      <c r="E84" s="2" t="s">
        <v>24</v>
      </c>
      <c r="F84" s="2"/>
      <c r="G84" s="2" t="s">
        <v>20</v>
      </c>
      <c r="H84" s="2">
        <v>1730.7280000000001</v>
      </c>
      <c r="I84" s="2">
        <v>25.7</v>
      </c>
      <c r="J84" s="2" t="s">
        <v>21</v>
      </c>
      <c r="K84" s="2">
        <v>31.24</v>
      </c>
      <c r="L84" s="2">
        <f>K84-K80</f>
        <v>-1.629999999999999</v>
      </c>
      <c r="M84" s="2"/>
      <c r="N84" s="2">
        <f t="shared" si="7"/>
        <v>-3.8000000000000007</v>
      </c>
      <c r="O84" s="2"/>
      <c r="P84" s="2"/>
      <c r="Q84" s="2"/>
      <c r="R84" s="2">
        <v>25</v>
      </c>
      <c r="S84" s="2">
        <f t="shared" si="5"/>
        <v>173072.80000000002</v>
      </c>
      <c r="T84" s="12">
        <f t="shared" si="6"/>
        <v>6922.9120000000003</v>
      </c>
      <c r="U84" s="2"/>
      <c r="V84" s="2"/>
      <c r="W84" s="2"/>
      <c r="X84" s="2"/>
    </row>
    <row r="85" spans="1:24" x14ac:dyDescent="0.2">
      <c r="A85" s="4">
        <v>44449.400694444441</v>
      </c>
      <c r="B85" s="2" t="s">
        <v>27</v>
      </c>
      <c r="C85" s="2" t="s">
        <v>18</v>
      </c>
      <c r="D85" s="2" t="s">
        <v>111</v>
      </c>
      <c r="E85" s="2" t="s">
        <v>24</v>
      </c>
      <c r="F85" s="2"/>
      <c r="G85" s="2" t="s">
        <v>20</v>
      </c>
      <c r="H85" s="2">
        <v>1162.1790000000001</v>
      </c>
      <c r="I85" s="2">
        <v>26.29</v>
      </c>
      <c r="J85" s="2" t="s">
        <v>21</v>
      </c>
      <c r="K85" s="2">
        <v>28.69</v>
      </c>
      <c r="L85" s="2">
        <f>K85-K80</f>
        <v>-4.1799999999999962</v>
      </c>
      <c r="M85" s="2"/>
      <c r="N85" s="2">
        <f t="shared" si="7"/>
        <v>-3.2100000000000009</v>
      </c>
      <c r="O85" s="2"/>
      <c r="P85" s="2"/>
      <c r="Q85" s="2"/>
      <c r="R85" s="2">
        <v>25</v>
      </c>
      <c r="S85" s="2">
        <f t="shared" si="5"/>
        <v>116217.90000000001</v>
      </c>
      <c r="T85" s="12">
        <f t="shared" si="6"/>
        <v>4648.7160000000003</v>
      </c>
      <c r="U85" s="2"/>
      <c r="V85" s="2"/>
      <c r="W85" s="2"/>
      <c r="X85" s="2"/>
    </row>
    <row r="86" spans="1:24" x14ac:dyDescent="0.2">
      <c r="A86" s="4">
        <v>44449.400694444441</v>
      </c>
      <c r="B86" s="2" t="s">
        <v>39</v>
      </c>
      <c r="C86" s="2" t="s">
        <v>18</v>
      </c>
      <c r="D86" s="2" t="s">
        <v>112</v>
      </c>
      <c r="E86" s="2" t="s">
        <v>24</v>
      </c>
      <c r="F86" s="2"/>
      <c r="G86" s="2" t="s">
        <v>20</v>
      </c>
      <c r="H86" s="2">
        <v>2993.4140000000002</v>
      </c>
      <c r="I86" s="2">
        <v>24.89</v>
      </c>
      <c r="J86" s="2" t="s">
        <v>21</v>
      </c>
      <c r="K86" s="2">
        <v>30.51</v>
      </c>
      <c r="L86" s="2">
        <f>K86-K80</f>
        <v>-2.3599999999999959</v>
      </c>
      <c r="M86" s="2"/>
      <c r="N86" s="2">
        <f t="shared" si="7"/>
        <v>-4.6099999999999994</v>
      </c>
      <c r="O86" s="2"/>
      <c r="P86" s="2"/>
      <c r="Q86" s="2"/>
      <c r="R86" s="2">
        <v>25</v>
      </c>
      <c r="S86" s="2">
        <f t="shared" si="5"/>
        <v>299341.40000000002</v>
      </c>
      <c r="T86" s="43">
        <f t="shared" si="6"/>
        <v>11973.656000000001</v>
      </c>
      <c r="U86" s="2"/>
      <c r="V86" s="2"/>
      <c r="W86" s="2"/>
      <c r="X86" s="2"/>
    </row>
    <row r="87" spans="1:24" x14ac:dyDescent="0.2">
      <c r="A87" s="4">
        <v>44449.400694444441</v>
      </c>
      <c r="B87" s="2" t="s">
        <v>42</v>
      </c>
      <c r="C87" s="2" t="s">
        <v>18</v>
      </c>
      <c r="D87" s="2" t="s">
        <v>113</v>
      </c>
      <c r="E87" s="2" t="s">
        <v>24</v>
      </c>
      <c r="F87" s="2"/>
      <c r="G87" s="2" t="s">
        <v>20</v>
      </c>
      <c r="H87" s="2">
        <v>292.911</v>
      </c>
      <c r="I87" s="2">
        <v>28.33</v>
      </c>
      <c r="J87" s="2" t="s">
        <v>21</v>
      </c>
      <c r="K87" s="2">
        <v>30.97</v>
      </c>
      <c r="L87" s="2">
        <f>K87-K80</f>
        <v>-1.8999999999999986</v>
      </c>
      <c r="M87" s="2"/>
      <c r="N87" s="2">
        <f t="shared" si="7"/>
        <v>-1.1700000000000017</v>
      </c>
      <c r="O87" s="2"/>
      <c r="P87" s="2"/>
      <c r="Q87" s="2"/>
      <c r="R87" s="2">
        <v>25</v>
      </c>
      <c r="S87" s="2">
        <f t="shared" si="5"/>
        <v>29291.1</v>
      </c>
      <c r="T87" s="12">
        <f t="shared" si="6"/>
        <v>1171.644</v>
      </c>
      <c r="U87" s="2"/>
      <c r="V87" s="2"/>
      <c r="W87" s="2"/>
      <c r="X87" s="2"/>
    </row>
    <row r="88" spans="1:24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37"/>
      <c r="R88" s="37"/>
      <c r="S88" s="37"/>
      <c r="T88" s="37"/>
      <c r="U88" s="5"/>
      <c r="V88" s="5"/>
      <c r="W88" s="5"/>
      <c r="X88" s="5"/>
    </row>
    <row r="89" spans="1:24" x14ac:dyDescent="0.2">
      <c r="A89" s="41">
        <v>44467.406944444447</v>
      </c>
      <c r="B89" s="2" t="s">
        <v>17</v>
      </c>
      <c r="C89" s="2" t="s">
        <v>18</v>
      </c>
      <c r="D89" s="2" t="s">
        <v>68</v>
      </c>
      <c r="E89" s="2" t="s">
        <v>24</v>
      </c>
      <c r="F89" s="2"/>
      <c r="G89" s="2" t="s">
        <v>20</v>
      </c>
      <c r="H89" s="2" t="s">
        <v>44</v>
      </c>
      <c r="I89" s="2">
        <v>36.909999999999997</v>
      </c>
      <c r="J89" s="2" t="s">
        <v>21</v>
      </c>
      <c r="K89" s="39">
        <v>31.85</v>
      </c>
      <c r="L89" s="2"/>
      <c r="M89" s="2"/>
      <c r="N89" s="2"/>
      <c r="O89" s="2"/>
      <c r="P89" s="2"/>
      <c r="Q89" s="2"/>
      <c r="R89" s="2"/>
      <c r="S89" s="2"/>
      <c r="T89" s="12"/>
      <c r="U89" s="2"/>
      <c r="V89" s="2"/>
      <c r="W89" s="2"/>
      <c r="X89" s="2"/>
    </row>
    <row r="90" spans="1:24" x14ac:dyDescent="0.2">
      <c r="A90" s="41">
        <v>44467.406944444447</v>
      </c>
      <c r="B90" s="2" t="s">
        <v>22</v>
      </c>
      <c r="C90" s="2" t="s">
        <v>18</v>
      </c>
      <c r="D90" s="2" t="s">
        <v>114</v>
      </c>
      <c r="E90" s="2" t="s">
        <v>24</v>
      </c>
      <c r="F90" s="2"/>
      <c r="G90" s="2" t="s">
        <v>20</v>
      </c>
      <c r="H90" s="2">
        <v>8011.7160000000003</v>
      </c>
      <c r="I90" s="2">
        <v>23.43</v>
      </c>
      <c r="J90" s="2" t="s">
        <v>21</v>
      </c>
      <c r="K90" s="2">
        <v>31.82</v>
      </c>
      <c r="L90" s="2">
        <f>K90-K89</f>
        <v>-3.0000000000001137E-2</v>
      </c>
      <c r="M90" s="2"/>
      <c r="N90" s="2">
        <f>I90-29.5</f>
        <v>-6.07</v>
      </c>
      <c r="O90" s="2"/>
      <c r="P90" s="2"/>
      <c r="Q90" s="2"/>
      <c r="R90" s="2"/>
      <c r="S90" s="2"/>
      <c r="T90" s="12"/>
      <c r="U90" s="2"/>
      <c r="V90" s="2"/>
      <c r="W90" s="2"/>
      <c r="X90" s="2"/>
    </row>
    <row r="91" spans="1:24" x14ac:dyDescent="0.2">
      <c r="A91" s="41">
        <v>44467.406944444447</v>
      </c>
      <c r="B91" s="2" t="s">
        <v>78</v>
      </c>
      <c r="C91" s="2" t="s">
        <v>18</v>
      </c>
      <c r="D91" s="55" t="s">
        <v>115</v>
      </c>
      <c r="E91" s="2" t="s">
        <v>24</v>
      </c>
      <c r="F91" s="2"/>
      <c r="G91" s="2" t="s">
        <v>20</v>
      </c>
      <c r="H91" s="2">
        <v>3558.9659999999999</v>
      </c>
      <c r="I91" s="2">
        <v>24.63</v>
      </c>
      <c r="J91" s="2" t="s">
        <v>21</v>
      </c>
      <c r="K91" s="2">
        <v>30.91</v>
      </c>
      <c r="L91" s="2">
        <f>K91-K89</f>
        <v>-0.94000000000000128</v>
      </c>
      <c r="M91" s="2"/>
      <c r="N91" s="2">
        <f>I91-29.5</f>
        <v>-4.870000000000001</v>
      </c>
      <c r="O91" s="2"/>
      <c r="P91" s="2"/>
      <c r="Q91" s="2"/>
      <c r="R91" s="2">
        <v>25</v>
      </c>
      <c r="S91" s="2">
        <f t="shared" ref="S91:S96" si="8">H91*100</f>
        <v>355896.6</v>
      </c>
      <c r="T91" s="43">
        <f t="shared" ref="T91:T96" si="9">S91/R91</f>
        <v>14235.864</v>
      </c>
      <c r="U91" s="2"/>
      <c r="V91" s="2"/>
      <c r="W91" s="2"/>
      <c r="X91" s="2"/>
    </row>
    <row r="92" spans="1:24" x14ac:dyDescent="0.2">
      <c r="A92" s="41">
        <v>44467.406944444447</v>
      </c>
      <c r="B92" s="2" t="s">
        <v>23</v>
      </c>
      <c r="C92" s="2" t="s">
        <v>18</v>
      </c>
      <c r="D92" s="2" t="s">
        <v>116</v>
      </c>
      <c r="E92" s="2" t="s">
        <v>24</v>
      </c>
      <c r="F92" s="2"/>
      <c r="G92" s="2" t="s">
        <v>20</v>
      </c>
      <c r="H92" s="2">
        <v>1005.5170000000001</v>
      </c>
      <c r="I92" s="2">
        <v>26.5</v>
      </c>
      <c r="J92" s="2" t="s">
        <v>21</v>
      </c>
      <c r="K92" s="2">
        <v>30.7</v>
      </c>
      <c r="L92" s="2">
        <f>K92-K89</f>
        <v>-1.1500000000000021</v>
      </c>
      <c r="M92" s="2"/>
      <c r="N92" s="2">
        <f t="shared" ref="N92:N96" si="10">I92-29.5</f>
        <v>-3</v>
      </c>
      <c r="O92" s="2"/>
      <c r="P92" s="2"/>
      <c r="Q92" s="2"/>
      <c r="R92" s="2">
        <v>25</v>
      </c>
      <c r="S92" s="2">
        <f t="shared" si="8"/>
        <v>100551.70000000001</v>
      </c>
      <c r="T92" s="12">
        <f t="shared" si="9"/>
        <v>4022.0680000000007</v>
      </c>
      <c r="U92" s="2"/>
      <c r="V92" s="2"/>
      <c r="W92" s="2"/>
      <c r="X92" s="2"/>
    </row>
    <row r="93" spans="1:24" x14ac:dyDescent="0.2">
      <c r="A93" s="41">
        <v>44467.406944444447</v>
      </c>
      <c r="B93" s="2" t="s">
        <v>26</v>
      </c>
      <c r="C93" s="2" t="s">
        <v>18</v>
      </c>
      <c r="D93" s="2" t="s">
        <v>117</v>
      </c>
      <c r="E93" s="2" t="s">
        <v>24</v>
      </c>
      <c r="F93" s="2"/>
      <c r="G93" s="2" t="s">
        <v>20</v>
      </c>
      <c r="H93" s="2">
        <v>642.32799999999997</v>
      </c>
      <c r="I93" s="2">
        <v>27.17</v>
      </c>
      <c r="J93" s="2" t="s">
        <v>21</v>
      </c>
      <c r="K93" s="2">
        <v>28.53</v>
      </c>
      <c r="L93" s="2">
        <f>K93-K89</f>
        <v>-3.3200000000000003</v>
      </c>
      <c r="M93" s="2"/>
      <c r="N93" s="2">
        <f t="shared" si="10"/>
        <v>-2.3299999999999983</v>
      </c>
      <c r="O93" s="2"/>
      <c r="P93" s="2"/>
      <c r="Q93" s="2"/>
      <c r="R93" s="2">
        <v>25</v>
      </c>
      <c r="S93" s="2">
        <f t="shared" si="8"/>
        <v>64232.799999999996</v>
      </c>
      <c r="T93" s="12">
        <f t="shared" si="9"/>
        <v>2569.3119999999999</v>
      </c>
      <c r="U93" s="2"/>
      <c r="V93" s="2"/>
      <c r="W93" s="2"/>
      <c r="X93" s="2"/>
    </row>
    <row r="94" spans="1:24" x14ac:dyDescent="0.2">
      <c r="A94" s="41">
        <v>44467.406944444447</v>
      </c>
      <c r="B94" s="2" t="s">
        <v>27</v>
      </c>
      <c r="C94" s="2" t="s">
        <v>18</v>
      </c>
      <c r="D94" s="55" t="s">
        <v>118</v>
      </c>
      <c r="E94" s="2" t="s">
        <v>24</v>
      </c>
      <c r="F94" s="2"/>
      <c r="G94" s="2" t="s">
        <v>20</v>
      </c>
      <c r="H94" s="2">
        <v>6365.4719999999998</v>
      </c>
      <c r="I94" s="2">
        <v>23.77</v>
      </c>
      <c r="J94" s="2" t="s">
        <v>21</v>
      </c>
      <c r="K94" s="2">
        <v>30.14</v>
      </c>
      <c r="L94" s="2">
        <f>K94-K89</f>
        <v>-1.7100000000000009</v>
      </c>
      <c r="M94" s="2"/>
      <c r="N94" s="2">
        <f t="shared" si="10"/>
        <v>-5.73</v>
      </c>
      <c r="O94" s="2"/>
      <c r="P94" s="2"/>
      <c r="Q94" s="2"/>
      <c r="R94" s="2">
        <v>25</v>
      </c>
      <c r="S94" s="2">
        <f t="shared" si="8"/>
        <v>636547.19999999995</v>
      </c>
      <c r="T94" s="43">
        <f t="shared" si="9"/>
        <v>25461.887999999999</v>
      </c>
      <c r="U94" s="2"/>
      <c r="V94" s="2"/>
      <c r="W94" s="2"/>
      <c r="X94" s="2"/>
    </row>
    <row r="95" spans="1:24" x14ac:dyDescent="0.2">
      <c r="A95" s="41">
        <v>44467.406944444447</v>
      </c>
      <c r="B95" s="2" t="s">
        <v>39</v>
      </c>
      <c r="C95" s="2" t="s">
        <v>18</v>
      </c>
      <c r="D95" s="2" t="s">
        <v>119</v>
      </c>
      <c r="E95" s="2" t="s">
        <v>24</v>
      </c>
      <c r="F95" s="2"/>
      <c r="G95" s="2" t="s">
        <v>20</v>
      </c>
      <c r="H95" s="2">
        <v>2083.2280000000001</v>
      </c>
      <c r="I95" s="2">
        <v>25.42</v>
      </c>
      <c r="J95" s="2" t="s">
        <v>21</v>
      </c>
      <c r="K95" s="2">
        <v>31.13</v>
      </c>
      <c r="L95" s="2">
        <f>K95-K89</f>
        <v>-0.72000000000000242</v>
      </c>
      <c r="M95" s="2"/>
      <c r="N95" s="2">
        <f t="shared" si="10"/>
        <v>-4.0799999999999983</v>
      </c>
      <c r="O95" s="2"/>
      <c r="P95" s="2"/>
      <c r="Q95" s="2"/>
      <c r="R95" s="2">
        <v>25</v>
      </c>
      <c r="S95" s="2">
        <f t="shared" si="8"/>
        <v>208322.80000000002</v>
      </c>
      <c r="T95" s="12">
        <f t="shared" si="9"/>
        <v>8332.9120000000003</v>
      </c>
      <c r="U95" s="2"/>
      <c r="V95" s="2"/>
      <c r="W95" s="2"/>
      <c r="X95" s="2"/>
    </row>
    <row r="96" spans="1:24" x14ac:dyDescent="0.2">
      <c r="A96" s="41">
        <v>44467.406944444447</v>
      </c>
      <c r="B96" s="2" t="s">
        <v>42</v>
      </c>
      <c r="C96" s="2" t="s">
        <v>18</v>
      </c>
      <c r="D96" s="55" t="s">
        <v>120</v>
      </c>
      <c r="E96" s="2" t="s">
        <v>24</v>
      </c>
      <c r="F96" s="2"/>
      <c r="G96" s="2" t="s">
        <v>20</v>
      </c>
      <c r="H96" s="2">
        <v>6817.2879999999996</v>
      </c>
      <c r="I96" s="2">
        <v>23.67</v>
      </c>
      <c r="J96" s="2" t="s">
        <v>21</v>
      </c>
      <c r="K96" s="2">
        <v>31.39</v>
      </c>
      <c r="L96" s="2">
        <f>K96-K89</f>
        <v>-0.46000000000000085</v>
      </c>
      <c r="M96" s="2"/>
      <c r="N96" s="2">
        <f t="shared" si="10"/>
        <v>-5.8299999999999983</v>
      </c>
      <c r="O96" s="2"/>
      <c r="P96" s="2"/>
      <c r="Q96" s="2"/>
      <c r="R96" s="2">
        <v>25</v>
      </c>
      <c r="S96" s="2">
        <f t="shared" si="8"/>
        <v>681728.79999999993</v>
      </c>
      <c r="T96" s="43">
        <f t="shared" si="9"/>
        <v>27269.151999999998</v>
      </c>
      <c r="U96" s="2"/>
      <c r="V96" s="2"/>
      <c r="W96" s="2"/>
      <c r="X96" s="2"/>
    </row>
    <row r="97" spans="1:24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37"/>
      <c r="R97" s="37"/>
      <c r="S97" s="37"/>
      <c r="T97" s="37"/>
      <c r="U97" s="5"/>
      <c r="V97" s="5"/>
      <c r="W97" s="5"/>
      <c r="X97" s="5"/>
    </row>
    <row r="98" spans="1:24" x14ac:dyDescent="0.2">
      <c r="A98" s="4">
        <v>44482.435416666667</v>
      </c>
      <c r="B98" s="2" t="s">
        <v>17</v>
      </c>
      <c r="C98" s="2" t="s">
        <v>18</v>
      </c>
      <c r="D98" s="2" t="s">
        <v>68</v>
      </c>
      <c r="E98" s="2" t="s">
        <v>24</v>
      </c>
      <c r="F98" s="2"/>
      <c r="G98" s="2" t="s">
        <v>20</v>
      </c>
      <c r="H98" s="2" t="s">
        <v>44</v>
      </c>
      <c r="I98" s="2">
        <v>0</v>
      </c>
      <c r="J98" s="2" t="s">
        <v>21</v>
      </c>
      <c r="K98" s="39">
        <v>31.41</v>
      </c>
      <c r="L98" s="2"/>
      <c r="M98" s="2"/>
      <c r="N98" s="2"/>
      <c r="O98" s="2"/>
      <c r="P98" s="2"/>
      <c r="Q98" s="2"/>
      <c r="R98" s="2"/>
      <c r="S98" s="2"/>
      <c r="T98" s="12"/>
      <c r="U98" s="2"/>
      <c r="V98" s="2"/>
      <c r="W98" s="2"/>
      <c r="X98" s="2"/>
    </row>
    <row r="99" spans="1:24" x14ac:dyDescent="0.2">
      <c r="A99" s="4">
        <v>44482.435416666667</v>
      </c>
      <c r="B99" s="2" t="s">
        <v>22</v>
      </c>
      <c r="C99" s="2" t="s">
        <v>18</v>
      </c>
      <c r="D99" s="2" t="s">
        <v>114</v>
      </c>
      <c r="E99" s="2" t="s">
        <v>24</v>
      </c>
      <c r="F99" s="2"/>
      <c r="G99" s="2" t="s">
        <v>20</v>
      </c>
      <c r="H99" s="2">
        <v>16211.081</v>
      </c>
      <c r="I99" s="2">
        <v>22.38</v>
      </c>
      <c r="J99" s="2" t="s">
        <v>21</v>
      </c>
      <c r="K99" s="2">
        <v>30.73</v>
      </c>
      <c r="L99" s="2">
        <f>K99-K98</f>
        <v>-0.67999999999999972</v>
      </c>
      <c r="M99" s="2"/>
      <c r="N99" s="2">
        <f>I99-29.5</f>
        <v>-7.120000000000001</v>
      </c>
      <c r="O99" s="2"/>
      <c r="P99" s="2"/>
      <c r="Q99" s="2"/>
      <c r="R99" s="2"/>
      <c r="S99" s="2"/>
      <c r="T99" s="12"/>
      <c r="U99" s="2"/>
      <c r="V99" s="2"/>
      <c r="W99" s="2"/>
      <c r="X99" s="2"/>
    </row>
    <row r="100" spans="1:24" x14ac:dyDescent="0.2">
      <c r="A100" s="4">
        <v>44482.435416666667</v>
      </c>
      <c r="B100" s="2" t="s">
        <v>78</v>
      </c>
      <c r="C100" s="2" t="s">
        <v>18</v>
      </c>
      <c r="D100" s="2" t="s">
        <v>46</v>
      </c>
      <c r="E100" s="2" t="s">
        <v>24</v>
      </c>
      <c r="F100" s="2"/>
      <c r="G100" s="2" t="s">
        <v>20</v>
      </c>
      <c r="H100" s="2" t="s">
        <v>44</v>
      </c>
      <c r="I100" s="2">
        <v>37.299999999999997</v>
      </c>
      <c r="J100" s="2" t="s">
        <v>21</v>
      </c>
      <c r="K100" s="2">
        <v>32.46</v>
      </c>
      <c r="L100" s="2">
        <f>K100-K98</f>
        <v>1.0500000000000007</v>
      </c>
      <c r="M100" s="2"/>
      <c r="N100" s="56">
        <f>I100-29.5</f>
        <v>7.7999999999999972</v>
      </c>
      <c r="O100" s="2"/>
      <c r="P100" s="2"/>
      <c r="Q100" s="2"/>
      <c r="R100" s="2">
        <v>25</v>
      </c>
      <c r="S100" s="2" t="e">
        <f t="shared" ref="S100:S105" si="11">H100*100</f>
        <v>#VALUE!</v>
      </c>
      <c r="T100" s="12" t="e">
        <f t="shared" ref="T100:T105" si="12">S100/R100</f>
        <v>#VALUE!</v>
      </c>
      <c r="U100" s="2"/>
      <c r="V100" s="2"/>
      <c r="W100" s="2"/>
      <c r="X100" s="2"/>
    </row>
    <row r="101" spans="1:24" x14ac:dyDescent="0.2">
      <c r="A101" s="4">
        <v>44482.435416666667</v>
      </c>
      <c r="B101" s="2" t="s">
        <v>23</v>
      </c>
      <c r="C101" s="2" t="s">
        <v>18</v>
      </c>
      <c r="D101" s="2" t="s">
        <v>121</v>
      </c>
      <c r="E101" s="2" t="s">
        <v>24</v>
      </c>
      <c r="F101" s="2"/>
      <c r="G101" s="2" t="s">
        <v>20</v>
      </c>
      <c r="H101" s="2">
        <v>255369.56700000001</v>
      </c>
      <c r="I101" s="2">
        <v>18.3</v>
      </c>
      <c r="J101" s="2" t="s">
        <v>21</v>
      </c>
      <c r="K101" s="2">
        <v>30.2</v>
      </c>
      <c r="L101" s="2">
        <f>K101-K98</f>
        <v>-1.2100000000000009</v>
      </c>
      <c r="M101" s="2"/>
      <c r="N101" s="2">
        <f t="shared" ref="N101:N105" si="13">I101-29.5</f>
        <v>-11.2</v>
      </c>
      <c r="O101" s="2"/>
      <c r="P101" s="2"/>
      <c r="Q101" s="2"/>
      <c r="R101" s="2">
        <v>10</v>
      </c>
      <c r="S101" s="2">
        <f t="shared" si="11"/>
        <v>25536956.699999999</v>
      </c>
      <c r="T101" s="43">
        <f t="shared" si="12"/>
        <v>2553695.67</v>
      </c>
      <c r="U101" s="2"/>
      <c r="V101" s="2"/>
      <c r="W101" s="2"/>
      <c r="X101" s="2"/>
    </row>
    <row r="102" spans="1:24" x14ac:dyDescent="0.2">
      <c r="A102" s="4">
        <v>44482.435416666667</v>
      </c>
      <c r="B102" s="2" t="s">
        <v>26</v>
      </c>
      <c r="C102" s="2" t="s">
        <v>18</v>
      </c>
      <c r="D102" s="2" t="s">
        <v>122</v>
      </c>
      <c r="E102" s="2" t="s">
        <v>24</v>
      </c>
      <c r="F102" s="2"/>
      <c r="G102" s="2" t="s">
        <v>20</v>
      </c>
      <c r="H102" s="2">
        <v>2677.0329999999999</v>
      </c>
      <c r="I102" s="2">
        <v>25.05</v>
      </c>
      <c r="J102" s="2" t="s">
        <v>21</v>
      </c>
      <c r="K102" s="2">
        <v>30.3</v>
      </c>
      <c r="L102" s="2">
        <f>K102-K98</f>
        <v>-1.1099999999999994</v>
      </c>
      <c r="M102" s="2"/>
      <c r="N102" s="2">
        <f t="shared" si="13"/>
        <v>-4.4499999999999993</v>
      </c>
      <c r="O102" s="2"/>
      <c r="P102" s="2"/>
      <c r="Q102" s="2"/>
      <c r="R102" s="2">
        <v>25</v>
      </c>
      <c r="S102" s="2">
        <f t="shared" si="11"/>
        <v>267703.3</v>
      </c>
      <c r="T102" s="43">
        <f t="shared" si="12"/>
        <v>10708.132</v>
      </c>
      <c r="U102" s="2"/>
      <c r="V102" s="2"/>
      <c r="W102" s="2"/>
      <c r="X102" s="2"/>
    </row>
    <row r="103" spans="1:24" x14ac:dyDescent="0.2">
      <c r="A103" s="4">
        <v>44482.435416666667</v>
      </c>
      <c r="B103" s="2" t="s">
        <v>27</v>
      </c>
      <c r="C103" s="2" t="s">
        <v>18</v>
      </c>
      <c r="D103" s="2" t="s">
        <v>123</v>
      </c>
      <c r="E103" s="2" t="s">
        <v>24</v>
      </c>
      <c r="F103" s="2"/>
      <c r="G103" s="2" t="s">
        <v>20</v>
      </c>
      <c r="H103" s="2">
        <v>592.44500000000005</v>
      </c>
      <c r="I103" s="2">
        <v>27.29</v>
      </c>
      <c r="J103" s="2" t="s">
        <v>21</v>
      </c>
      <c r="K103" s="2">
        <v>28.48</v>
      </c>
      <c r="L103" s="2">
        <f>K103-K98</f>
        <v>-2.9299999999999997</v>
      </c>
      <c r="M103" s="2"/>
      <c r="N103" s="2">
        <f t="shared" si="13"/>
        <v>-2.2100000000000009</v>
      </c>
      <c r="O103" s="2"/>
      <c r="P103" s="2"/>
      <c r="Q103" s="2"/>
      <c r="R103" s="2">
        <v>25</v>
      </c>
      <c r="S103" s="2">
        <f t="shared" si="11"/>
        <v>59244.500000000007</v>
      </c>
      <c r="T103" s="12">
        <f t="shared" si="12"/>
        <v>2369.7800000000002</v>
      </c>
      <c r="U103" s="2"/>
      <c r="V103" s="2"/>
      <c r="W103" s="2"/>
      <c r="X103" s="2"/>
    </row>
    <row r="104" spans="1:24" x14ac:dyDescent="0.2">
      <c r="A104" s="4">
        <v>44482.435416666667</v>
      </c>
      <c r="B104" s="2" t="s">
        <v>39</v>
      </c>
      <c r="C104" s="2" t="s">
        <v>18</v>
      </c>
      <c r="D104" s="2" t="s">
        <v>124</v>
      </c>
      <c r="E104" s="2" t="s">
        <v>24</v>
      </c>
      <c r="F104" s="2"/>
      <c r="G104" s="2" t="s">
        <v>20</v>
      </c>
      <c r="H104" s="2">
        <v>1851.5070000000001</v>
      </c>
      <c r="I104" s="2">
        <v>25.6</v>
      </c>
      <c r="J104" s="2" t="s">
        <v>21</v>
      </c>
      <c r="K104" s="2">
        <v>30.98</v>
      </c>
      <c r="L104" s="2">
        <f>K104-K98</f>
        <v>-0.42999999999999972</v>
      </c>
      <c r="M104" s="2"/>
      <c r="N104" s="2">
        <f t="shared" si="13"/>
        <v>-3.8999999999999986</v>
      </c>
      <c r="O104" s="2"/>
      <c r="P104" s="2"/>
      <c r="Q104" s="2"/>
      <c r="R104" s="2">
        <v>25</v>
      </c>
      <c r="S104" s="2">
        <f t="shared" si="11"/>
        <v>185150.7</v>
      </c>
      <c r="T104" s="12">
        <f t="shared" si="12"/>
        <v>7406.0280000000002</v>
      </c>
      <c r="U104" s="2"/>
      <c r="V104" s="2"/>
      <c r="W104" s="2"/>
      <c r="X104" s="2"/>
    </row>
    <row r="105" spans="1:24" x14ac:dyDescent="0.2">
      <c r="A105" s="4">
        <v>44482.435416666667</v>
      </c>
      <c r="B105" s="2" t="s">
        <v>42</v>
      </c>
      <c r="C105" s="2" t="s">
        <v>18</v>
      </c>
      <c r="D105" s="2" t="s">
        <v>125</v>
      </c>
      <c r="E105" s="2" t="s">
        <v>24</v>
      </c>
      <c r="F105" s="2"/>
      <c r="G105" s="2" t="s">
        <v>20</v>
      </c>
      <c r="H105" s="2">
        <v>3459.7530000000002</v>
      </c>
      <c r="I105" s="2">
        <v>24.67</v>
      </c>
      <c r="J105" s="2" t="s">
        <v>21</v>
      </c>
      <c r="K105" s="2">
        <v>30.93</v>
      </c>
      <c r="L105" s="2">
        <f>K105-K98</f>
        <v>-0.48000000000000043</v>
      </c>
      <c r="M105" s="2"/>
      <c r="N105" s="2">
        <f t="shared" si="13"/>
        <v>-4.8299999999999983</v>
      </c>
      <c r="O105" s="2"/>
      <c r="P105" s="2"/>
      <c r="Q105" s="2"/>
      <c r="R105" s="2">
        <v>25</v>
      </c>
      <c r="S105" s="2">
        <f t="shared" si="11"/>
        <v>345975.3</v>
      </c>
      <c r="T105" s="43">
        <f t="shared" si="12"/>
        <v>13839.011999999999</v>
      </c>
      <c r="U105" s="2"/>
      <c r="V105" s="2"/>
      <c r="W105" s="2"/>
      <c r="X105" s="2"/>
    </row>
    <row r="106" spans="1:24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37"/>
      <c r="R106" s="37"/>
      <c r="S106" s="37"/>
      <c r="T106" s="37"/>
      <c r="U106" s="5"/>
      <c r="V106" s="5"/>
      <c r="W106" s="5"/>
      <c r="X106" s="5"/>
    </row>
    <row r="107" spans="1:24" x14ac:dyDescent="0.2">
      <c r="A107" s="4">
        <v>44491.428472222222</v>
      </c>
      <c r="B107" s="2" t="s">
        <v>17</v>
      </c>
      <c r="C107" s="2" t="s">
        <v>18</v>
      </c>
      <c r="D107" s="2" t="s">
        <v>68</v>
      </c>
      <c r="E107" s="2" t="s">
        <v>24</v>
      </c>
      <c r="F107" s="2"/>
      <c r="G107" s="2" t="s">
        <v>20</v>
      </c>
      <c r="H107" s="2" t="s">
        <v>44</v>
      </c>
      <c r="I107" s="2">
        <v>0</v>
      </c>
      <c r="J107" s="2" t="s">
        <v>21</v>
      </c>
      <c r="K107" s="39">
        <v>31.63</v>
      </c>
      <c r="L107" s="2"/>
      <c r="M107" s="2"/>
      <c r="N107" s="2"/>
      <c r="O107" s="2"/>
      <c r="P107" s="2"/>
      <c r="Q107" s="2"/>
      <c r="R107" s="2"/>
      <c r="S107" s="2"/>
      <c r="T107" s="12"/>
    </row>
    <row r="108" spans="1:24" x14ac:dyDescent="0.2">
      <c r="A108" s="4">
        <v>44491.428472222222</v>
      </c>
      <c r="B108" s="2" t="s">
        <v>22</v>
      </c>
      <c r="C108" s="2" t="s">
        <v>18</v>
      </c>
      <c r="D108" s="2" t="s">
        <v>126</v>
      </c>
      <c r="E108" s="2" t="s">
        <v>24</v>
      </c>
      <c r="F108" s="2"/>
      <c r="G108" s="2" t="s">
        <v>20</v>
      </c>
      <c r="H108" s="2">
        <v>827.13099999999997</v>
      </c>
      <c r="I108" s="2">
        <v>26.79</v>
      </c>
      <c r="J108" s="2" t="s">
        <v>21</v>
      </c>
      <c r="K108" s="2">
        <v>32.04</v>
      </c>
      <c r="L108" s="2">
        <f>K108-K107</f>
        <v>0.41000000000000014</v>
      </c>
      <c r="M108" s="2"/>
      <c r="N108" s="2"/>
      <c r="O108" s="2"/>
      <c r="P108" s="2"/>
      <c r="Q108" s="2"/>
      <c r="R108" s="2"/>
      <c r="S108" s="2"/>
      <c r="T108" s="12"/>
    </row>
    <row r="109" spans="1:24" x14ac:dyDescent="0.2">
      <c r="A109" s="4">
        <v>44491.428472222222</v>
      </c>
      <c r="B109" s="2" t="s">
        <v>78</v>
      </c>
      <c r="C109" s="2" t="s">
        <v>18</v>
      </c>
      <c r="D109" s="2" t="s">
        <v>127</v>
      </c>
      <c r="E109" s="2" t="s">
        <v>24</v>
      </c>
      <c r="F109" s="2"/>
      <c r="G109" s="2" t="s">
        <v>20</v>
      </c>
      <c r="H109" s="2">
        <v>2321.8980000000001</v>
      </c>
      <c r="I109" s="2">
        <v>25.26</v>
      </c>
      <c r="J109" s="2" t="s">
        <v>21</v>
      </c>
      <c r="K109" s="2">
        <v>31.33</v>
      </c>
      <c r="L109" s="2">
        <f>K109-K107</f>
        <v>-0.30000000000000071</v>
      </c>
      <c r="M109" s="2"/>
      <c r="N109" s="2"/>
      <c r="O109" s="2"/>
      <c r="P109" s="2"/>
      <c r="Q109" s="2"/>
      <c r="R109" s="2">
        <v>25</v>
      </c>
      <c r="S109" s="2">
        <f t="shared" ref="S109:S114" si="14">H109*100</f>
        <v>232189.80000000002</v>
      </c>
      <c r="T109" s="43">
        <f t="shared" ref="T109:T114" si="15">S109/R109</f>
        <v>9287.5920000000006</v>
      </c>
    </row>
    <row r="110" spans="1:24" x14ac:dyDescent="0.2">
      <c r="A110" s="4">
        <v>44491.428472222222</v>
      </c>
      <c r="B110" s="2" t="s">
        <v>23</v>
      </c>
      <c r="C110" s="2" t="s">
        <v>18</v>
      </c>
      <c r="D110" s="2" t="s">
        <v>128</v>
      </c>
      <c r="E110" s="2" t="s">
        <v>24</v>
      </c>
      <c r="F110" s="2"/>
      <c r="G110" s="2" t="s">
        <v>20</v>
      </c>
      <c r="H110" s="2">
        <v>1013.951</v>
      </c>
      <c r="I110" s="2">
        <v>26.49</v>
      </c>
      <c r="J110" s="2" t="s">
        <v>21</v>
      </c>
      <c r="K110" s="2">
        <v>28.48</v>
      </c>
      <c r="L110" s="2">
        <f>K110-K107</f>
        <v>-3.1499999999999986</v>
      </c>
      <c r="M110" s="2"/>
      <c r="N110" s="2"/>
      <c r="O110" s="2"/>
      <c r="P110" s="2"/>
      <c r="Q110" s="2"/>
      <c r="R110" s="2">
        <v>25</v>
      </c>
      <c r="S110" s="2">
        <f t="shared" si="14"/>
        <v>101395.1</v>
      </c>
      <c r="T110" s="12">
        <f t="shared" si="15"/>
        <v>4055.8040000000001</v>
      </c>
    </row>
    <row r="111" spans="1:24" x14ac:dyDescent="0.2">
      <c r="A111" s="4">
        <v>44491.428472222222</v>
      </c>
      <c r="B111" s="2" t="s">
        <v>26</v>
      </c>
      <c r="C111" s="2" t="s">
        <v>18</v>
      </c>
      <c r="D111" s="2" t="s">
        <v>129</v>
      </c>
      <c r="E111" s="2" t="s">
        <v>24</v>
      </c>
      <c r="F111" s="2"/>
      <c r="G111" s="2" t="s">
        <v>20</v>
      </c>
      <c r="H111" s="2">
        <v>3757.0309999999999</v>
      </c>
      <c r="I111" s="2">
        <v>24.55</v>
      </c>
      <c r="J111" s="2" t="s">
        <v>21</v>
      </c>
      <c r="K111" s="2">
        <v>30.64</v>
      </c>
      <c r="L111" s="2">
        <f>K111-K107</f>
        <v>-0.98999999999999844</v>
      </c>
      <c r="M111" s="2"/>
      <c r="N111" s="2"/>
      <c r="O111" s="2"/>
      <c r="P111" s="2"/>
      <c r="Q111" s="2"/>
      <c r="R111" s="2">
        <v>25</v>
      </c>
      <c r="S111" s="2">
        <f t="shared" si="14"/>
        <v>375703.1</v>
      </c>
      <c r="T111" s="43">
        <f t="shared" si="15"/>
        <v>15028.124</v>
      </c>
    </row>
    <row r="112" spans="1:24" x14ac:dyDescent="0.2">
      <c r="A112" s="4">
        <v>44491.428472222222</v>
      </c>
      <c r="B112" s="2" t="s">
        <v>27</v>
      </c>
      <c r="C112" s="2" t="s">
        <v>18</v>
      </c>
      <c r="D112" s="2" t="s">
        <v>130</v>
      </c>
      <c r="E112" s="2" t="s">
        <v>24</v>
      </c>
      <c r="F112" s="2"/>
      <c r="G112" s="2" t="s">
        <v>20</v>
      </c>
      <c r="H112" s="2">
        <v>2065.7530000000002</v>
      </c>
      <c r="I112" s="2">
        <v>25.44</v>
      </c>
      <c r="J112" s="2" t="s">
        <v>21</v>
      </c>
      <c r="K112" s="2">
        <v>30.89</v>
      </c>
      <c r="L112" s="2">
        <f>K112-K107</f>
        <v>-0.73999999999999844</v>
      </c>
      <c r="M112" s="2"/>
      <c r="N112" s="2"/>
      <c r="O112" s="2"/>
      <c r="P112" s="2"/>
      <c r="Q112" s="2"/>
      <c r="R112" s="2">
        <v>25</v>
      </c>
      <c r="S112" s="2">
        <f t="shared" si="14"/>
        <v>206575.30000000002</v>
      </c>
      <c r="T112" s="43">
        <f t="shared" si="15"/>
        <v>8263.0120000000006</v>
      </c>
    </row>
    <row r="113" spans="1:24" x14ac:dyDescent="0.2">
      <c r="A113" s="4">
        <v>44491.428472222222</v>
      </c>
      <c r="B113" s="2" t="s">
        <v>39</v>
      </c>
      <c r="C113" s="2" t="s">
        <v>18</v>
      </c>
      <c r="D113" s="2" t="s">
        <v>131</v>
      </c>
      <c r="E113" s="2" t="s">
        <v>24</v>
      </c>
      <c r="F113" s="2"/>
      <c r="G113" s="2" t="s">
        <v>20</v>
      </c>
      <c r="H113" s="2">
        <v>3292.6689999999999</v>
      </c>
      <c r="I113" s="2">
        <v>24.75</v>
      </c>
      <c r="J113" s="2" t="s">
        <v>21</v>
      </c>
      <c r="K113" s="2">
        <v>31.29</v>
      </c>
      <c r="L113" s="2">
        <f>K113-K107</f>
        <v>-0.33999999999999986</v>
      </c>
      <c r="M113" s="2"/>
      <c r="N113" s="2"/>
      <c r="O113" s="2"/>
      <c r="P113" s="2"/>
      <c r="Q113" s="2"/>
      <c r="R113" s="2">
        <v>25</v>
      </c>
      <c r="S113" s="2">
        <f t="shared" si="14"/>
        <v>329266.89999999997</v>
      </c>
      <c r="T113" s="43">
        <f t="shared" si="15"/>
        <v>13170.675999999999</v>
      </c>
    </row>
    <row r="114" spans="1:24" x14ac:dyDescent="0.2">
      <c r="A114" s="4">
        <v>44491.428472222222</v>
      </c>
      <c r="B114" s="2" t="s">
        <v>42</v>
      </c>
      <c r="C114" s="2" t="s">
        <v>18</v>
      </c>
      <c r="D114" s="2" t="s">
        <v>132</v>
      </c>
      <c r="E114" s="2" t="s">
        <v>24</v>
      </c>
      <c r="F114" s="2"/>
      <c r="G114" s="2" t="s">
        <v>20</v>
      </c>
      <c r="H114" s="2">
        <v>1700.671</v>
      </c>
      <c r="I114" s="2">
        <v>25.73</v>
      </c>
      <c r="J114" s="2" t="s">
        <v>21</v>
      </c>
      <c r="K114" s="2">
        <v>31.67</v>
      </c>
      <c r="L114" s="2">
        <f>K114-K107</f>
        <v>4.00000000000027E-2</v>
      </c>
      <c r="M114" s="2"/>
      <c r="N114" s="2"/>
      <c r="O114" s="2"/>
      <c r="P114" s="2"/>
      <c r="Q114" s="2"/>
      <c r="R114" s="2">
        <v>25</v>
      </c>
      <c r="S114" s="2">
        <f t="shared" si="14"/>
        <v>170067.1</v>
      </c>
      <c r="T114" s="12">
        <f t="shared" si="15"/>
        <v>6802.6840000000002</v>
      </c>
    </row>
    <row r="115" spans="1:24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37"/>
      <c r="R115" s="37"/>
      <c r="S115" s="37"/>
      <c r="T115" s="37"/>
      <c r="U115" s="5"/>
      <c r="V115" s="5"/>
      <c r="W115" s="5"/>
      <c r="X115" s="5"/>
    </row>
    <row r="116" spans="1:24" x14ac:dyDescent="0.2">
      <c r="A116" s="41">
        <v>44497.574305555558</v>
      </c>
      <c r="B116" s="67" t="s">
        <v>17</v>
      </c>
      <c r="C116" s="67" t="s">
        <v>18</v>
      </c>
      <c r="D116" s="67" t="s">
        <v>43</v>
      </c>
      <c r="E116" s="67" t="s">
        <v>24</v>
      </c>
      <c r="F116" s="67"/>
      <c r="G116" s="67" t="s">
        <v>20</v>
      </c>
      <c r="H116" s="67" t="s">
        <v>44</v>
      </c>
      <c r="I116" s="67">
        <v>34.61</v>
      </c>
      <c r="J116" s="67" t="s">
        <v>21</v>
      </c>
      <c r="K116" s="68">
        <v>31.42</v>
      </c>
      <c r="L116" s="2"/>
      <c r="M116" s="2"/>
      <c r="N116" s="2"/>
      <c r="O116" s="2"/>
      <c r="P116" s="2"/>
      <c r="Q116" s="2"/>
      <c r="R116" s="2"/>
      <c r="S116" s="2"/>
      <c r="T116" s="12"/>
    </row>
    <row r="117" spans="1:24" x14ac:dyDescent="0.2">
      <c r="A117" s="41">
        <v>44497.574305555558</v>
      </c>
      <c r="B117" s="67" t="s">
        <v>22</v>
      </c>
      <c r="C117" s="67" t="s">
        <v>18</v>
      </c>
      <c r="D117" s="67" t="s">
        <v>133</v>
      </c>
      <c r="E117" s="67" t="s">
        <v>24</v>
      </c>
      <c r="F117" s="67"/>
      <c r="G117" s="67" t="s">
        <v>20</v>
      </c>
      <c r="H117" s="67">
        <v>12589.49</v>
      </c>
      <c r="I117" s="67">
        <v>22.76</v>
      </c>
      <c r="J117" s="67" t="s">
        <v>21</v>
      </c>
      <c r="K117" s="67">
        <v>30.76</v>
      </c>
      <c r="L117" s="2">
        <f>K117-K116</f>
        <v>-0.66000000000000014</v>
      </c>
      <c r="M117" s="2"/>
      <c r="N117" s="2"/>
      <c r="O117" s="2"/>
      <c r="P117" s="2"/>
      <c r="Q117" s="2"/>
      <c r="R117" s="2"/>
      <c r="S117" s="2"/>
      <c r="T117" s="12"/>
    </row>
    <row r="118" spans="1:24" x14ac:dyDescent="0.2">
      <c r="A118" s="41">
        <v>44497.574305555558</v>
      </c>
      <c r="B118" s="67" t="s">
        <v>78</v>
      </c>
      <c r="C118" s="67" t="s">
        <v>18</v>
      </c>
      <c r="D118" s="67" t="s">
        <v>134</v>
      </c>
      <c r="E118" s="67" t="s">
        <v>24</v>
      </c>
      <c r="F118" s="67"/>
      <c r="G118" s="67" t="s">
        <v>20</v>
      </c>
      <c r="H118" s="67">
        <v>1857.8230000000001</v>
      </c>
      <c r="I118" s="67">
        <v>25.59</v>
      </c>
      <c r="J118" s="67" t="s">
        <v>21</v>
      </c>
      <c r="K118" s="67">
        <v>31.19</v>
      </c>
      <c r="L118" s="2">
        <f>K118-K116</f>
        <v>-0.23000000000000043</v>
      </c>
      <c r="M118" s="2"/>
      <c r="N118" s="2"/>
      <c r="O118" s="2"/>
      <c r="P118" s="2"/>
      <c r="Q118" s="2"/>
      <c r="R118" s="2">
        <v>25</v>
      </c>
      <c r="S118" s="2">
        <f t="shared" ref="S118:S121" si="16">H118*100</f>
        <v>185782.30000000002</v>
      </c>
      <c r="T118" s="12">
        <f t="shared" ref="T118:T121" si="17">S118/R118</f>
        <v>7431.2920000000004</v>
      </c>
    </row>
    <row r="119" spans="1:24" x14ac:dyDescent="0.2">
      <c r="A119" s="41">
        <v>44497.574305555558</v>
      </c>
      <c r="B119" s="67" t="s">
        <v>23</v>
      </c>
      <c r="C119" s="67" t="s">
        <v>18</v>
      </c>
      <c r="D119" s="67" t="s">
        <v>135</v>
      </c>
      <c r="E119" s="67" t="s">
        <v>24</v>
      </c>
      <c r="F119" s="67"/>
      <c r="G119" s="67" t="s">
        <v>20</v>
      </c>
      <c r="H119" s="67">
        <v>4101.2669999999998</v>
      </c>
      <c r="I119" s="67">
        <v>24.42</v>
      </c>
      <c r="J119" s="67" t="s">
        <v>21</v>
      </c>
      <c r="K119" s="67">
        <v>30.18</v>
      </c>
      <c r="L119" s="2">
        <f>K119-K116</f>
        <v>-1.240000000000002</v>
      </c>
      <c r="M119" s="2"/>
      <c r="N119" s="2"/>
      <c r="O119" s="2"/>
      <c r="P119" s="2"/>
      <c r="Q119" s="2"/>
      <c r="R119" s="2">
        <v>25</v>
      </c>
      <c r="S119" s="2">
        <f t="shared" si="16"/>
        <v>410126.69999999995</v>
      </c>
      <c r="T119" s="43">
        <f t="shared" si="17"/>
        <v>16405.067999999999</v>
      </c>
    </row>
    <row r="120" spans="1:24" x14ac:dyDescent="0.2">
      <c r="A120" s="41">
        <v>44497.574305555558</v>
      </c>
      <c r="B120" s="67" t="s">
        <v>26</v>
      </c>
      <c r="C120" s="67" t="s">
        <v>18</v>
      </c>
      <c r="D120" s="67" t="s">
        <v>136</v>
      </c>
      <c r="E120" s="67" t="s">
        <v>24</v>
      </c>
      <c r="F120" s="67"/>
      <c r="G120" s="67" t="s">
        <v>20</v>
      </c>
      <c r="H120" s="67">
        <v>1824.2539999999999</v>
      </c>
      <c r="I120" s="67">
        <v>25.62</v>
      </c>
      <c r="J120" s="67" t="s">
        <v>21</v>
      </c>
      <c r="K120" s="67">
        <v>30.05</v>
      </c>
      <c r="L120" s="2">
        <f>K120-K116</f>
        <v>-1.370000000000001</v>
      </c>
      <c r="M120" s="2"/>
      <c r="N120" s="2"/>
      <c r="O120" s="2"/>
      <c r="P120" s="2"/>
      <c r="Q120" s="2"/>
      <c r="R120" s="2">
        <v>25</v>
      </c>
      <c r="S120" s="2">
        <f t="shared" si="16"/>
        <v>182425.4</v>
      </c>
      <c r="T120" s="12">
        <f t="shared" si="17"/>
        <v>7297.0159999999996</v>
      </c>
    </row>
    <row r="121" spans="1:24" x14ac:dyDescent="0.2">
      <c r="A121" s="41">
        <v>44497.574305555558</v>
      </c>
      <c r="B121" s="67" t="s">
        <v>27</v>
      </c>
      <c r="C121" s="67" t="s">
        <v>18</v>
      </c>
      <c r="D121" s="67" t="s">
        <v>137</v>
      </c>
      <c r="E121" s="67" t="s">
        <v>24</v>
      </c>
      <c r="F121" s="67"/>
      <c r="G121" s="67" t="s">
        <v>20</v>
      </c>
      <c r="H121" s="67">
        <v>32091.200000000001</v>
      </c>
      <c r="I121" s="67">
        <v>21.37</v>
      </c>
      <c r="J121" s="67" t="s">
        <v>21</v>
      </c>
      <c r="K121" s="67">
        <v>30.79</v>
      </c>
      <c r="L121" s="2">
        <f>K121-K116</f>
        <v>-0.63000000000000256</v>
      </c>
      <c r="M121" s="2"/>
      <c r="N121" s="2"/>
      <c r="O121" s="2"/>
      <c r="P121" s="2"/>
      <c r="Q121" s="2"/>
      <c r="R121" s="2">
        <v>25</v>
      </c>
      <c r="S121" s="2">
        <f t="shared" si="16"/>
        <v>3209120</v>
      </c>
      <c r="T121" s="43">
        <f t="shared" si="17"/>
        <v>128364.8</v>
      </c>
    </row>
    <row r="122" spans="1:24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37"/>
      <c r="R122" s="37"/>
      <c r="S122" s="37"/>
      <c r="T122" s="37"/>
      <c r="U122" s="5"/>
      <c r="V122" s="5"/>
      <c r="W122" s="5"/>
      <c r="X122" s="5"/>
    </row>
    <row r="123" spans="1:24" x14ac:dyDescent="0.2">
      <c r="A123" s="4">
        <v>44510.359722222223</v>
      </c>
      <c r="B123" s="2" t="s">
        <v>17</v>
      </c>
      <c r="C123" s="2" t="s">
        <v>18</v>
      </c>
      <c r="D123" s="2" t="s">
        <v>68</v>
      </c>
      <c r="E123" s="2" t="s">
        <v>24</v>
      </c>
      <c r="F123" s="2"/>
      <c r="G123" s="2" t="s">
        <v>20</v>
      </c>
      <c r="H123" s="2" t="s">
        <v>44</v>
      </c>
      <c r="I123" s="2">
        <v>0</v>
      </c>
      <c r="J123" s="2" t="s">
        <v>21</v>
      </c>
      <c r="K123" s="69">
        <v>31.91</v>
      </c>
      <c r="L123" s="2"/>
      <c r="M123" s="2"/>
      <c r="N123" s="2"/>
      <c r="O123" s="2"/>
      <c r="P123" s="2"/>
      <c r="Q123" s="2"/>
      <c r="R123" s="2"/>
      <c r="S123" s="2"/>
      <c r="T123" s="12"/>
    </row>
    <row r="124" spans="1:24" x14ac:dyDescent="0.2">
      <c r="A124" s="4">
        <v>44511.359722222223</v>
      </c>
      <c r="B124" s="2" t="s">
        <v>22</v>
      </c>
      <c r="C124" s="2" t="s">
        <v>18</v>
      </c>
      <c r="D124" s="2" t="s">
        <v>138</v>
      </c>
      <c r="E124" s="2" t="s">
        <v>24</v>
      </c>
      <c r="F124" s="2"/>
      <c r="G124" s="2" t="s">
        <v>20</v>
      </c>
      <c r="H124" s="2">
        <v>936.40300000000002</v>
      </c>
      <c r="I124" s="2">
        <v>26.61</v>
      </c>
      <c r="J124" s="2" t="s">
        <v>21</v>
      </c>
      <c r="K124" s="2">
        <v>31.84</v>
      </c>
      <c r="L124" s="2">
        <f>K124-K123</f>
        <v>-7.0000000000000284E-2</v>
      </c>
      <c r="M124" s="2"/>
      <c r="N124" s="2"/>
      <c r="O124" s="2"/>
      <c r="P124" s="2"/>
      <c r="Q124" s="2"/>
      <c r="R124" s="2"/>
      <c r="S124" s="2"/>
      <c r="T124" s="12"/>
    </row>
    <row r="125" spans="1:24" x14ac:dyDescent="0.2">
      <c r="A125" s="4">
        <v>44512.359722222223</v>
      </c>
      <c r="B125" s="2" t="s">
        <v>78</v>
      </c>
      <c r="C125" s="2" t="s">
        <v>18</v>
      </c>
      <c r="D125" s="2" t="s">
        <v>139</v>
      </c>
      <c r="E125" s="2" t="s">
        <v>24</v>
      </c>
      <c r="F125" s="2"/>
      <c r="G125" s="2" t="s">
        <v>20</v>
      </c>
      <c r="H125" s="2">
        <v>9126.3989999999994</v>
      </c>
      <c r="I125" s="2">
        <v>23.23</v>
      </c>
      <c r="J125" s="2" t="s">
        <v>21</v>
      </c>
      <c r="K125" s="2">
        <v>30.69</v>
      </c>
      <c r="L125" s="2">
        <f>K125-K123</f>
        <v>-1.2199999999999989</v>
      </c>
      <c r="M125" s="2"/>
      <c r="N125" s="2"/>
      <c r="O125" s="2"/>
      <c r="P125" s="2"/>
      <c r="Q125" s="2"/>
      <c r="R125" s="2">
        <v>25</v>
      </c>
      <c r="S125" s="2">
        <f t="shared" ref="S125" si="18">H125*100</f>
        <v>912639.89999999991</v>
      </c>
      <c r="T125" s="43">
        <f t="shared" ref="T125" si="19">S125/R125</f>
        <v>36505.595999999998</v>
      </c>
    </row>
    <row r="126" spans="1:24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37"/>
      <c r="R126" s="37"/>
      <c r="S126" s="37"/>
      <c r="T126" s="37"/>
      <c r="U126" s="5"/>
      <c r="V126" s="5"/>
      <c r="W126" s="5"/>
      <c r="X126" s="5"/>
    </row>
    <row r="127" spans="1:24" x14ac:dyDescent="0.2">
      <c r="A127" s="41">
        <v>44526.375</v>
      </c>
      <c r="B127" s="2" t="s">
        <v>17</v>
      </c>
      <c r="C127" s="2" t="s">
        <v>18</v>
      </c>
      <c r="D127" s="2" t="s">
        <v>43</v>
      </c>
      <c r="E127" s="2" t="s">
        <v>24</v>
      </c>
      <c r="F127" s="2"/>
      <c r="G127" s="2" t="s">
        <v>20</v>
      </c>
      <c r="H127" s="2" t="s">
        <v>44</v>
      </c>
      <c r="I127" s="2">
        <v>35.22</v>
      </c>
      <c r="J127" s="2" t="s">
        <v>21</v>
      </c>
      <c r="K127" s="2">
        <v>31.28</v>
      </c>
      <c r="L127" s="2"/>
      <c r="M127" s="2"/>
      <c r="N127" s="2"/>
      <c r="O127" s="2"/>
      <c r="P127" s="2"/>
      <c r="Q127" s="2"/>
      <c r="R127" s="2"/>
      <c r="S127" s="2"/>
      <c r="T127" s="12"/>
    </row>
    <row r="128" spans="1:24" x14ac:dyDescent="0.2">
      <c r="A128" s="41">
        <v>44526.375</v>
      </c>
      <c r="B128" s="2" t="s">
        <v>22</v>
      </c>
      <c r="C128" s="2" t="s">
        <v>18</v>
      </c>
      <c r="D128" s="2" t="s">
        <v>188</v>
      </c>
      <c r="E128" s="2" t="s">
        <v>24</v>
      </c>
      <c r="F128" s="2"/>
      <c r="G128" s="2" t="s">
        <v>20</v>
      </c>
      <c r="H128" s="2">
        <v>947.01</v>
      </c>
      <c r="I128" s="2">
        <v>26.59</v>
      </c>
      <c r="J128" s="2" t="s">
        <v>21</v>
      </c>
      <c r="K128" s="2">
        <v>31.61</v>
      </c>
      <c r="L128" s="2"/>
      <c r="M128" s="2"/>
      <c r="N128" s="2"/>
      <c r="O128" s="2"/>
      <c r="P128" s="2"/>
      <c r="Q128" s="2"/>
      <c r="R128" s="2"/>
      <c r="S128" s="2"/>
      <c r="T128" s="12"/>
    </row>
    <row r="129" spans="1:24" x14ac:dyDescent="0.2">
      <c r="A129" s="41">
        <v>44526.375</v>
      </c>
      <c r="B129" s="2" t="s">
        <v>78</v>
      </c>
      <c r="C129" s="2" t="s">
        <v>18</v>
      </c>
      <c r="D129" s="2" t="s">
        <v>189</v>
      </c>
      <c r="E129" s="2" t="s">
        <v>24</v>
      </c>
      <c r="F129" s="2"/>
      <c r="G129" s="2" t="s">
        <v>20</v>
      </c>
      <c r="H129" s="2">
        <v>7639.4759999999997</v>
      </c>
      <c r="I129" s="2">
        <v>23.5</v>
      </c>
      <c r="J129" s="2" t="s">
        <v>21</v>
      </c>
      <c r="K129" s="2">
        <v>30.63</v>
      </c>
      <c r="L129" s="2"/>
      <c r="M129" s="2"/>
      <c r="N129" s="2"/>
      <c r="O129" s="2"/>
      <c r="P129" s="2"/>
      <c r="Q129" s="2"/>
      <c r="R129" s="2">
        <v>25</v>
      </c>
      <c r="S129" s="2">
        <f t="shared" ref="S129" si="20">H129*100</f>
        <v>763947.6</v>
      </c>
      <c r="T129" s="43">
        <f t="shared" ref="T129" si="21">S129/R129</f>
        <v>30557.903999999999</v>
      </c>
    </row>
    <row r="130" spans="1:24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37"/>
      <c r="R130" s="37"/>
      <c r="S130" s="37"/>
      <c r="T130" s="37"/>
      <c r="U130" s="5"/>
      <c r="V130" s="5"/>
      <c r="W130" s="5"/>
      <c r="X130" s="5"/>
    </row>
    <row r="131" spans="1:24" x14ac:dyDescent="0.2">
      <c r="A131" s="41">
        <v>44540.443749999999</v>
      </c>
      <c r="B131" s="2" t="s">
        <v>17</v>
      </c>
      <c r="C131" s="2" t="s">
        <v>18</v>
      </c>
      <c r="D131" s="2" t="s">
        <v>43</v>
      </c>
      <c r="E131" s="2" t="s">
        <v>24</v>
      </c>
      <c r="F131" s="2"/>
      <c r="G131" s="2" t="s">
        <v>20</v>
      </c>
      <c r="H131" s="2" t="s">
        <v>44</v>
      </c>
      <c r="I131" s="2">
        <v>0</v>
      </c>
      <c r="J131" s="2" t="s">
        <v>21</v>
      </c>
      <c r="K131" s="2">
        <v>31.53</v>
      </c>
      <c r="L131" s="2"/>
      <c r="M131" s="2"/>
      <c r="N131" s="2"/>
      <c r="O131" s="2"/>
      <c r="P131" s="2"/>
      <c r="Q131" s="2"/>
      <c r="R131" s="2"/>
      <c r="S131" s="2"/>
      <c r="T131" s="43"/>
    </row>
    <row r="132" spans="1:24" x14ac:dyDescent="0.2">
      <c r="A132" s="41">
        <v>44540.443749999999</v>
      </c>
      <c r="B132" s="2" t="s">
        <v>22</v>
      </c>
      <c r="C132" s="2" t="s">
        <v>18</v>
      </c>
      <c r="D132" s="2" t="s">
        <v>190</v>
      </c>
      <c r="E132" s="2" t="s">
        <v>24</v>
      </c>
      <c r="F132" s="2"/>
      <c r="G132" s="2" t="s">
        <v>20</v>
      </c>
      <c r="H132" s="2">
        <v>12523.924000000001</v>
      </c>
      <c r="I132" s="2">
        <v>22.77</v>
      </c>
      <c r="J132" s="2" t="s">
        <v>21</v>
      </c>
      <c r="K132" s="2">
        <v>31.64</v>
      </c>
      <c r="L132" s="2"/>
      <c r="M132" s="2"/>
      <c r="N132" s="2"/>
      <c r="O132" s="2"/>
      <c r="P132" s="2"/>
      <c r="Q132" s="2"/>
      <c r="R132" s="2"/>
      <c r="S132" s="2"/>
      <c r="T132" s="43"/>
    </row>
    <row r="133" spans="1:24" x14ac:dyDescent="0.2">
      <c r="A133" s="41">
        <v>44540.443749999999</v>
      </c>
      <c r="B133" s="2" t="s">
        <v>78</v>
      </c>
      <c r="C133" s="2" t="s">
        <v>18</v>
      </c>
      <c r="D133" s="2">
        <v>-1</v>
      </c>
      <c r="E133" s="2" t="s">
        <v>24</v>
      </c>
      <c r="F133" s="2"/>
      <c r="G133" s="2" t="s">
        <v>20</v>
      </c>
      <c r="H133" s="2">
        <v>3956.3980000000001</v>
      </c>
      <c r="I133" s="2">
        <v>24.47</v>
      </c>
      <c r="J133" s="2" t="s">
        <v>21</v>
      </c>
      <c r="K133" s="2">
        <v>30.5</v>
      </c>
      <c r="L133" s="2"/>
      <c r="M133" s="2"/>
      <c r="N133" s="2"/>
      <c r="O133" s="2"/>
      <c r="P133" s="2"/>
      <c r="Q133" s="2"/>
      <c r="R133" s="2">
        <v>25</v>
      </c>
      <c r="S133" s="2">
        <f t="shared" ref="S133:S138" si="22">H133*100</f>
        <v>395639.8</v>
      </c>
      <c r="T133" s="43">
        <f t="shared" ref="T133:T138" si="23">S133/R133</f>
        <v>15825.591999999999</v>
      </c>
    </row>
    <row r="134" spans="1:24" x14ac:dyDescent="0.2">
      <c r="A134" s="41">
        <v>44540.443749999999</v>
      </c>
      <c r="B134" s="2" t="s">
        <v>23</v>
      </c>
      <c r="C134" s="2" t="s">
        <v>18</v>
      </c>
      <c r="D134" s="2" t="s">
        <v>191</v>
      </c>
      <c r="E134" s="2" t="s">
        <v>24</v>
      </c>
      <c r="F134" s="2"/>
      <c r="G134" s="2" t="s">
        <v>20</v>
      </c>
      <c r="H134" s="2">
        <v>2702.442</v>
      </c>
      <c r="I134" s="2">
        <v>25.04</v>
      </c>
      <c r="J134" s="2" t="s">
        <v>21</v>
      </c>
      <c r="K134" s="2">
        <v>30.31</v>
      </c>
      <c r="L134" s="2"/>
      <c r="M134" s="2"/>
      <c r="N134" s="2"/>
      <c r="O134" s="2"/>
      <c r="P134" s="2"/>
      <c r="Q134" s="2"/>
      <c r="R134" s="2">
        <v>25</v>
      </c>
      <c r="S134" s="2">
        <f t="shared" si="22"/>
        <v>270244.2</v>
      </c>
      <c r="T134" s="43">
        <f t="shared" si="23"/>
        <v>10809.768</v>
      </c>
    </row>
    <row r="135" spans="1:24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37"/>
      <c r="R135" s="37"/>
      <c r="S135" s="37"/>
      <c r="T135" s="37"/>
      <c r="U135" s="5"/>
      <c r="V135" s="5"/>
      <c r="W135" s="5"/>
      <c r="X135" s="5"/>
    </row>
    <row r="136" spans="1:24" x14ac:dyDescent="0.2">
      <c r="A136" s="4">
        <v>44582.438888888886</v>
      </c>
      <c r="B136" s="2" t="s">
        <v>17</v>
      </c>
      <c r="C136" s="2" t="s">
        <v>18</v>
      </c>
      <c r="D136" s="2" t="s">
        <v>68</v>
      </c>
      <c r="E136" s="2" t="s">
        <v>24</v>
      </c>
      <c r="F136" s="2"/>
      <c r="G136" s="2" t="s">
        <v>20</v>
      </c>
      <c r="H136" s="2" t="s">
        <v>44</v>
      </c>
      <c r="I136" s="2">
        <v>35.15</v>
      </c>
      <c r="J136" s="2" t="s">
        <v>21</v>
      </c>
      <c r="K136" s="2">
        <v>31.31</v>
      </c>
      <c r="L136" s="2"/>
      <c r="M136" s="2"/>
      <c r="N136" s="2"/>
      <c r="O136" s="2"/>
      <c r="P136" s="2"/>
      <c r="Q136" s="2"/>
      <c r="R136" s="2"/>
      <c r="S136" s="16"/>
      <c r="T136" s="70"/>
    </row>
    <row r="137" spans="1:24" x14ac:dyDescent="0.2">
      <c r="A137" s="4">
        <v>44582.438888888886</v>
      </c>
      <c r="B137" s="2" t="s">
        <v>22</v>
      </c>
      <c r="C137" s="2" t="s">
        <v>18</v>
      </c>
      <c r="D137" s="2" t="s">
        <v>114</v>
      </c>
      <c r="E137" s="2" t="s">
        <v>24</v>
      </c>
      <c r="F137" s="2"/>
      <c r="G137" s="2" t="s">
        <v>20</v>
      </c>
      <c r="H137" s="2">
        <v>6468.7209999999995</v>
      </c>
      <c r="I137" s="2">
        <v>23.75</v>
      </c>
      <c r="J137" s="2" t="s">
        <v>21</v>
      </c>
      <c r="K137" s="2">
        <v>31.19</v>
      </c>
      <c r="L137" s="2"/>
      <c r="M137" s="2"/>
      <c r="N137" s="2"/>
      <c r="O137" s="2"/>
      <c r="P137" s="2"/>
      <c r="Q137" s="2"/>
      <c r="R137" s="2"/>
      <c r="S137" s="16"/>
      <c r="T137" s="70"/>
    </row>
    <row r="138" spans="1:24" x14ac:dyDescent="0.2">
      <c r="A138" s="4">
        <v>44582.438888888886</v>
      </c>
      <c r="B138" s="2" t="s">
        <v>78</v>
      </c>
      <c r="C138" s="2" t="s">
        <v>18</v>
      </c>
      <c r="D138" s="2" t="s">
        <v>195</v>
      </c>
      <c r="E138" s="2" t="s">
        <v>24</v>
      </c>
      <c r="F138" s="2"/>
      <c r="G138" s="2" t="s">
        <v>20</v>
      </c>
      <c r="H138" s="2">
        <v>2397.549</v>
      </c>
      <c r="I138" s="2">
        <v>25.22</v>
      </c>
      <c r="J138" s="2" t="s">
        <v>21</v>
      </c>
      <c r="K138" s="2">
        <v>30.63</v>
      </c>
      <c r="L138" s="2"/>
      <c r="M138" s="2"/>
      <c r="N138" s="2"/>
      <c r="O138" s="2"/>
      <c r="P138" s="2"/>
      <c r="Q138" s="2"/>
      <c r="R138" s="2">
        <v>25</v>
      </c>
      <c r="S138" s="2">
        <f t="shared" si="22"/>
        <v>239754.9</v>
      </c>
      <c r="T138" s="43">
        <f t="shared" si="23"/>
        <v>9590.1959999999999</v>
      </c>
    </row>
    <row r="139" spans="1:24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2"/>
    </row>
  </sheetData>
  <conditionalFormatting sqref="L3:L51">
    <cfRule type="expression" dxfId="60" priority="28">
      <formula>AND(ISNUMBER(L3),L3&gt;=1.5)</formula>
    </cfRule>
  </conditionalFormatting>
  <conditionalFormatting sqref="N3:N51">
    <cfRule type="expression" dxfId="59" priority="27">
      <formula>AND(ISNUMBER(N3),N3&gt;6)</formula>
    </cfRule>
  </conditionalFormatting>
  <conditionalFormatting sqref="L59">
    <cfRule type="expression" dxfId="58" priority="26">
      <formula>AND(ISNUMBER(L59),L59&gt;=1.5)</formula>
    </cfRule>
  </conditionalFormatting>
  <conditionalFormatting sqref="N59">
    <cfRule type="expression" dxfId="57" priority="25">
      <formula>AND(ISNUMBER(N59),N59&gt;6)</formula>
    </cfRule>
  </conditionalFormatting>
  <conditionalFormatting sqref="L64">
    <cfRule type="expression" dxfId="56" priority="24">
      <formula>AND(ISNUMBER(L64),L64&gt;=1.5)</formula>
    </cfRule>
  </conditionalFormatting>
  <conditionalFormatting sqref="N64">
    <cfRule type="expression" dxfId="55" priority="23">
      <formula>AND(ISNUMBER(N64),N64&gt;6)</formula>
    </cfRule>
  </conditionalFormatting>
  <conditionalFormatting sqref="L69">
    <cfRule type="expression" dxfId="54" priority="22">
      <formula>AND(ISNUMBER(L69),L69&gt;=1.5)</formula>
    </cfRule>
  </conditionalFormatting>
  <conditionalFormatting sqref="N69">
    <cfRule type="expression" dxfId="53" priority="21">
      <formula>AND(ISNUMBER(N69),N69&gt;6)</formula>
    </cfRule>
  </conditionalFormatting>
  <conditionalFormatting sqref="L74">
    <cfRule type="expression" dxfId="52" priority="20">
      <formula>AND(ISNUMBER(L74),L74&gt;=1.5)</formula>
    </cfRule>
  </conditionalFormatting>
  <conditionalFormatting sqref="N74">
    <cfRule type="expression" dxfId="51" priority="19">
      <formula>AND(ISNUMBER(N74),N74&gt;6)</formula>
    </cfRule>
  </conditionalFormatting>
  <conditionalFormatting sqref="L79">
    <cfRule type="expression" dxfId="50" priority="18">
      <formula>AND(ISNUMBER(L79),L79&gt;=1.5)</formula>
    </cfRule>
  </conditionalFormatting>
  <conditionalFormatting sqref="N79">
    <cfRule type="expression" dxfId="49" priority="17">
      <formula>AND(ISNUMBER(N79),N79&gt;6)</formula>
    </cfRule>
  </conditionalFormatting>
  <conditionalFormatting sqref="L88">
    <cfRule type="expression" dxfId="48" priority="16">
      <formula>AND(ISNUMBER(L88),L88&gt;=1.5)</formula>
    </cfRule>
  </conditionalFormatting>
  <conditionalFormatting sqref="N88">
    <cfRule type="expression" dxfId="47" priority="15">
      <formula>AND(ISNUMBER(N88),N88&gt;6)</formula>
    </cfRule>
  </conditionalFormatting>
  <conditionalFormatting sqref="L97">
    <cfRule type="expression" dxfId="46" priority="14">
      <formula>AND(ISNUMBER(L97),L97&gt;=1.5)</formula>
    </cfRule>
  </conditionalFormatting>
  <conditionalFormatting sqref="N97">
    <cfRule type="expression" dxfId="45" priority="13">
      <formula>AND(ISNUMBER(N97),N97&gt;6)</formula>
    </cfRule>
  </conditionalFormatting>
  <conditionalFormatting sqref="L106">
    <cfRule type="expression" dxfId="44" priority="12">
      <formula>AND(ISNUMBER(L106),L106&gt;=1.5)</formula>
    </cfRule>
  </conditionalFormatting>
  <conditionalFormatting sqref="N106">
    <cfRule type="expression" dxfId="43" priority="11">
      <formula>AND(ISNUMBER(N106),N106&gt;6)</formula>
    </cfRule>
  </conditionalFormatting>
  <conditionalFormatting sqref="L115">
    <cfRule type="expression" dxfId="42" priority="10">
      <formula>AND(ISNUMBER(L115),L115&gt;=1.5)</formula>
    </cfRule>
  </conditionalFormatting>
  <conditionalFormatting sqref="N115">
    <cfRule type="expression" dxfId="41" priority="9">
      <formula>AND(ISNUMBER(N115),N115&gt;6)</formula>
    </cfRule>
  </conditionalFormatting>
  <conditionalFormatting sqref="L122">
    <cfRule type="expression" dxfId="40" priority="8">
      <formula>AND(ISNUMBER(L122),L122&gt;=1.5)</formula>
    </cfRule>
  </conditionalFormatting>
  <conditionalFormatting sqref="N122">
    <cfRule type="expression" dxfId="39" priority="7">
      <formula>AND(ISNUMBER(N122),N122&gt;6)</formula>
    </cfRule>
  </conditionalFormatting>
  <conditionalFormatting sqref="L126">
    <cfRule type="expression" dxfId="38" priority="6">
      <formula>AND(ISNUMBER(L126),L126&gt;=1.5)</formula>
    </cfRule>
  </conditionalFormatting>
  <conditionalFormatting sqref="N126">
    <cfRule type="expression" dxfId="37" priority="5">
      <formula>AND(ISNUMBER(N126),N126&gt;6)</formula>
    </cfRule>
  </conditionalFormatting>
  <conditionalFormatting sqref="L130">
    <cfRule type="expression" dxfId="36" priority="4">
      <formula>AND(ISNUMBER(L130),L130&gt;=1.5)</formula>
    </cfRule>
  </conditionalFormatting>
  <conditionalFormatting sqref="N130">
    <cfRule type="expression" dxfId="35" priority="3">
      <formula>AND(ISNUMBER(N130),N130&gt;6)</formula>
    </cfRule>
  </conditionalFormatting>
  <conditionalFormatting sqref="L135">
    <cfRule type="expression" dxfId="34" priority="2">
      <formula>AND(ISNUMBER(L135),L135&gt;=1.5)</formula>
    </cfRule>
  </conditionalFormatting>
  <conditionalFormatting sqref="N135">
    <cfRule type="expression" dxfId="33" priority="1">
      <formula>AND(ISNUMBER(N135),N135&gt;6)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5979-59F5-4BA7-8128-6C822373BE55}">
  <dimension ref="A2:V10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2" max="2" width="24" customWidth="1"/>
    <col min="3" max="3" width="12.33203125" customWidth="1"/>
    <col min="7" max="7" width="13.33203125" customWidth="1"/>
    <col min="9" max="9" width="12.5" customWidth="1"/>
    <col min="11" max="11" width="13" customWidth="1"/>
    <col min="13" max="13" width="14.6640625" customWidth="1"/>
    <col min="14" max="14" width="10.6640625" customWidth="1"/>
    <col min="15" max="15" width="7.83203125" customWidth="1"/>
    <col min="16" max="16" width="15" bestFit="1" customWidth="1"/>
    <col min="17" max="17" width="10.6640625" customWidth="1"/>
    <col min="18" max="18" width="7.83203125" customWidth="1"/>
    <col min="19" max="19" width="15" customWidth="1"/>
    <col min="20" max="20" width="10.6640625" customWidth="1"/>
    <col min="21" max="21" width="7.83203125" customWidth="1"/>
    <col min="22" max="22" width="15" customWidth="1"/>
  </cols>
  <sheetData>
    <row r="2" spans="1:22" x14ac:dyDescent="0.2">
      <c r="A2" t="s">
        <v>0</v>
      </c>
      <c r="G2" s="93" t="s">
        <v>140</v>
      </c>
      <c r="H2" s="93"/>
      <c r="I2" s="93" t="s">
        <v>141</v>
      </c>
      <c r="J2" s="93"/>
      <c r="K2" s="93" t="s">
        <v>142</v>
      </c>
      <c r="L2" s="93"/>
      <c r="N2" s="93" t="s">
        <v>140</v>
      </c>
      <c r="O2" s="93"/>
      <c r="P2" s="93"/>
      <c r="Q2" s="93" t="s">
        <v>141</v>
      </c>
      <c r="R2" s="93"/>
      <c r="S2" s="93"/>
      <c r="T2" s="93" t="s">
        <v>142</v>
      </c>
      <c r="U2" s="93"/>
      <c r="V2" s="93"/>
    </row>
    <row r="3" spans="1:2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143</v>
      </c>
      <c r="L3" s="2" t="s">
        <v>144</v>
      </c>
      <c r="M3" s="2" t="s">
        <v>13</v>
      </c>
      <c r="N3" s="18" t="s">
        <v>14</v>
      </c>
      <c r="O3" s="17" t="s">
        <v>145</v>
      </c>
      <c r="P3" s="18" t="s">
        <v>16</v>
      </c>
      <c r="Q3" s="18" t="s">
        <v>14</v>
      </c>
      <c r="R3" s="17" t="s">
        <v>145</v>
      </c>
      <c r="S3" s="18" t="s">
        <v>16</v>
      </c>
      <c r="T3" s="18" t="s">
        <v>14</v>
      </c>
      <c r="U3" s="17" t="s">
        <v>145</v>
      </c>
      <c r="V3" s="18" t="s">
        <v>16</v>
      </c>
    </row>
    <row r="4" spans="1:22" x14ac:dyDescent="0.2">
      <c r="A4" s="2" t="s">
        <v>17</v>
      </c>
      <c r="B4" s="2" t="s">
        <v>146</v>
      </c>
      <c r="C4" s="2">
        <v>100</v>
      </c>
      <c r="D4" s="2" t="s">
        <v>19</v>
      </c>
      <c r="E4" s="2"/>
      <c r="F4" s="2" t="s">
        <v>20</v>
      </c>
      <c r="G4" s="2">
        <v>110</v>
      </c>
      <c r="H4" s="2">
        <v>31.04</v>
      </c>
      <c r="I4" s="2">
        <v>110</v>
      </c>
      <c r="J4" s="2">
        <v>29.54</v>
      </c>
      <c r="K4" s="2">
        <v>110</v>
      </c>
      <c r="L4" s="2">
        <v>31.96</v>
      </c>
      <c r="M4" s="2"/>
      <c r="N4" s="89">
        <v>-3.5529999999999999</v>
      </c>
      <c r="O4" s="89">
        <v>0.998</v>
      </c>
      <c r="P4" s="92">
        <v>0.91180000000000005</v>
      </c>
      <c r="Q4" s="89">
        <v>-3.4020000000000001</v>
      </c>
      <c r="R4" s="89">
        <v>0.999</v>
      </c>
      <c r="S4" s="92">
        <v>0.96760000000000002</v>
      </c>
      <c r="T4" s="89">
        <v>-3.4249999999999998</v>
      </c>
      <c r="U4" s="89">
        <v>0.999</v>
      </c>
      <c r="V4" s="92">
        <v>0.9587</v>
      </c>
    </row>
    <row r="5" spans="1:22" x14ac:dyDescent="0.2">
      <c r="A5" s="2" t="s">
        <v>22</v>
      </c>
      <c r="B5" s="2" t="s">
        <v>146</v>
      </c>
      <c r="C5" s="2">
        <v>100</v>
      </c>
      <c r="D5" s="2" t="s">
        <v>19</v>
      </c>
      <c r="E5" s="2"/>
      <c r="F5" s="2" t="s">
        <v>20</v>
      </c>
      <c r="G5" s="2">
        <v>110</v>
      </c>
      <c r="H5" s="2">
        <v>31</v>
      </c>
      <c r="I5" s="2">
        <v>110</v>
      </c>
      <c r="J5" s="2">
        <v>29.75</v>
      </c>
      <c r="K5" s="2">
        <v>110</v>
      </c>
      <c r="L5" s="2">
        <v>31.57</v>
      </c>
      <c r="M5" s="2"/>
      <c r="N5" s="90"/>
      <c r="O5" s="90"/>
      <c r="P5" s="94"/>
      <c r="Q5" s="90"/>
      <c r="R5" s="90"/>
      <c r="S5" s="94"/>
      <c r="T5" s="90"/>
      <c r="U5" s="90"/>
      <c r="V5" s="94"/>
    </row>
    <row r="6" spans="1:22" x14ac:dyDescent="0.2">
      <c r="A6" s="2" t="s">
        <v>23</v>
      </c>
      <c r="B6" s="2" t="s">
        <v>146</v>
      </c>
      <c r="C6" s="15" t="s">
        <v>147</v>
      </c>
      <c r="D6" s="2" t="s">
        <v>19</v>
      </c>
      <c r="E6" s="2"/>
      <c r="F6" s="2" t="s">
        <v>20</v>
      </c>
      <c r="G6" s="2">
        <v>110</v>
      </c>
      <c r="H6" s="2">
        <v>31.45</v>
      </c>
      <c r="I6" s="2">
        <v>110</v>
      </c>
      <c r="J6" s="2">
        <v>30.21</v>
      </c>
      <c r="K6" s="2">
        <v>110</v>
      </c>
      <c r="L6" s="2">
        <v>32.049999999999997</v>
      </c>
      <c r="M6" s="2"/>
      <c r="N6" s="90"/>
      <c r="O6" s="90"/>
      <c r="P6" s="94"/>
      <c r="Q6" s="90"/>
      <c r="R6" s="90"/>
      <c r="S6" s="94"/>
      <c r="T6" s="90"/>
      <c r="U6" s="90"/>
      <c r="V6" s="94"/>
    </row>
    <row r="7" spans="1:22" x14ac:dyDescent="0.2">
      <c r="A7" s="2" t="s">
        <v>26</v>
      </c>
      <c r="B7" s="2" t="s">
        <v>146</v>
      </c>
      <c r="C7" s="2">
        <v>1000</v>
      </c>
      <c r="D7" s="2" t="s">
        <v>19</v>
      </c>
      <c r="E7" s="2"/>
      <c r="F7" s="2" t="s">
        <v>20</v>
      </c>
      <c r="G7" s="2">
        <v>1125</v>
      </c>
      <c r="H7" s="2">
        <v>27.3</v>
      </c>
      <c r="I7" s="2">
        <v>1125</v>
      </c>
      <c r="J7" s="2">
        <v>26.26</v>
      </c>
      <c r="K7" s="2">
        <v>1125</v>
      </c>
      <c r="L7" s="2">
        <v>28.47</v>
      </c>
      <c r="M7" s="2"/>
      <c r="N7" s="90"/>
      <c r="O7" s="90"/>
      <c r="P7" s="94"/>
      <c r="Q7" s="90"/>
      <c r="R7" s="90"/>
      <c r="S7" s="94"/>
      <c r="T7" s="90"/>
      <c r="U7" s="90"/>
      <c r="V7" s="94"/>
    </row>
    <row r="8" spans="1:22" x14ac:dyDescent="0.2">
      <c r="A8" s="2" t="s">
        <v>27</v>
      </c>
      <c r="B8" s="2" t="s">
        <v>146</v>
      </c>
      <c r="C8" s="12">
        <v>10000</v>
      </c>
      <c r="D8" s="2" t="s">
        <v>19</v>
      </c>
      <c r="E8" s="2"/>
      <c r="F8" s="2" t="s">
        <v>20</v>
      </c>
      <c r="G8" s="2">
        <v>11100</v>
      </c>
      <c r="H8" s="2">
        <v>23.61</v>
      </c>
      <c r="I8" s="2">
        <v>11100</v>
      </c>
      <c r="J8" s="2">
        <v>22.86</v>
      </c>
      <c r="K8" s="2">
        <v>11100</v>
      </c>
      <c r="L8" s="2">
        <v>24.8</v>
      </c>
      <c r="M8" s="2"/>
      <c r="N8" s="90"/>
      <c r="O8" s="90"/>
      <c r="P8" s="94"/>
      <c r="Q8" s="90"/>
      <c r="R8" s="90"/>
      <c r="S8" s="94"/>
      <c r="T8" s="90"/>
      <c r="U8" s="90"/>
      <c r="V8" s="94"/>
    </row>
    <row r="9" spans="1:22" x14ac:dyDescent="0.2">
      <c r="A9" s="2" t="s">
        <v>39</v>
      </c>
      <c r="B9" s="2" t="s">
        <v>146</v>
      </c>
      <c r="C9" s="12">
        <v>100000</v>
      </c>
      <c r="D9" s="2" t="s">
        <v>19</v>
      </c>
      <c r="E9" s="2"/>
      <c r="F9" s="2" t="s">
        <v>20</v>
      </c>
      <c r="G9" s="2">
        <v>111500</v>
      </c>
      <c r="H9" s="2">
        <v>20.48</v>
      </c>
      <c r="I9" s="2">
        <v>111500</v>
      </c>
      <c r="J9" s="2">
        <v>19.63</v>
      </c>
      <c r="K9" s="2">
        <v>111500</v>
      </c>
      <c r="L9" s="2">
        <v>21.65</v>
      </c>
      <c r="M9" s="2"/>
      <c r="N9" s="90"/>
      <c r="O9" s="90"/>
      <c r="P9" s="94"/>
      <c r="Q9" s="90"/>
      <c r="R9" s="90"/>
      <c r="S9" s="94"/>
      <c r="T9" s="90"/>
      <c r="U9" s="90"/>
      <c r="V9" s="94"/>
    </row>
    <row r="10" spans="1:22" x14ac:dyDescent="0.2">
      <c r="A10" s="2" t="s">
        <v>42</v>
      </c>
      <c r="B10" s="2" t="s">
        <v>146</v>
      </c>
      <c r="C10" s="12">
        <v>1000000</v>
      </c>
      <c r="D10" s="2" t="s">
        <v>19</v>
      </c>
      <c r="E10" s="2"/>
      <c r="F10" s="2" t="s">
        <v>20</v>
      </c>
      <c r="G10" s="2">
        <v>1095000.125</v>
      </c>
      <c r="H10" s="2">
        <v>17.010000000000002</v>
      </c>
      <c r="I10" s="2">
        <v>1095000.125</v>
      </c>
      <c r="J10" s="2">
        <v>16.22</v>
      </c>
      <c r="K10" s="2">
        <v>1095000.125</v>
      </c>
      <c r="L10" s="2">
        <v>18.18</v>
      </c>
      <c r="M10" s="2"/>
      <c r="N10" s="91"/>
      <c r="O10" s="91"/>
      <c r="P10" s="95"/>
      <c r="Q10" s="91"/>
      <c r="R10" s="91"/>
      <c r="S10" s="95"/>
      <c r="T10" s="91"/>
      <c r="U10" s="91"/>
      <c r="V10" s="95"/>
    </row>
  </sheetData>
  <mergeCells count="15">
    <mergeCell ref="N4:N10"/>
    <mergeCell ref="O4:O10"/>
    <mergeCell ref="U4:U10"/>
    <mergeCell ref="V4:V10"/>
    <mergeCell ref="P4:P10"/>
    <mergeCell ref="Q4:Q10"/>
    <mergeCell ref="R4:R10"/>
    <mergeCell ref="S4:S10"/>
    <mergeCell ref="T4:T10"/>
    <mergeCell ref="T2:V2"/>
    <mergeCell ref="N2:P2"/>
    <mergeCell ref="Q2:S2"/>
    <mergeCell ref="G2:H2"/>
    <mergeCell ref="I2:J2"/>
    <mergeCell ref="K2:L2"/>
  </mergeCells>
  <conditionalFormatting sqref="O4">
    <cfRule type="expression" dxfId="32" priority="15">
      <formula>IF(O4&lt;0.995,TRUE,FALSE)</formula>
    </cfRule>
    <cfRule type="expression" dxfId="31" priority="16">
      <formula>IF(O4&gt;=0.995,TRUE,FALSE)</formula>
    </cfRule>
  </conditionalFormatting>
  <conditionalFormatting sqref="R4">
    <cfRule type="expression" dxfId="30" priority="13">
      <formula>IF(R4&lt;0.995,TRUE,FALSE)</formula>
    </cfRule>
    <cfRule type="expression" dxfId="29" priority="14">
      <formula>IF(R4&gt;=0.995,TRUE,FALSE)</formula>
    </cfRule>
  </conditionalFormatting>
  <conditionalFormatting sqref="U4">
    <cfRule type="expression" dxfId="28" priority="11">
      <formula>IF(U4&lt;0.995,TRUE,FALSE)</formula>
    </cfRule>
    <cfRule type="expression" dxfId="27" priority="12">
      <formula>IF(U4&gt;=0.995,TRUE,FALSE)</formula>
    </cfRule>
  </conditionalFormatting>
  <conditionalFormatting sqref="P4">
    <cfRule type="expression" dxfId="26" priority="8">
      <formula>IF(P4&lt;90%,TRUE,FALSE)</formula>
    </cfRule>
    <cfRule type="expression" dxfId="25" priority="10">
      <formula>IF(AND(P4&gt;=90%,P4&lt;=110%),TRUE,FALSE)</formula>
    </cfRule>
  </conditionalFormatting>
  <conditionalFormatting sqref="S4:S10">
    <cfRule type="expression" dxfId="24" priority="2">
      <formula>IF(S4&gt;110%,TRUE,FALSE)</formula>
    </cfRule>
    <cfRule type="expression" dxfId="23" priority="6">
      <formula>IF(S4&lt;90%,TRUE,FALSE)</formula>
    </cfRule>
    <cfRule type="expression" dxfId="22" priority="7">
      <formula>IF(AND(S4&gt;=90%,S4&lt;=110%),TRUE,FALSE)</formula>
    </cfRule>
  </conditionalFormatting>
  <conditionalFormatting sqref="V4:V10">
    <cfRule type="expression" dxfId="21" priority="1">
      <formula>IF(V4&gt;110%,TRUE,FALSE)</formula>
    </cfRule>
    <cfRule type="expression" dxfId="20" priority="4">
      <formula>IF(V4&lt;90%,TRUE,FALSE)</formula>
    </cfRule>
    <cfRule type="expression" dxfId="19" priority="5">
      <formula>IF(AND(V4&gt;=90%,V4&lt;=110%),TRUE,FALSE)</formula>
    </cfRule>
  </conditionalFormatting>
  <conditionalFormatting sqref="P4:P10">
    <cfRule type="expression" dxfId="18" priority="3">
      <formula>IF(P4&gt;110%,TRUE,FALSE)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0B41-177F-4919-A273-A07E0EFAA505}">
  <dimension ref="A1:U102"/>
  <sheetViews>
    <sheetView showGridLines="0" tabSelected="1" zoomScale="88" workbookViewId="0">
      <selection activeCell="P14" sqref="P14"/>
    </sheetView>
  </sheetViews>
  <sheetFormatPr baseColWidth="10" defaultColWidth="8.83203125" defaultRowHeight="15" x14ac:dyDescent="0.2"/>
  <cols>
    <col min="1" max="1" width="16.5" bestFit="1" customWidth="1"/>
    <col min="2" max="2" width="8.5" customWidth="1"/>
    <col min="3" max="3" width="21" customWidth="1"/>
    <col min="4" max="4" width="27" customWidth="1"/>
    <col min="5" max="5" width="12.5" customWidth="1"/>
    <col min="8" max="8" width="13.5" customWidth="1"/>
    <col min="10" max="10" width="12.5" customWidth="1"/>
    <col min="12" max="12" width="11.6640625" customWidth="1"/>
    <col min="14" max="14" width="14.6640625" customWidth="1"/>
    <col min="15" max="15" width="22.5" customWidth="1"/>
    <col min="16" max="16" width="20.5" bestFit="1" customWidth="1"/>
    <col min="17" max="17" width="12.1640625" customWidth="1"/>
    <col min="18" max="18" width="20.5" bestFit="1" customWidth="1"/>
    <col min="19" max="19" width="12.1640625" customWidth="1"/>
    <col min="20" max="20" width="20.5" bestFit="1" customWidth="1"/>
    <col min="21" max="21" width="12.1640625" customWidth="1"/>
  </cols>
  <sheetData>
    <row r="1" spans="1:21" ht="13.5" customHeight="1" thickBot="1" x14ac:dyDescent="0.25">
      <c r="B1" s="36" t="s">
        <v>0</v>
      </c>
      <c r="N1" s="2"/>
      <c r="P1" s="96" t="s">
        <v>140</v>
      </c>
      <c r="Q1" s="97"/>
      <c r="R1" s="96" t="s">
        <v>141</v>
      </c>
      <c r="S1" s="97"/>
      <c r="T1" s="96" t="s">
        <v>142</v>
      </c>
      <c r="U1" s="97"/>
    </row>
    <row r="2" spans="1:21" ht="13.5" customHeight="1" x14ac:dyDescent="0.2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9" t="s">
        <v>9</v>
      </c>
      <c r="I2" s="2" t="s">
        <v>10</v>
      </c>
      <c r="J2" s="2" t="s">
        <v>11</v>
      </c>
      <c r="K2" s="19" t="s">
        <v>12</v>
      </c>
      <c r="L2" s="2" t="s">
        <v>143</v>
      </c>
      <c r="M2" s="25" t="s">
        <v>144</v>
      </c>
      <c r="N2" s="2" t="s">
        <v>28</v>
      </c>
      <c r="P2" s="27" t="s">
        <v>148</v>
      </c>
      <c r="Q2" s="28" t="s">
        <v>30</v>
      </c>
      <c r="R2" s="27" t="s">
        <v>148</v>
      </c>
      <c r="S2" s="28" t="s">
        <v>30</v>
      </c>
      <c r="T2" s="31" t="s">
        <v>29</v>
      </c>
      <c r="U2" s="32" t="s">
        <v>149</v>
      </c>
    </row>
    <row r="3" spans="1:21" x14ac:dyDescent="0.2">
      <c r="A3" s="1">
        <v>44395</v>
      </c>
      <c r="B3" s="2" t="s">
        <v>17</v>
      </c>
      <c r="C3" s="2" t="s">
        <v>150</v>
      </c>
      <c r="D3" s="2" t="s">
        <v>151</v>
      </c>
      <c r="E3" s="2" t="s">
        <v>24</v>
      </c>
      <c r="F3" s="2"/>
      <c r="G3" s="2" t="s">
        <v>20</v>
      </c>
      <c r="H3" s="2" t="s">
        <v>44</v>
      </c>
      <c r="I3" s="2">
        <v>33.200000000000003</v>
      </c>
      <c r="J3" s="2" t="s">
        <v>44</v>
      </c>
      <c r="K3" s="2">
        <v>0</v>
      </c>
      <c r="L3" s="2" t="s">
        <v>44</v>
      </c>
      <c r="M3" s="20">
        <v>0</v>
      </c>
      <c r="N3" s="2">
        <v>25</v>
      </c>
      <c r="P3" s="22" t="str">
        <f>IF(N3="","",(IF(N3=0,"N/A",IF(H3="ND","ND",(H3*100)))))</f>
        <v>ND</v>
      </c>
      <c r="Q3" s="23" t="str">
        <f>IF(P3="","",(IF(P3="N/A","N/A",(IF(P3="ND","ND",(P3/N3))))))</f>
        <v>ND</v>
      </c>
      <c r="R3" s="24" t="str">
        <f>IF(N3="","",(IF(N3=0,"N/A",IF(J3="ND","ND",(J3*100)))))</f>
        <v>ND</v>
      </c>
      <c r="S3" s="29" t="str">
        <f>IF(R3="","",(IF(R3="N/A","N/A",(IF(R3="ND","ND",(R3/N3))))))</f>
        <v>ND</v>
      </c>
      <c r="T3" s="24" t="str">
        <f>IF(N3="","",(IF(N3=0,"N/A",IF(L3="ND","ND",(L3*100)))))</f>
        <v>ND</v>
      </c>
      <c r="U3" s="29" t="str">
        <f>IF(T3="","",(IF(T3="N/A","N/A",(IF(T3="ND","ND",(T3/N3))))))</f>
        <v>ND</v>
      </c>
    </row>
    <row r="4" spans="1:21" x14ac:dyDescent="0.2">
      <c r="A4" s="1">
        <v>44365</v>
      </c>
      <c r="B4" s="2" t="s">
        <v>22</v>
      </c>
      <c r="C4" s="2" t="s">
        <v>150</v>
      </c>
      <c r="D4" s="2" t="s">
        <v>152</v>
      </c>
      <c r="E4" s="2" t="s">
        <v>24</v>
      </c>
      <c r="F4" s="2"/>
      <c r="G4" s="2" t="s">
        <v>20</v>
      </c>
      <c r="H4" s="2" t="s">
        <v>44</v>
      </c>
      <c r="I4" s="2">
        <v>0</v>
      </c>
      <c r="J4" s="2" t="s">
        <v>44</v>
      </c>
      <c r="K4" s="16">
        <v>0</v>
      </c>
      <c r="L4" s="2" t="s">
        <v>44</v>
      </c>
      <c r="M4" s="26">
        <v>0</v>
      </c>
      <c r="N4" s="2">
        <v>25</v>
      </c>
      <c r="P4" s="22" t="str">
        <f t="shared" ref="P4:P16" si="0">IF(N4="","",(IF(N4=0,"N/A",IF(H4="ND","ND",(H4*100)))))</f>
        <v>ND</v>
      </c>
      <c r="Q4" s="23" t="str">
        <f t="shared" ref="Q4:Q16" si="1">IF(P4="","",(IF(P4="N/A","N/A",(IF(P4="ND","ND",(P4/N4))))))</f>
        <v>ND</v>
      </c>
      <c r="R4" s="24" t="str">
        <f t="shared" ref="R4:R16" si="2">IF(N4="","",(IF(N4=0,"N/A",IF(J4="ND","ND",(J4*100)))))</f>
        <v>ND</v>
      </c>
      <c r="S4" s="29" t="str">
        <f t="shared" ref="S4:S16" si="3">IF(R4="","",(IF(R4="N/A","N/A",(IF(R4="ND","ND",(R4/N4))))))</f>
        <v>ND</v>
      </c>
      <c r="T4" s="24" t="str">
        <f t="shared" ref="T4:T16" si="4">IF(N4="","",(IF(N4=0,"N/A",IF(L4="ND","ND",(L4*100)))))</f>
        <v>ND</v>
      </c>
      <c r="U4" s="29" t="str">
        <f t="shared" ref="U4:U16" si="5">IF(T4="","",(IF(T4="N/A","N/A",(IF(T4="ND","ND",(T4/N4))))))</f>
        <v>ND</v>
      </c>
    </row>
    <row r="5" spans="1:21" x14ac:dyDescent="0.2">
      <c r="A5" s="1">
        <v>44365</v>
      </c>
      <c r="B5" s="2" t="s">
        <v>23</v>
      </c>
      <c r="C5" s="2" t="s">
        <v>150</v>
      </c>
      <c r="D5" s="2" t="s">
        <v>90</v>
      </c>
      <c r="E5" s="2" t="s">
        <v>24</v>
      </c>
      <c r="F5" s="2"/>
      <c r="G5" s="2" t="s">
        <v>20</v>
      </c>
      <c r="H5" s="2">
        <v>77101.33</v>
      </c>
      <c r="I5" s="2">
        <v>20.95</v>
      </c>
      <c r="J5" s="2">
        <v>95186.44</v>
      </c>
      <c r="K5" s="2">
        <v>19.79</v>
      </c>
      <c r="L5" s="2">
        <v>133270.54</v>
      </c>
      <c r="M5" s="20">
        <v>21.29</v>
      </c>
      <c r="N5" s="2">
        <v>0</v>
      </c>
      <c r="P5" s="22" t="str">
        <f t="shared" si="0"/>
        <v>N/A</v>
      </c>
      <c r="Q5" s="23" t="str">
        <f t="shared" si="1"/>
        <v>N/A</v>
      </c>
      <c r="R5" s="24" t="str">
        <f t="shared" si="2"/>
        <v>N/A</v>
      </c>
      <c r="S5" s="29" t="str">
        <f t="shared" si="3"/>
        <v>N/A</v>
      </c>
      <c r="T5" s="24" t="str">
        <f t="shared" si="4"/>
        <v>N/A</v>
      </c>
      <c r="U5" s="29" t="str">
        <f t="shared" si="5"/>
        <v>N/A</v>
      </c>
    </row>
    <row r="6" spans="1:21" x14ac:dyDescent="0.2">
      <c r="A6" s="1">
        <v>44365</v>
      </c>
      <c r="B6" s="2" t="s">
        <v>26</v>
      </c>
      <c r="C6" s="2" t="s">
        <v>150</v>
      </c>
      <c r="D6" s="2" t="s">
        <v>68</v>
      </c>
      <c r="E6" s="2" t="s">
        <v>24</v>
      </c>
      <c r="F6" s="2"/>
      <c r="G6" s="2" t="s">
        <v>20</v>
      </c>
      <c r="H6" s="2" t="s">
        <v>44</v>
      </c>
      <c r="I6" s="2">
        <v>0</v>
      </c>
      <c r="J6" s="2" t="s">
        <v>44</v>
      </c>
      <c r="K6" s="2">
        <v>0</v>
      </c>
      <c r="L6" s="2" t="s">
        <v>44</v>
      </c>
      <c r="M6" s="20">
        <v>0</v>
      </c>
      <c r="N6" s="2">
        <v>0</v>
      </c>
      <c r="P6" s="22" t="str">
        <f t="shared" si="0"/>
        <v>N/A</v>
      </c>
      <c r="Q6" s="23" t="str">
        <f t="shared" si="1"/>
        <v>N/A</v>
      </c>
      <c r="R6" s="24" t="str">
        <f t="shared" si="2"/>
        <v>N/A</v>
      </c>
      <c r="S6" s="29" t="str">
        <f t="shared" si="3"/>
        <v>N/A</v>
      </c>
      <c r="T6" s="24" t="str">
        <f t="shared" si="4"/>
        <v>N/A</v>
      </c>
      <c r="U6" s="29" t="str">
        <f t="shared" si="5"/>
        <v>N/A</v>
      </c>
    </row>
    <row r="7" spans="1:2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21"/>
      <c r="N7" s="5"/>
      <c r="P7" s="34" t="str">
        <f t="shared" ref="P7" si="6">IF(N7="","",(IF(N7=0,"N/A",IF(H7="ND","ND",(H7*100)))))</f>
        <v/>
      </c>
      <c r="Q7" s="35" t="str">
        <f t="shared" ref="Q7" si="7">IF(P7="","",(IF(P7="N/A","N/A",(IF(P7="ND","ND",(P7/N7))))))</f>
        <v/>
      </c>
      <c r="R7" s="33" t="str">
        <f t="shared" ref="R7" si="8">IF(N7="","",(IF(N7=0,"N/A",IF(J7="ND","ND",(J7*100)))))</f>
        <v/>
      </c>
      <c r="S7" s="30" t="str">
        <f t="shared" ref="S7" si="9">IF(R7="","",(IF(R7="N/A","N/A",(IF(R7="ND","ND",(R7/N7))))))</f>
        <v/>
      </c>
      <c r="T7" s="33" t="str">
        <f t="shared" ref="T7" si="10">IF(N7="","",(IF(N7=0,"N/A",IF(L7="ND","ND",(L7*100)))))</f>
        <v/>
      </c>
      <c r="U7" s="30" t="str">
        <f t="shared" si="5"/>
        <v/>
      </c>
    </row>
    <row r="8" spans="1:21" x14ac:dyDescent="0.2">
      <c r="A8" s="1">
        <v>44397</v>
      </c>
      <c r="B8" s="2" t="s">
        <v>17</v>
      </c>
      <c r="C8" s="2" t="s">
        <v>150</v>
      </c>
      <c r="D8" s="2" t="s">
        <v>153</v>
      </c>
      <c r="E8" s="2" t="s">
        <v>24</v>
      </c>
      <c r="F8" s="2"/>
      <c r="G8" s="2" t="s">
        <v>20</v>
      </c>
      <c r="H8" s="2" t="s">
        <v>44</v>
      </c>
      <c r="I8" s="2">
        <v>34.11</v>
      </c>
      <c r="J8" s="2" t="s">
        <v>44</v>
      </c>
      <c r="K8" s="2">
        <v>0</v>
      </c>
      <c r="L8" s="2" t="s">
        <v>44</v>
      </c>
      <c r="M8" s="20">
        <v>0</v>
      </c>
      <c r="N8" s="2">
        <v>25</v>
      </c>
      <c r="P8" s="22" t="str">
        <f t="shared" si="0"/>
        <v>ND</v>
      </c>
      <c r="Q8" s="23" t="str">
        <f t="shared" si="1"/>
        <v>ND</v>
      </c>
      <c r="R8" s="24" t="str">
        <f t="shared" si="2"/>
        <v>ND</v>
      </c>
      <c r="S8" s="29" t="str">
        <f t="shared" si="3"/>
        <v>ND</v>
      </c>
      <c r="T8" s="24" t="str">
        <f t="shared" si="4"/>
        <v>ND</v>
      </c>
      <c r="U8" s="29" t="str">
        <f t="shared" si="5"/>
        <v>ND</v>
      </c>
    </row>
    <row r="9" spans="1:21" x14ac:dyDescent="0.2">
      <c r="A9" s="1">
        <v>44397</v>
      </c>
      <c r="B9" s="2" t="s">
        <v>22</v>
      </c>
      <c r="C9" s="2" t="s">
        <v>150</v>
      </c>
      <c r="D9" s="2" t="s">
        <v>154</v>
      </c>
      <c r="E9" s="2" t="s">
        <v>24</v>
      </c>
      <c r="F9" s="2"/>
      <c r="G9" s="2" t="s">
        <v>20</v>
      </c>
      <c r="H9" s="2" t="s">
        <v>44</v>
      </c>
      <c r="I9" s="2">
        <v>0</v>
      </c>
      <c r="J9" s="2" t="s">
        <v>44</v>
      </c>
      <c r="K9" s="2">
        <v>0</v>
      </c>
      <c r="L9" s="2" t="s">
        <v>44</v>
      </c>
      <c r="M9" s="20">
        <v>0</v>
      </c>
      <c r="N9" s="2">
        <v>25</v>
      </c>
      <c r="P9" s="22" t="str">
        <f t="shared" si="0"/>
        <v>ND</v>
      </c>
      <c r="Q9" s="23" t="str">
        <f t="shared" si="1"/>
        <v>ND</v>
      </c>
      <c r="R9" s="24" t="str">
        <f t="shared" si="2"/>
        <v>ND</v>
      </c>
      <c r="S9" s="29" t="str">
        <f t="shared" si="3"/>
        <v>ND</v>
      </c>
      <c r="T9" s="24" t="str">
        <f t="shared" si="4"/>
        <v>ND</v>
      </c>
      <c r="U9" s="29" t="str">
        <f t="shared" si="5"/>
        <v>ND</v>
      </c>
    </row>
    <row r="10" spans="1:21" x14ac:dyDescent="0.2">
      <c r="A10" s="1">
        <v>44397</v>
      </c>
      <c r="B10" s="2" t="s">
        <v>78</v>
      </c>
      <c r="C10" s="2" t="s">
        <v>150</v>
      </c>
      <c r="D10" s="2" t="s">
        <v>43</v>
      </c>
      <c r="E10" s="2" t="s">
        <v>24</v>
      </c>
      <c r="F10" s="2"/>
      <c r="G10" s="2" t="s">
        <v>20</v>
      </c>
      <c r="H10" s="2" t="s">
        <v>44</v>
      </c>
      <c r="I10" s="2">
        <v>0</v>
      </c>
      <c r="J10" s="2" t="s">
        <v>44</v>
      </c>
      <c r="K10" s="2">
        <v>0</v>
      </c>
      <c r="L10" s="2" t="s">
        <v>44</v>
      </c>
      <c r="M10" s="20">
        <v>0</v>
      </c>
      <c r="N10" s="2">
        <v>0</v>
      </c>
      <c r="P10" s="22" t="str">
        <f t="shared" si="0"/>
        <v>N/A</v>
      </c>
      <c r="Q10" s="23" t="str">
        <f t="shared" si="1"/>
        <v>N/A</v>
      </c>
      <c r="R10" s="24" t="str">
        <f t="shared" si="2"/>
        <v>N/A</v>
      </c>
      <c r="S10" s="29" t="str">
        <f t="shared" si="3"/>
        <v>N/A</v>
      </c>
      <c r="T10" s="24" t="str">
        <f t="shared" si="4"/>
        <v>N/A</v>
      </c>
      <c r="U10" s="29" t="str">
        <f t="shared" si="5"/>
        <v>N/A</v>
      </c>
    </row>
    <row r="11" spans="1:21" x14ac:dyDescent="0.2">
      <c r="A11" s="1">
        <v>44397</v>
      </c>
      <c r="B11" s="2" t="s">
        <v>23</v>
      </c>
      <c r="C11" s="2" t="s">
        <v>150</v>
      </c>
      <c r="D11" s="2" t="s">
        <v>155</v>
      </c>
      <c r="E11" s="2" t="s">
        <v>24</v>
      </c>
      <c r="F11" s="2"/>
      <c r="G11" s="2" t="s">
        <v>20</v>
      </c>
      <c r="H11" s="2">
        <v>932.91200000000003</v>
      </c>
      <c r="I11" s="2">
        <v>27.77</v>
      </c>
      <c r="J11" s="2">
        <v>1158.3</v>
      </c>
      <c r="K11" s="2">
        <v>26.32</v>
      </c>
      <c r="L11" s="2">
        <v>1319.2760000000001</v>
      </c>
      <c r="M11" s="20">
        <v>28.16</v>
      </c>
      <c r="N11" s="2">
        <v>0</v>
      </c>
      <c r="P11" s="22" t="str">
        <f>IF(N11="","",(IF(N11=0,"N/A",IF(H11="ND","ND",(H11*100)))))</f>
        <v>N/A</v>
      </c>
      <c r="Q11" s="23" t="str">
        <f t="shared" si="1"/>
        <v>N/A</v>
      </c>
      <c r="R11" s="24" t="str">
        <f t="shared" si="2"/>
        <v>N/A</v>
      </c>
      <c r="S11" s="29" t="str">
        <f t="shared" si="3"/>
        <v>N/A</v>
      </c>
      <c r="T11" s="24" t="str">
        <f t="shared" si="4"/>
        <v>N/A</v>
      </c>
      <c r="U11" s="29" t="str">
        <f t="shared" si="5"/>
        <v>N/A</v>
      </c>
    </row>
    <row r="12" spans="1:2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5"/>
      <c r="P12" s="34" t="str">
        <f t="shared" ref="P12" si="11">IF(N12="","",(IF(N12=0,"N/A",IF(H12="ND","ND",(H12*100)))))</f>
        <v/>
      </c>
      <c r="Q12" s="35" t="str">
        <f t="shared" ref="Q12" si="12">IF(P12="","",(IF(P12="N/A","N/A",(IF(P12="ND","ND",(P12/N12))))))</f>
        <v/>
      </c>
      <c r="R12" s="33" t="str">
        <f t="shared" ref="R12" si="13">IF(N12="","",(IF(N12=0,"N/A",IF(J12="ND","ND",(J12*100)))))</f>
        <v/>
      </c>
      <c r="S12" s="30" t="str">
        <f t="shared" ref="S12" si="14">IF(R12="","",(IF(R12="N/A","N/A",(IF(R12="ND","ND",(R12/N12))))))</f>
        <v/>
      </c>
      <c r="T12" s="33" t="str">
        <f t="shared" ref="T12" si="15">IF(N12="","",(IF(N12=0,"N/A",IF(L12="ND","ND",(L12*100)))))</f>
        <v/>
      </c>
      <c r="U12" s="30" t="str">
        <f t="shared" si="5"/>
        <v/>
      </c>
    </row>
    <row r="13" spans="1:21" x14ac:dyDescent="0.2">
      <c r="A13" s="1">
        <v>44400</v>
      </c>
      <c r="B13" s="2" t="s">
        <v>17</v>
      </c>
      <c r="C13" s="2" t="s">
        <v>150</v>
      </c>
      <c r="D13" s="2" t="s">
        <v>156</v>
      </c>
      <c r="E13" s="2" t="s">
        <v>24</v>
      </c>
      <c r="F13" s="2"/>
      <c r="G13" s="2" t="s">
        <v>20</v>
      </c>
      <c r="H13" s="2" t="s">
        <v>44</v>
      </c>
      <c r="I13" s="2">
        <v>0</v>
      </c>
      <c r="J13" s="2" t="s">
        <v>44</v>
      </c>
      <c r="K13" s="2">
        <v>0</v>
      </c>
      <c r="L13" s="2" t="s">
        <v>44</v>
      </c>
      <c r="M13" s="20">
        <v>0</v>
      </c>
      <c r="N13" s="2">
        <v>25</v>
      </c>
      <c r="P13" s="22" t="str">
        <f t="shared" si="0"/>
        <v>ND</v>
      </c>
      <c r="Q13" s="23" t="str">
        <f t="shared" si="1"/>
        <v>ND</v>
      </c>
      <c r="R13" s="24" t="str">
        <f t="shared" si="2"/>
        <v>ND</v>
      </c>
      <c r="S13" s="29" t="str">
        <f t="shared" si="3"/>
        <v>ND</v>
      </c>
      <c r="T13" s="24" t="str">
        <f t="shared" si="4"/>
        <v>ND</v>
      </c>
      <c r="U13" s="29" t="str">
        <f t="shared" si="5"/>
        <v>ND</v>
      </c>
    </row>
    <row r="14" spans="1:21" x14ac:dyDescent="0.2">
      <c r="A14" s="1">
        <v>44400</v>
      </c>
      <c r="B14" s="2" t="s">
        <v>22</v>
      </c>
      <c r="C14" s="2" t="s">
        <v>150</v>
      </c>
      <c r="D14" s="2" t="s">
        <v>157</v>
      </c>
      <c r="E14" s="2" t="s">
        <v>24</v>
      </c>
      <c r="F14" s="2"/>
      <c r="G14" s="2" t="s">
        <v>20</v>
      </c>
      <c r="H14" s="2">
        <v>23217.766</v>
      </c>
      <c r="I14" s="2">
        <v>22.8</v>
      </c>
      <c r="J14" s="2" t="s">
        <v>44</v>
      </c>
      <c r="K14" s="2">
        <v>0</v>
      </c>
      <c r="L14" s="2" t="s">
        <v>44</v>
      </c>
      <c r="M14" s="20">
        <v>0</v>
      </c>
      <c r="N14" s="2">
        <v>10</v>
      </c>
      <c r="P14" s="22">
        <f t="shared" si="0"/>
        <v>2321776.6</v>
      </c>
      <c r="Q14" s="23">
        <f t="shared" si="1"/>
        <v>232177.66</v>
      </c>
      <c r="R14" s="24" t="str">
        <f t="shared" si="2"/>
        <v>ND</v>
      </c>
      <c r="S14" s="29" t="str">
        <f t="shared" si="3"/>
        <v>ND</v>
      </c>
      <c r="T14" s="24" t="str">
        <f t="shared" si="4"/>
        <v>ND</v>
      </c>
      <c r="U14" s="29" t="str">
        <f t="shared" si="5"/>
        <v>ND</v>
      </c>
    </row>
    <row r="15" spans="1:21" x14ac:dyDescent="0.2">
      <c r="A15" s="1">
        <v>44400</v>
      </c>
      <c r="B15" s="2" t="s">
        <v>78</v>
      </c>
      <c r="C15" s="2" t="s">
        <v>150</v>
      </c>
      <c r="D15" s="2" t="s">
        <v>68</v>
      </c>
      <c r="E15" s="2" t="s">
        <v>24</v>
      </c>
      <c r="F15" s="2"/>
      <c r="G15" s="2" t="s">
        <v>20</v>
      </c>
      <c r="H15" s="2" t="s">
        <v>44</v>
      </c>
      <c r="I15" s="2">
        <v>0</v>
      </c>
      <c r="J15" s="2" t="s">
        <v>44</v>
      </c>
      <c r="K15" s="2">
        <v>0</v>
      </c>
      <c r="L15" s="2" t="s">
        <v>44</v>
      </c>
      <c r="M15" s="20">
        <v>0</v>
      </c>
      <c r="N15" s="2">
        <v>0</v>
      </c>
      <c r="P15" s="22" t="str">
        <f t="shared" si="0"/>
        <v>N/A</v>
      </c>
      <c r="Q15" s="23" t="str">
        <f t="shared" si="1"/>
        <v>N/A</v>
      </c>
      <c r="R15" s="24" t="str">
        <f t="shared" si="2"/>
        <v>N/A</v>
      </c>
      <c r="S15" s="29" t="str">
        <f t="shared" si="3"/>
        <v>N/A</v>
      </c>
      <c r="T15" s="24" t="str">
        <f t="shared" si="4"/>
        <v>N/A</v>
      </c>
      <c r="U15" s="29" t="str">
        <f t="shared" si="5"/>
        <v>N/A</v>
      </c>
    </row>
    <row r="16" spans="1:21" x14ac:dyDescent="0.2">
      <c r="A16" s="1">
        <v>44400</v>
      </c>
      <c r="B16" s="2" t="s">
        <v>23</v>
      </c>
      <c r="C16" s="2" t="s">
        <v>150</v>
      </c>
      <c r="D16" s="2" t="s">
        <v>85</v>
      </c>
      <c r="E16" s="2" t="s">
        <v>24</v>
      </c>
      <c r="F16" s="2"/>
      <c r="G16" s="2" t="s">
        <v>20</v>
      </c>
      <c r="H16" s="2">
        <v>738.48800000000006</v>
      </c>
      <c r="I16" s="2">
        <v>28.13</v>
      </c>
      <c r="J16" s="2">
        <v>854.13099999999997</v>
      </c>
      <c r="K16" s="2">
        <v>26.77</v>
      </c>
      <c r="L16" s="2">
        <v>964.476</v>
      </c>
      <c r="M16" s="20">
        <v>28.63</v>
      </c>
      <c r="N16" s="2">
        <v>0</v>
      </c>
      <c r="P16" s="22" t="str">
        <f t="shared" si="0"/>
        <v>N/A</v>
      </c>
      <c r="Q16" s="23" t="str">
        <f t="shared" si="1"/>
        <v>N/A</v>
      </c>
      <c r="R16" s="24" t="str">
        <f t="shared" si="2"/>
        <v>N/A</v>
      </c>
      <c r="S16" s="29" t="str">
        <f t="shared" si="3"/>
        <v>N/A</v>
      </c>
      <c r="T16" s="24" t="str">
        <f t="shared" si="4"/>
        <v>N/A</v>
      </c>
      <c r="U16" s="29" t="str">
        <f t="shared" si="5"/>
        <v>N/A</v>
      </c>
    </row>
    <row r="17" spans="1:2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1"/>
      <c r="N17" s="5"/>
      <c r="P17" s="34" t="str">
        <f t="shared" ref="P17:P18" si="16">IF(N17="","",(IF(N17=0,"N/A",IF(H17="ND","ND",(H17*100)))))</f>
        <v/>
      </c>
      <c r="Q17" s="35" t="str">
        <f t="shared" ref="Q17:Q18" si="17">IF(P17="","",(IF(P17="N/A","N/A",(IF(P17="ND","ND",(P17/N17))))))</f>
        <v/>
      </c>
      <c r="R17" s="33" t="str">
        <f t="shared" ref="R17:R18" si="18">IF(N17="","",(IF(N17=0,"N/A",IF(J17="ND","ND",(J17*100)))))</f>
        <v/>
      </c>
      <c r="S17" s="30" t="str">
        <f t="shared" ref="S17:S18" si="19">IF(R17="","",(IF(R17="N/A","N/A",(IF(R17="ND","ND",(R17/N17))))))</f>
        <v/>
      </c>
      <c r="T17" s="33" t="str">
        <f t="shared" ref="T17:T18" si="20">IF(N17="","",(IF(N17=0,"N/A",IF(L17="ND","ND",(L17*100)))))</f>
        <v/>
      </c>
      <c r="U17" s="30" t="str">
        <f t="shared" ref="U17:U18" si="21">IF(T17="","",(IF(T17="N/A","N/A",(IF(T17="ND","ND",(T17/N17))))))</f>
        <v/>
      </c>
    </row>
    <row r="18" spans="1:21" x14ac:dyDescent="0.2">
      <c r="A18" s="1">
        <v>44411</v>
      </c>
      <c r="B18" s="2" t="s">
        <v>17</v>
      </c>
      <c r="C18" s="2" t="s">
        <v>150</v>
      </c>
      <c r="D18" s="2" t="s">
        <v>85</v>
      </c>
      <c r="E18" s="2" t="s">
        <v>24</v>
      </c>
      <c r="F18" s="2"/>
      <c r="G18" s="2" t="s">
        <v>20</v>
      </c>
      <c r="H18" s="2">
        <v>1637.97</v>
      </c>
      <c r="I18" s="2">
        <v>26.9</v>
      </c>
      <c r="J18" s="2">
        <v>1377.76</v>
      </c>
      <c r="K18" s="2">
        <v>26.06</v>
      </c>
      <c r="L18" s="2">
        <v>1849.537</v>
      </c>
      <c r="M18" s="2">
        <v>27.66</v>
      </c>
      <c r="N18" s="2">
        <v>0</v>
      </c>
      <c r="P18" s="22" t="str">
        <f t="shared" si="16"/>
        <v>N/A</v>
      </c>
      <c r="Q18" s="23" t="str">
        <f t="shared" si="17"/>
        <v>N/A</v>
      </c>
      <c r="R18" s="24" t="str">
        <f t="shared" si="18"/>
        <v>N/A</v>
      </c>
      <c r="S18" s="29" t="str">
        <f t="shared" si="19"/>
        <v>N/A</v>
      </c>
      <c r="T18" s="24" t="str">
        <f t="shared" si="20"/>
        <v>N/A</v>
      </c>
      <c r="U18" s="29" t="str">
        <f t="shared" si="21"/>
        <v>N/A</v>
      </c>
    </row>
    <row r="19" spans="1:21" x14ac:dyDescent="0.2">
      <c r="A19" s="1">
        <v>44411</v>
      </c>
      <c r="B19" s="2" t="s">
        <v>22</v>
      </c>
      <c r="C19" s="2" t="s">
        <v>150</v>
      </c>
      <c r="D19" s="2" t="s">
        <v>68</v>
      </c>
      <c r="E19" s="2" t="s">
        <v>24</v>
      </c>
      <c r="F19" s="2"/>
      <c r="G19" s="2" t="s">
        <v>20</v>
      </c>
      <c r="H19" s="2" t="s">
        <v>44</v>
      </c>
      <c r="I19" s="2">
        <v>0</v>
      </c>
      <c r="J19" s="2" t="s">
        <v>44</v>
      </c>
      <c r="K19" s="2">
        <v>0</v>
      </c>
      <c r="L19" s="2" t="s">
        <v>44</v>
      </c>
      <c r="M19" s="2">
        <v>0</v>
      </c>
      <c r="N19" s="2">
        <v>0</v>
      </c>
      <c r="P19" s="22" t="str">
        <f t="shared" ref="P19:P82" si="22">IF(N19="","",(IF(N19=0,"N/A",IF(H19="ND","ND",(H19*100)))))</f>
        <v>N/A</v>
      </c>
      <c r="Q19" s="23" t="str">
        <f t="shared" ref="Q19:Q82" si="23">IF(P19="","",(IF(P19="N/A","N/A",(IF(P19="ND","ND",(P19/N19))))))</f>
        <v>N/A</v>
      </c>
      <c r="R19" s="24" t="str">
        <f t="shared" ref="R19:R82" si="24">IF(N19="","",(IF(N19=0,"N/A",IF(J19="ND","ND",(J19*100)))))</f>
        <v>N/A</v>
      </c>
      <c r="S19" s="29" t="str">
        <f t="shared" ref="S19:S82" si="25">IF(R19="","",(IF(R19="N/A","N/A",(IF(R19="ND","ND",(R19/N19))))))</f>
        <v>N/A</v>
      </c>
      <c r="T19" s="24" t="str">
        <f t="shared" ref="T19:T82" si="26">IF(N19="","",(IF(N19=0,"N/A",IF(L19="ND","ND",(L19*100)))))</f>
        <v>N/A</v>
      </c>
      <c r="U19" s="29" t="str">
        <f t="shared" ref="U19:U82" si="27">IF(T19="","",(IF(T19="N/A","N/A",(IF(T19="ND","ND",(T19/N19))))))</f>
        <v>N/A</v>
      </c>
    </row>
    <row r="20" spans="1:21" x14ac:dyDescent="0.2">
      <c r="A20" s="1">
        <v>44411</v>
      </c>
      <c r="B20" s="2" t="s">
        <v>78</v>
      </c>
      <c r="C20" s="2" t="s">
        <v>150</v>
      </c>
      <c r="D20" s="2" t="s">
        <v>158</v>
      </c>
      <c r="E20" s="2" t="s">
        <v>24</v>
      </c>
      <c r="F20" s="2"/>
      <c r="G20" s="2" t="s">
        <v>20</v>
      </c>
      <c r="H20" s="2" t="s">
        <v>44</v>
      </c>
      <c r="I20" s="2">
        <v>36.590000000000003</v>
      </c>
      <c r="J20" s="2" t="s">
        <v>44</v>
      </c>
      <c r="K20" s="2">
        <v>0</v>
      </c>
      <c r="L20" s="2" t="s">
        <v>44</v>
      </c>
      <c r="M20" s="2">
        <v>0</v>
      </c>
      <c r="N20" s="2">
        <v>25</v>
      </c>
      <c r="P20" s="22" t="str">
        <f t="shared" si="22"/>
        <v>ND</v>
      </c>
      <c r="Q20" s="23" t="str">
        <f t="shared" si="23"/>
        <v>ND</v>
      </c>
      <c r="R20" s="24" t="str">
        <f t="shared" si="24"/>
        <v>ND</v>
      </c>
      <c r="S20" s="29" t="str">
        <f t="shared" si="25"/>
        <v>ND</v>
      </c>
      <c r="T20" s="24" t="str">
        <f t="shared" si="26"/>
        <v>ND</v>
      </c>
      <c r="U20" s="29" t="str">
        <f t="shared" si="27"/>
        <v>ND</v>
      </c>
    </row>
    <row r="21" spans="1:2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21"/>
      <c r="N21" s="5"/>
      <c r="P21" s="34" t="str">
        <f t="shared" si="22"/>
        <v/>
      </c>
      <c r="Q21" s="35" t="str">
        <f t="shared" si="23"/>
        <v/>
      </c>
      <c r="R21" s="33" t="str">
        <f t="shared" si="24"/>
        <v/>
      </c>
      <c r="S21" s="30" t="str">
        <f t="shared" si="25"/>
        <v/>
      </c>
      <c r="T21" s="33" t="str">
        <f t="shared" si="26"/>
        <v/>
      </c>
      <c r="U21" s="30" t="str">
        <f t="shared" si="27"/>
        <v/>
      </c>
    </row>
    <row r="22" spans="1:21" x14ac:dyDescent="0.2">
      <c r="A22" s="4">
        <v>44424.470833333333</v>
      </c>
      <c r="B22" s="2" t="s">
        <v>17</v>
      </c>
      <c r="C22" s="2" t="s">
        <v>150</v>
      </c>
      <c r="D22" s="2" t="s">
        <v>159</v>
      </c>
      <c r="E22" s="2" t="s">
        <v>24</v>
      </c>
      <c r="F22" s="2"/>
      <c r="G22" s="2" t="s">
        <v>20</v>
      </c>
      <c r="H22" s="2">
        <v>762.60400000000004</v>
      </c>
      <c r="I22" s="2">
        <v>28.08</v>
      </c>
      <c r="J22" s="2">
        <v>651.83299999999997</v>
      </c>
      <c r="K22" s="2">
        <v>27.17</v>
      </c>
      <c r="L22" s="2">
        <v>1020.408</v>
      </c>
      <c r="M22" s="20">
        <v>28.54</v>
      </c>
      <c r="N22" s="2">
        <v>0</v>
      </c>
      <c r="P22" s="22" t="str">
        <f t="shared" si="22"/>
        <v>N/A</v>
      </c>
      <c r="Q22" s="23" t="str">
        <f t="shared" si="23"/>
        <v>N/A</v>
      </c>
      <c r="R22" s="24" t="str">
        <f t="shared" si="24"/>
        <v>N/A</v>
      </c>
      <c r="S22" s="29" t="str">
        <f t="shared" si="25"/>
        <v>N/A</v>
      </c>
      <c r="T22" s="24" t="str">
        <f t="shared" si="26"/>
        <v>N/A</v>
      </c>
      <c r="U22" s="29" t="str">
        <f t="shared" si="27"/>
        <v>N/A</v>
      </c>
    </row>
    <row r="23" spans="1:21" x14ac:dyDescent="0.2">
      <c r="A23" s="4">
        <v>44424.470833333333</v>
      </c>
      <c r="B23" s="2" t="s">
        <v>22</v>
      </c>
      <c r="C23" s="2" t="s">
        <v>150</v>
      </c>
      <c r="D23" s="2" t="s">
        <v>68</v>
      </c>
      <c r="E23" s="2" t="s">
        <v>24</v>
      </c>
      <c r="F23" s="2"/>
      <c r="G23" s="2" t="s">
        <v>20</v>
      </c>
      <c r="H23" s="2" t="s">
        <v>44</v>
      </c>
      <c r="I23" s="2">
        <v>0</v>
      </c>
      <c r="J23" s="2" t="s">
        <v>44</v>
      </c>
      <c r="K23" s="2">
        <v>0</v>
      </c>
      <c r="L23" s="2" t="s">
        <v>44</v>
      </c>
      <c r="M23" s="20">
        <v>0</v>
      </c>
      <c r="N23" s="2">
        <v>0</v>
      </c>
      <c r="P23" s="22" t="str">
        <f t="shared" si="22"/>
        <v>N/A</v>
      </c>
      <c r="Q23" s="23" t="str">
        <f t="shared" si="23"/>
        <v>N/A</v>
      </c>
      <c r="R23" s="24" t="str">
        <f t="shared" si="24"/>
        <v>N/A</v>
      </c>
      <c r="S23" s="29" t="str">
        <f t="shared" si="25"/>
        <v>N/A</v>
      </c>
      <c r="T23" s="24" t="str">
        <f t="shared" si="26"/>
        <v>N/A</v>
      </c>
      <c r="U23" s="29" t="str">
        <f t="shared" si="27"/>
        <v>N/A</v>
      </c>
    </row>
    <row r="24" spans="1:21" x14ac:dyDescent="0.2">
      <c r="A24" s="4">
        <v>44424.470833333333</v>
      </c>
      <c r="B24" s="2" t="s">
        <v>78</v>
      </c>
      <c r="C24" s="2" t="s">
        <v>150</v>
      </c>
      <c r="D24" s="2" t="s">
        <v>160</v>
      </c>
      <c r="E24" s="2" t="s">
        <v>24</v>
      </c>
      <c r="F24" s="2"/>
      <c r="G24" s="2" t="s">
        <v>20</v>
      </c>
      <c r="H24" s="2" t="s">
        <v>44</v>
      </c>
      <c r="I24" s="2">
        <v>0</v>
      </c>
      <c r="J24" s="2" t="s">
        <v>44</v>
      </c>
      <c r="K24" s="2">
        <v>0</v>
      </c>
      <c r="L24" s="2" t="s">
        <v>44</v>
      </c>
      <c r="M24" s="20">
        <v>0</v>
      </c>
      <c r="N24" s="2">
        <v>25</v>
      </c>
      <c r="P24" s="22" t="str">
        <f t="shared" si="22"/>
        <v>ND</v>
      </c>
      <c r="Q24" s="23" t="str">
        <f t="shared" si="23"/>
        <v>ND</v>
      </c>
      <c r="R24" s="24" t="str">
        <f t="shared" si="24"/>
        <v>ND</v>
      </c>
      <c r="S24" s="29" t="str">
        <f t="shared" si="25"/>
        <v>ND</v>
      </c>
      <c r="T24" s="24" t="str">
        <f t="shared" si="26"/>
        <v>ND</v>
      </c>
      <c r="U24" s="29" t="str">
        <f t="shared" si="27"/>
        <v>ND</v>
      </c>
    </row>
    <row r="25" spans="1:21" x14ac:dyDescent="0.2">
      <c r="A25" s="4">
        <v>44424.470833333333</v>
      </c>
      <c r="B25" s="2" t="s">
        <v>23</v>
      </c>
      <c r="C25" s="2" t="s">
        <v>150</v>
      </c>
      <c r="D25" s="2" t="s">
        <v>161</v>
      </c>
      <c r="E25" s="2" t="s">
        <v>24</v>
      </c>
      <c r="F25" s="2"/>
      <c r="G25" s="2" t="s">
        <v>20</v>
      </c>
      <c r="H25" s="2" t="s">
        <v>44</v>
      </c>
      <c r="I25" s="2">
        <v>35.61</v>
      </c>
      <c r="J25" s="2" t="s">
        <v>44</v>
      </c>
      <c r="K25" s="2">
        <v>0</v>
      </c>
      <c r="L25" s="2" t="s">
        <v>44</v>
      </c>
      <c r="M25" s="20">
        <v>0</v>
      </c>
      <c r="N25" s="2">
        <v>25</v>
      </c>
      <c r="P25" s="22" t="str">
        <f t="shared" si="22"/>
        <v>ND</v>
      </c>
      <c r="Q25" s="23" t="str">
        <f t="shared" si="23"/>
        <v>ND</v>
      </c>
      <c r="R25" s="24" t="str">
        <f t="shared" si="24"/>
        <v>ND</v>
      </c>
      <c r="S25" s="29" t="str">
        <f t="shared" si="25"/>
        <v>ND</v>
      </c>
      <c r="T25" s="24" t="str">
        <f t="shared" si="26"/>
        <v>ND</v>
      </c>
      <c r="U25" s="29" t="str">
        <f t="shared" si="27"/>
        <v>ND</v>
      </c>
    </row>
    <row r="26" spans="1:2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21"/>
      <c r="N26" s="5"/>
      <c r="P26" s="35" t="str">
        <f t="shared" ref="P26:Q26" si="28">IF(O26="","",(IF(O26="N/A","N/A",(IF(O26="ND","ND",(O26/M26))))))</f>
        <v/>
      </c>
      <c r="Q26" s="35" t="str">
        <f t="shared" si="28"/>
        <v/>
      </c>
      <c r="R26" s="33" t="str">
        <f t="shared" ref="R26" si="29">IF(N26="","",(IF(N26=0,"N/A",IF(J26="ND","ND",(J26*100)))))</f>
        <v/>
      </c>
      <c r="S26" s="30" t="str">
        <f t="shared" ref="S26" si="30">IF(R26="","",(IF(R26="N/A","N/A",(IF(R26="ND","ND",(R26/N26))))))</f>
        <v/>
      </c>
      <c r="T26" s="33" t="str">
        <f t="shared" ref="T26" si="31">IF(N26="","",(IF(N26=0,"N/A",IF(L26="ND","ND",(L26*100)))))</f>
        <v/>
      </c>
      <c r="U26" s="30" t="str">
        <f t="shared" ref="U26" si="32">IF(T26="","",(IF(T26="N/A","N/A",(IF(T26="ND","ND",(T26/N26))))))</f>
        <v/>
      </c>
    </row>
    <row r="27" spans="1:21" x14ac:dyDescent="0.2">
      <c r="A27" s="41">
        <v>44435.619444444441</v>
      </c>
      <c r="B27" s="2" t="s">
        <v>17</v>
      </c>
      <c r="C27" s="2" t="s">
        <v>150</v>
      </c>
      <c r="D27" s="2" t="s">
        <v>68</v>
      </c>
      <c r="E27" s="2" t="s">
        <v>24</v>
      </c>
      <c r="F27" s="2"/>
      <c r="G27" s="2" t="s">
        <v>20</v>
      </c>
      <c r="H27" s="2" t="s">
        <v>44</v>
      </c>
      <c r="I27" s="2">
        <v>0</v>
      </c>
      <c r="J27" s="2" t="s">
        <v>44</v>
      </c>
      <c r="K27" s="2">
        <v>0</v>
      </c>
      <c r="L27" s="2" t="s">
        <v>44</v>
      </c>
      <c r="M27" s="20">
        <v>0</v>
      </c>
      <c r="N27" s="2">
        <v>0</v>
      </c>
      <c r="P27" s="22" t="str">
        <f t="shared" si="22"/>
        <v>N/A</v>
      </c>
      <c r="Q27" s="23" t="str">
        <f t="shared" si="23"/>
        <v>N/A</v>
      </c>
      <c r="R27" s="24" t="str">
        <f t="shared" si="24"/>
        <v>N/A</v>
      </c>
      <c r="S27" s="29" t="str">
        <f t="shared" si="25"/>
        <v>N/A</v>
      </c>
      <c r="T27" s="24" t="str">
        <f t="shared" si="26"/>
        <v>N/A</v>
      </c>
      <c r="U27" s="29" t="str">
        <f t="shared" si="27"/>
        <v>N/A</v>
      </c>
    </row>
    <row r="28" spans="1:21" x14ac:dyDescent="0.2">
      <c r="A28" s="41">
        <v>44435.619444444441</v>
      </c>
      <c r="B28" s="2" t="s">
        <v>22</v>
      </c>
      <c r="C28" s="2" t="s">
        <v>150</v>
      </c>
      <c r="D28" s="2" t="s">
        <v>162</v>
      </c>
      <c r="E28" s="2" t="s">
        <v>24</v>
      </c>
      <c r="F28" s="2"/>
      <c r="G28" s="2" t="s">
        <v>20</v>
      </c>
      <c r="H28" s="2">
        <v>7416.6180000000004</v>
      </c>
      <c r="I28" s="2">
        <v>24.57</v>
      </c>
      <c r="J28" s="2">
        <v>5753.0929999999998</v>
      </c>
      <c r="K28" s="2">
        <v>23.94</v>
      </c>
      <c r="L28" s="2">
        <v>11429.198</v>
      </c>
      <c r="M28" s="20">
        <v>24.95</v>
      </c>
      <c r="N28" s="2">
        <v>0</v>
      </c>
      <c r="P28" s="22" t="str">
        <f t="shared" si="22"/>
        <v>N/A</v>
      </c>
      <c r="Q28" s="23" t="str">
        <f t="shared" si="23"/>
        <v>N/A</v>
      </c>
      <c r="R28" s="24" t="str">
        <f t="shared" si="24"/>
        <v>N/A</v>
      </c>
      <c r="S28" s="29" t="str">
        <f t="shared" si="25"/>
        <v>N/A</v>
      </c>
      <c r="T28" s="24" t="str">
        <f t="shared" si="26"/>
        <v>N/A</v>
      </c>
      <c r="U28" s="29" t="str">
        <f t="shared" si="27"/>
        <v>N/A</v>
      </c>
    </row>
    <row r="29" spans="1:21" x14ac:dyDescent="0.2">
      <c r="A29" s="41">
        <v>44435.619444444441</v>
      </c>
      <c r="B29" s="2" t="s">
        <v>78</v>
      </c>
      <c r="C29" s="2" t="s">
        <v>150</v>
      </c>
      <c r="D29" s="2" t="s">
        <v>163</v>
      </c>
      <c r="E29" s="2" t="s">
        <v>24</v>
      </c>
      <c r="F29" s="2"/>
      <c r="G29" s="2" t="s">
        <v>20</v>
      </c>
      <c r="H29" s="2" t="s">
        <v>44</v>
      </c>
      <c r="I29" s="2">
        <v>0</v>
      </c>
      <c r="J29" s="2" t="s">
        <v>44</v>
      </c>
      <c r="K29" s="2">
        <v>0</v>
      </c>
      <c r="L29" s="2" t="s">
        <v>44</v>
      </c>
      <c r="M29" s="20">
        <v>0</v>
      </c>
      <c r="N29" s="2">
        <v>25</v>
      </c>
      <c r="P29" s="22" t="str">
        <f t="shared" si="22"/>
        <v>ND</v>
      </c>
      <c r="Q29" s="23" t="str">
        <f t="shared" si="23"/>
        <v>ND</v>
      </c>
      <c r="R29" s="24" t="str">
        <f t="shared" si="24"/>
        <v>ND</v>
      </c>
      <c r="S29" s="29" t="str">
        <f t="shared" si="25"/>
        <v>ND</v>
      </c>
      <c r="T29" s="24" t="str">
        <f t="shared" si="26"/>
        <v>ND</v>
      </c>
      <c r="U29" s="29" t="str">
        <f t="shared" si="27"/>
        <v>ND</v>
      </c>
    </row>
    <row r="30" spans="1:21" x14ac:dyDescent="0.2">
      <c r="A30" s="41">
        <v>44435.619444444441</v>
      </c>
      <c r="B30" s="2" t="s">
        <v>23</v>
      </c>
      <c r="C30" s="2" t="s">
        <v>150</v>
      </c>
      <c r="D30" s="2" t="s">
        <v>164</v>
      </c>
      <c r="E30" s="2" t="s">
        <v>24</v>
      </c>
      <c r="F30" s="2"/>
      <c r="G30" s="2" t="s">
        <v>20</v>
      </c>
      <c r="H30" s="2" t="s">
        <v>44</v>
      </c>
      <c r="I30" s="2">
        <v>37.43</v>
      </c>
      <c r="J30" s="2" t="s">
        <v>44</v>
      </c>
      <c r="K30" s="2">
        <v>0</v>
      </c>
      <c r="L30" s="2" t="s">
        <v>44</v>
      </c>
      <c r="M30" s="20">
        <v>0</v>
      </c>
      <c r="N30" s="2">
        <v>25</v>
      </c>
      <c r="P30" s="22" t="str">
        <f t="shared" si="22"/>
        <v>ND</v>
      </c>
      <c r="Q30" s="23" t="str">
        <f t="shared" si="23"/>
        <v>ND</v>
      </c>
      <c r="R30" s="24" t="str">
        <f t="shared" si="24"/>
        <v>ND</v>
      </c>
      <c r="S30" s="29" t="str">
        <f t="shared" si="25"/>
        <v>ND</v>
      </c>
      <c r="T30" s="24" t="str">
        <f t="shared" si="26"/>
        <v>ND</v>
      </c>
      <c r="U30" s="29" t="str">
        <f t="shared" si="27"/>
        <v>ND</v>
      </c>
    </row>
    <row r="31" spans="1:2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21"/>
      <c r="N31" s="5"/>
      <c r="P31" s="35" t="str">
        <f>IF(O31="","",(IF(O31="N/A","N/A",(IF(O31="ND","ND",(O31/M31))))))</f>
        <v/>
      </c>
      <c r="Q31" s="35" t="str">
        <f>IF(P31="","",(IF(P31="N/A","N/A",(IF(P31="ND","ND",(P31/N31))))))</f>
        <v/>
      </c>
      <c r="R31" s="33" t="str">
        <f>IF(N31="","",(IF(N31=0,"N/A",IF(J31="ND","ND",(J31*100)))))</f>
        <v/>
      </c>
      <c r="S31" s="30" t="str">
        <f>IF(R31="","",(IF(R31="N/A","N/A",(IF(R31="ND","ND",(R31/N31))))))</f>
        <v/>
      </c>
      <c r="T31" s="33" t="str">
        <f>IF(N31="","",(IF(N31=0,"N/A",IF(L31="ND","ND",(L31*100)))))</f>
        <v/>
      </c>
      <c r="U31" s="30" t="str">
        <f>IF(T31="","",(IF(T31="N/A","N/A",(IF(T31="ND","ND",(T31/N31))))))</f>
        <v/>
      </c>
    </row>
    <row r="32" spans="1:21" x14ac:dyDescent="0.2">
      <c r="A32" s="4">
        <v>44439.474305555559</v>
      </c>
      <c r="B32" s="2" t="s">
        <v>17</v>
      </c>
      <c r="C32" s="2" t="s">
        <v>150</v>
      </c>
      <c r="D32" s="2" t="s">
        <v>68</v>
      </c>
      <c r="E32" s="2" t="s">
        <v>24</v>
      </c>
      <c r="F32" s="2"/>
      <c r="G32" s="2" t="s">
        <v>20</v>
      </c>
      <c r="H32" s="2" t="s">
        <v>44</v>
      </c>
      <c r="I32" s="2">
        <v>0</v>
      </c>
      <c r="J32" s="2" t="s">
        <v>44</v>
      </c>
      <c r="K32" s="2">
        <v>0</v>
      </c>
      <c r="L32" s="2" t="s">
        <v>44</v>
      </c>
      <c r="M32" s="20">
        <v>0</v>
      </c>
      <c r="N32" s="2">
        <v>0</v>
      </c>
      <c r="P32" s="22" t="str">
        <f t="shared" si="22"/>
        <v>N/A</v>
      </c>
      <c r="Q32" s="23" t="str">
        <f t="shared" si="23"/>
        <v>N/A</v>
      </c>
      <c r="R32" s="24" t="str">
        <f t="shared" si="24"/>
        <v>N/A</v>
      </c>
      <c r="S32" s="29" t="str">
        <f t="shared" si="25"/>
        <v>N/A</v>
      </c>
      <c r="T32" s="24" t="str">
        <f t="shared" si="26"/>
        <v>N/A</v>
      </c>
      <c r="U32" s="29" t="str">
        <f t="shared" si="27"/>
        <v>N/A</v>
      </c>
    </row>
    <row r="33" spans="1:21" x14ac:dyDescent="0.2">
      <c r="A33" s="4">
        <v>44439.474305555559</v>
      </c>
      <c r="B33" s="2" t="s">
        <v>22</v>
      </c>
      <c r="C33" s="2" t="s">
        <v>150</v>
      </c>
      <c r="D33" s="2" t="s">
        <v>90</v>
      </c>
      <c r="E33" s="2" t="s">
        <v>24</v>
      </c>
      <c r="F33" s="2"/>
      <c r="G33" s="2" t="s">
        <v>20</v>
      </c>
      <c r="H33" s="2">
        <v>94630.22</v>
      </c>
      <c r="I33" s="2">
        <v>20.63</v>
      </c>
      <c r="J33" s="2">
        <v>87376.932000000001</v>
      </c>
      <c r="K33" s="2">
        <v>19.920000000000002</v>
      </c>
      <c r="L33" s="2">
        <v>122837.68</v>
      </c>
      <c r="M33" s="20">
        <v>21.41</v>
      </c>
      <c r="N33" s="2">
        <v>0</v>
      </c>
      <c r="P33" s="22" t="str">
        <f t="shared" si="22"/>
        <v>N/A</v>
      </c>
      <c r="Q33" s="23" t="str">
        <f t="shared" si="23"/>
        <v>N/A</v>
      </c>
      <c r="R33" s="24" t="str">
        <f t="shared" si="24"/>
        <v>N/A</v>
      </c>
      <c r="S33" s="29" t="str">
        <f t="shared" si="25"/>
        <v>N/A</v>
      </c>
      <c r="T33" s="24" t="str">
        <f t="shared" si="26"/>
        <v>N/A</v>
      </c>
      <c r="U33" s="29" t="str">
        <f t="shared" si="27"/>
        <v>N/A</v>
      </c>
    </row>
    <row r="34" spans="1:21" x14ac:dyDescent="0.2">
      <c r="A34" s="4">
        <v>44439.474305555559</v>
      </c>
      <c r="B34" s="2" t="s">
        <v>78</v>
      </c>
      <c r="C34" s="2" t="s">
        <v>150</v>
      </c>
      <c r="D34" s="2" t="s">
        <v>165</v>
      </c>
      <c r="E34" s="2" t="s">
        <v>24</v>
      </c>
      <c r="F34" s="2"/>
      <c r="G34" s="2" t="s">
        <v>20</v>
      </c>
      <c r="H34" s="2" t="s">
        <v>44</v>
      </c>
      <c r="I34" s="2">
        <v>0</v>
      </c>
      <c r="J34" s="2" t="s">
        <v>44</v>
      </c>
      <c r="K34" s="2">
        <v>0</v>
      </c>
      <c r="L34" s="2" t="s">
        <v>44</v>
      </c>
      <c r="M34" s="20">
        <v>0</v>
      </c>
      <c r="N34" s="2">
        <v>25</v>
      </c>
      <c r="P34" s="22" t="str">
        <f t="shared" si="22"/>
        <v>ND</v>
      </c>
      <c r="Q34" s="23" t="str">
        <f t="shared" si="23"/>
        <v>ND</v>
      </c>
      <c r="R34" s="24" t="str">
        <f t="shared" si="24"/>
        <v>ND</v>
      </c>
      <c r="S34" s="29" t="str">
        <f t="shared" si="25"/>
        <v>ND</v>
      </c>
      <c r="T34" s="24" t="str">
        <f t="shared" si="26"/>
        <v>ND</v>
      </c>
      <c r="U34" s="29" t="str">
        <f t="shared" si="27"/>
        <v>ND</v>
      </c>
    </row>
    <row r="35" spans="1:21" x14ac:dyDescent="0.2">
      <c r="A35" s="4">
        <v>44439.474305555559</v>
      </c>
      <c r="B35" s="2" t="s">
        <v>23</v>
      </c>
      <c r="C35" s="2" t="s">
        <v>150</v>
      </c>
      <c r="D35" s="2" t="s">
        <v>166</v>
      </c>
      <c r="E35" s="2" t="s">
        <v>24</v>
      </c>
      <c r="F35" s="2"/>
      <c r="G35" s="2" t="s">
        <v>20</v>
      </c>
      <c r="H35" s="2" t="s">
        <v>44</v>
      </c>
      <c r="I35" s="2">
        <v>0</v>
      </c>
      <c r="J35" s="2" t="s">
        <v>44</v>
      </c>
      <c r="K35" s="2">
        <v>0</v>
      </c>
      <c r="L35" s="2" t="s">
        <v>44</v>
      </c>
      <c r="M35" s="20">
        <v>0</v>
      </c>
      <c r="N35" s="2">
        <v>10</v>
      </c>
      <c r="P35" s="22" t="str">
        <f t="shared" si="22"/>
        <v>ND</v>
      </c>
      <c r="Q35" s="23" t="str">
        <f t="shared" si="23"/>
        <v>ND</v>
      </c>
      <c r="R35" s="24" t="str">
        <f t="shared" si="24"/>
        <v>ND</v>
      </c>
      <c r="S35" s="29" t="str">
        <f t="shared" si="25"/>
        <v>ND</v>
      </c>
      <c r="T35" s="24" t="str">
        <f t="shared" si="26"/>
        <v>ND</v>
      </c>
      <c r="U35" s="29" t="str">
        <f t="shared" si="27"/>
        <v>ND</v>
      </c>
    </row>
    <row r="36" spans="1:2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21"/>
      <c r="N36" s="5"/>
      <c r="P36" s="35" t="str">
        <f>IF(O36="","",(IF(O36="N/A","N/A",(IF(O36="ND","ND",(O36/M36))))))</f>
        <v/>
      </c>
      <c r="Q36" s="35" t="str">
        <f>IF(P36="","",(IF(P36="N/A","N/A",(IF(P36="ND","ND",(P36/N36))))))</f>
        <v/>
      </c>
      <c r="R36" s="33" t="str">
        <f>IF(N36="","",(IF(N36=0,"N/A",IF(J36="ND","ND",(J36*100)))))</f>
        <v/>
      </c>
      <c r="S36" s="30" t="str">
        <f>IF(R36="","",(IF(R36="N/A","N/A",(IF(R36="ND","ND",(R36/N36))))))</f>
        <v/>
      </c>
      <c r="T36" s="33" t="str">
        <f>IF(N36="","",(IF(N36=0,"N/A",IF(L36="ND","ND",(L36*100)))))</f>
        <v/>
      </c>
      <c r="U36" s="30" t="str">
        <f>IF(T36="","",(IF(T36="N/A","N/A",(IF(T36="ND","ND",(T36/N36))))))</f>
        <v/>
      </c>
    </row>
    <row r="37" spans="1:21" x14ac:dyDescent="0.2">
      <c r="A37" s="41">
        <v>44449.565972222219</v>
      </c>
      <c r="B37" s="2" t="s">
        <v>17</v>
      </c>
      <c r="C37" s="2" t="s">
        <v>150</v>
      </c>
      <c r="D37" s="2" t="s">
        <v>68</v>
      </c>
      <c r="E37" s="2" t="s">
        <v>24</v>
      </c>
      <c r="F37" s="2"/>
      <c r="G37" s="2" t="s">
        <v>20</v>
      </c>
      <c r="H37" s="2" t="s">
        <v>44</v>
      </c>
      <c r="I37" s="2">
        <v>0</v>
      </c>
      <c r="J37" s="2" t="s">
        <v>44</v>
      </c>
      <c r="K37" s="2">
        <v>0</v>
      </c>
      <c r="L37" s="2" t="s">
        <v>44</v>
      </c>
      <c r="M37" s="20">
        <v>0</v>
      </c>
      <c r="N37" s="2">
        <v>0</v>
      </c>
      <c r="P37" s="22" t="str">
        <f t="shared" si="22"/>
        <v>N/A</v>
      </c>
      <c r="Q37" s="23" t="str">
        <f t="shared" si="23"/>
        <v>N/A</v>
      </c>
      <c r="R37" s="24" t="str">
        <f t="shared" si="24"/>
        <v>N/A</v>
      </c>
      <c r="S37" s="29" t="str">
        <f t="shared" si="25"/>
        <v>N/A</v>
      </c>
      <c r="T37" s="24" t="str">
        <f t="shared" si="26"/>
        <v>N/A</v>
      </c>
      <c r="U37" s="29" t="str">
        <f t="shared" si="27"/>
        <v>N/A</v>
      </c>
    </row>
    <row r="38" spans="1:21" x14ac:dyDescent="0.2">
      <c r="A38" s="41">
        <v>44449.565972222219</v>
      </c>
      <c r="B38" s="2" t="s">
        <v>22</v>
      </c>
      <c r="C38" s="2" t="s">
        <v>150</v>
      </c>
      <c r="D38" s="2" t="s">
        <v>114</v>
      </c>
      <c r="E38" s="2" t="s">
        <v>24</v>
      </c>
      <c r="F38" s="2"/>
      <c r="G38" s="2" t="s">
        <v>20</v>
      </c>
      <c r="H38" s="2">
        <v>11222.241</v>
      </c>
      <c r="I38" s="2">
        <v>23.93</v>
      </c>
      <c r="J38" s="2">
        <v>11405.88</v>
      </c>
      <c r="K38" s="2">
        <v>22.93</v>
      </c>
      <c r="L38" s="2">
        <v>14563.599</v>
      </c>
      <c r="M38" s="20">
        <v>24.59</v>
      </c>
      <c r="N38" s="2">
        <v>0</v>
      </c>
      <c r="P38" s="22" t="str">
        <f t="shared" si="22"/>
        <v>N/A</v>
      </c>
      <c r="Q38" s="23" t="str">
        <f t="shared" si="23"/>
        <v>N/A</v>
      </c>
      <c r="R38" s="24" t="str">
        <f t="shared" si="24"/>
        <v>N/A</v>
      </c>
      <c r="S38" s="29" t="str">
        <f t="shared" si="25"/>
        <v>N/A</v>
      </c>
      <c r="T38" s="24" t="str">
        <f t="shared" si="26"/>
        <v>N/A</v>
      </c>
      <c r="U38" s="29" t="str">
        <f t="shared" si="27"/>
        <v>N/A</v>
      </c>
    </row>
    <row r="39" spans="1:21" x14ac:dyDescent="0.2">
      <c r="A39" s="41">
        <v>44449.565972222219</v>
      </c>
      <c r="B39" s="2" t="s">
        <v>78</v>
      </c>
      <c r="C39" s="2" t="s">
        <v>150</v>
      </c>
      <c r="D39" s="2" t="s">
        <v>108</v>
      </c>
      <c r="E39" s="2" t="s">
        <v>24</v>
      </c>
      <c r="F39" s="2"/>
      <c r="G39" s="2" t="s">
        <v>20</v>
      </c>
      <c r="H39" s="2" t="s">
        <v>44</v>
      </c>
      <c r="I39" s="2">
        <v>0</v>
      </c>
      <c r="J39" s="2" t="s">
        <v>44</v>
      </c>
      <c r="K39" s="2">
        <v>0</v>
      </c>
      <c r="L39" s="2" t="s">
        <v>44</v>
      </c>
      <c r="M39" s="20">
        <v>0</v>
      </c>
      <c r="N39" s="2">
        <v>25</v>
      </c>
      <c r="P39" s="22" t="str">
        <f t="shared" si="22"/>
        <v>ND</v>
      </c>
      <c r="Q39" s="23" t="str">
        <f t="shared" si="23"/>
        <v>ND</v>
      </c>
      <c r="R39" s="24" t="str">
        <f t="shared" si="24"/>
        <v>ND</v>
      </c>
      <c r="S39" s="29" t="str">
        <f t="shared" si="25"/>
        <v>ND</v>
      </c>
      <c r="T39" s="24" t="str">
        <f t="shared" si="26"/>
        <v>ND</v>
      </c>
      <c r="U39" s="29" t="str">
        <f t="shared" si="27"/>
        <v>ND</v>
      </c>
    </row>
    <row r="40" spans="1:21" x14ac:dyDescent="0.2">
      <c r="A40" s="41">
        <v>44449.565972222219</v>
      </c>
      <c r="B40" s="2" t="s">
        <v>23</v>
      </c>
      <c r="C40" s="2" t="s">
        <v>150</v>
      </c>
      <c r="D40" s="2" t="s">
        <v>112</v>
      </c>
      <c r="E40" s="2" t="s">
        <v>24</v>
      </c>
      <c r="F40" s="2"/>
      <c r="G40" s="2" t="s">
        <v>20</v>
      </c>
      <c r="H40" s="2" t="s">
        <v>44</v>
      </c>
      <c r="I40" s="2">
        <v>34.14</v>
      </c>
      <c r="J40" s="2" t="s">
        <v>44</v>
      </c>
      <c r="K40" s="2">
        <v>0</v>
      </c>
      <c r="L40" s="2" t="s">
        <v>44</v>
      </c>
      <c r="M40" s="20">
        <v>0</v>
      </c>
      <c r="N40" s="2">
        <v>25</v>
      </c>
      <c r="P40" s="22" t="str">
        <f t="shared" si="22"/>
        <v>ND</v>
      </c>
      <c r="Q40" s="23" t="str">
        <f t="shared" si="23"/>
        <v>ND</v>
      </c>
      <c r="R40" s="24" t="str">
        <f t="shared" si="24"/>
        <v>ND</v>
      </c>
      <c r="S40" s="29" t="str">
        <f t="shared" si="25"/>
        <v>ND</v>
      </c>
      <c r="T40" s="24" t="str">
        <f t="shared" si="26"/>
        <v>ND</v>
      </c>
      <c r="U40" s="29" t="str">
        <f t="shared" si="27"/>
        <v>ND</v>
      </c>
    </row>
    <row r="41" spans="1:21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6"/>
      <c r="P41" s="48" t="str">
        <f t="shared" si="22"/>
        <v/>
      </c>
      <c r="Q41" s="49" t="str">
        <f t="shared" si="23"/>
        <v/>
      </c>
      <c r="R41" s="50" t="str">
        <f t="shared" si="24"/>
        <v/>
      </c>
      <c r="S41" s="51" t="str">
        <f t="shared" si="25"/>
        <v/>
      </c>
      <c r="T41" s="50" t="str">
        <f t="shared" si="26"/>
        <v/>
      </c>
      <c r="U41" s="51" t="str">
        <f t="shared" si="27"/>
        <v/>
      </c>
    </row>
    <row r="42" spans="1:21" x14ac:dyDescent="0.2">
      <c r="A42" s="44">
        <v>44456.479166666664</v>
      </c>
      <c r="B42" s="2" t="s">
        <v>17</v>
      </c>
      <c r="C42" s="2" t="s">
        <v>150</v>
      </c>
      <c r="D42" s="2" t="s">
        <v>68</v>
      </c>
      <c r="E42" s="2" t="s">
        <v>24</v>
      </c>
      <c r="F42" s="2"/>
      <c r="G42" s="2" t="s">
        <v>20</v>
      </c>
      <c r="H42" s="2" t="s">
        <v>44</v>
      </c>
      <c r="I42" s="2">
        <v>0</v>
      </c>
      <c r="J42" s="2" t="s">
        <v>44</v>
      </c>
      <c r="K42" s="2">
        <v>0</v>
      </c>
      <c r="L42" s="2" t="s">
        <v>44</v>
      </c>
      <c r="M42" s="20">
        <v>0</v>
      </c>
      <c r="N42" s="2">
        <v>0</v>
      </c>
      <c r="P42" s="22" t="str">
        <f t="shared" si="22"/>
        <v>N/A</v>
      </c>
      <c r="Q42" s="23" t="str">
        <f t="shared" si="23"/>
        <v>N/A</v>
      </c>
      <c r="R42" s="24" t="str">
        <f t="shared" si="24"/>
        <v>N/A</v>
      </c>
      <c r="S42" s="29" t="str">
        <f t="shared" si="25"/>
        <v>N/A</v>
      </c>
      <c r="T42" s="24" t="str">
        <f t="shared" si="26"/>
        <v>N/A</v>
      </c>
      <c r="U42" s="29" t="str">
        <f t="shared" si="27"/>
        <v>N/A</v>
      </c>
    </row>
    <row r="43" spans="1:21" x14ac:dyDescent="0.2">
      <c r="A43" s="44">
        <v>44456.479166666664</v>
      </c>
      <c r="B43" s="2" t="s">
        <v>22</v>
      </c>
      <c r="C43" s="2" t="s">
        <v>150</v>
      </c>
      <c r="D43" s="2" t="s">
        <v>138</v>
      </c>
      <c r="E43" s="2" t="s">
        <v>24</v>
      </c>
      <c r="F43" s="2"/>
      <c r="G43" s="2" t="s">
        <v>20</v>
      </c>
      <c r="H43" s="2">
        <v>948.30100000000004</v>
      </c>
      <c r="I43" s="2">
        <v>27.75</v>
      </c>
      <c r="J43" s="2">
        <v>994.31100000000004</v>
      </c>
      <c r="K43" s="2">
        <v>26.54</v>
      </c>
      <c r="L43" s="2">
        <v>1106.702</v>
      </c>
      <c r="M43" s="20">
        <v>28.42</v>
      </c>
      <c r="N43" s="2">
        <v>0</v>
      </c>
      <c r="P43" s="22" t="str">
        <f t="shared" si="22"/>
        <v>N/A</v>
      </c>
      <c r="Q43" s="23" t="str">
        <f t="shared" si="23"/>
        <v>N/A</v>
      </c>
      <c r="R43" s="24" t="str">
        <f t="shared" si="24"/>
        <v>N/A</v>
      </c>
      <c r="S43" s="29" t="str">
        <f t="shared" si="25"/>
        <v>N/A</v>
      </c>
      <c r="T43" s="24" t="str">
        <f t="shared" si="26"/>
        <v>N/A</v>
      </c>
      <c r="U43" s="29" t="str">
        <f t="shared" si="27"/>
        <v>N/A</v>
      </c>
    </row>
    <row r="44" spans="1:21" x14ac:dyDescent="0.2">
      <c r="A44" s="44">
        <v>44456.479166666664</v>
      </c>
      <c r="B44" s="2" t="s">
        <v>78</v>
      </c>
      <c r="C44" s="2" t="s">
        <v>150</v>
      </c>
      <c r="D44" s="2" t="s">
        <v>167</v>
      </c>
      <c r="E44" s="2" t="s">
        <v>24</v>
      </c>
      <c r="F44" s="2"/>
      <c r="G44" s="2" t="s">
        <v>20</v>
      </c>
      <c r="H44" s="2" t="s">
        <v>44</v>
      </c>
      <c r="I44" s="2">
        <v>0</v>
      </c>
      <c r="J44" s="2" t="s">
        <v>44</v>
      </c>
      <c r="K44" s="2">
        <v>0</v>
      </c>
      <c r="L44" s="2" t="s">
        <v>44</v>
      </c>
      <c r="M44" s="20">
        <v>0</v>
      </c>
      <c r="N44" s="2">
        <v>25</v>
      </c>
      <c r="P44" s="22" t="str">
        <f t="shared" si="22"/>
        <v>ND</v>
      </c>
      <c r="Q44" s="23" t="str">
        <f t="shared" si="23"/>
        <v>ND</v>
      </c>
      <c r="R44" s="24" t="str">
        <f t="shared" si="24"/>
        <v>ND</v>
      </c>
      <c r="S44" s="29" t="str">
        <f t="shared" si="25"/>
        <v>ND</v>
      </c>
      <c r="T44" s="24" t="str">
        <f t="shared" si="26"/>
        <v>ND</v>
      </c>
      <c r="U44" s="29" t="str">
        <f t="shared" si="27"/>
        <v>ND</v>
      </c>
    </row>
    <row r="45" spans="1:21" x14ac:dyDescent="0.2">
      <c r="A45" s="44">
        <v>44456.479166666664</v>
      </c>
      <c r="B45" s="2" t="s">
        <v>23</v>
      </c>
      <c r="C45" s="2" t="s">
        <v>150</v>
      </c>
      <c r="D45" s="2" t="s">
        <v>168</v>
      </c>
      <c r="E45" s="2" t="s">
        <v>24</v>
      </c>
      <c r="F45" s="2"/>
      <c r="G45" s="2" t="s">
        <v>20</v>
      </c>
      <c r="H45" s="2" t="s">
        <v>44</v>
      </c>
      <c r="I45" s="2">
        <v>33.74</v>
      </c>
      <c r="J45" s="2" t="s">
        <v>44</v>
      </c>
      <c r="K45" s="2">
        <v>0</v>
      </c>
      <c r="L45" s="2" t="s">
        <v>44</v>
      </c>
      <c r="M45" s="20">
        <v>0</v>
      </c>
      <c r="N45" s="2">
        <v>25</v>
      </c>
      <c r="P45" s="22" t="str">
        <f t="shared" si="22"/>
        <v>ND</v>
      </c>
      <c r="Q45" s="23" t="str">
        <f t="shared" si="23"/>
        <v>ND</v>
      </c>
      <c r="R45" s="24" t="str">
        <f t="shared" si="24"/>
        <v>ND</v>
      </c>
      <c r="S45" s="29" t="str">
        <f t="shared" si="25"/>
        <v>ND</v>
      </c>
      <c r="T45" s="24" t="str">
        <f t="shared" si="26"/>
        <v>ND</v>
      </c>
      <c r="U45" s="29" t="str">
        <f t="shared" si="27"/>
        <v>ND</v>
      </c>
    </row>
    <row r="46" spans="1:21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7"/>
      <c r="N46" s="46"/>
      <c r="P46" s="48" t="str">
        <f t="shared" si="22"/>
        <v/>
      </c>
      <c r="Q46" s="49" t="str">
        <f t="shared" si="23"/>
        <v/>
      </c>
      <c r="R46" s="50" t="str">
        <f t="shared" si="24"/>
        <v/>
      </c>
      <c r="S46" s="51" t="str">
        <f t="shared" si="25"/>
        <v/>
      </c>
      <c r="T46" s="50" t="str">
        <f t="shared" si="26"/>
        <v/>
      </c>
      <c r="U46" s="51" t="str">
        <f t="shared" si="27"/>
        <v/>
      </c>
    </row>
    <row r="47" spans="1:21" x14ac:dyDescent="0.2">
      <c r="A47" s="54">
        <v>44461.545138888891</v>
      </c>
      <c r="B47" s="2" t="s">
        <v>17</v>
      </c>
      <c r="C47" s="2" t="s">
        <v>150</v>
      </c>
      <c r="D47" s="2" t="s">
        <v>68</v>
      </c>
      <c r="E47" s="2" t="s">
        <v>24</v>
      </c>
      <c r="F47" s="2"/>
      <c r="G47" s="2" t="s">
        <v>20</v>
      </c>
      <c r="H47" s="2" t="s">
        <v>44</v>
      </c>
      <c r="I47" s="2">
        <v>0</v>
      </c>
      <c r="J47" s="2" t="s">
        <v>44</v>
      </c>
      <c r="K47" s="2">
        <v>0</v>
      </c>
      <c r="L47" s="2" t="s">
        <v>44</v>
      </c>
      <c r="M47" s="20">
        <v>0</v>
      </c>
      <c r="N47" s="2">
        <v>0</v>
      </c>
      <c r="P47" s="22" t="str">
        <f t="shared" si="22"/>
        <v>N/A</v>
      </c>
      <c r="Q47" s="23" t="str">
        <f t="shared" si="23"/>
        <v>N/A</v>
      </c>
      <c r="R47" s="24" t="str">
        <f t="shared" si="24"/>
        <v>N/A</v>
      </c>
      <c r="S47" s="29" t="str">
        <f t="shared" si="25"/>
        <v>N/A</v>
      </c>
      <c r="T47" s="24" t="str">
        <f t="shared" si="26"/>
        <v>N/A</v>
      </c>
      <c r="U47" s="29" t="str">
        <f t="shared" si="27"/>
        <v>N/A</v>
      </c>
    </row>
    <row r="48" spans="1:21" x14ac:dyDescent="0.2">
      <c r="A48" s="52">
        <v>44461.545138888891</v>
      </c>
      <c r="B48" s="53" t="s">
        <v>22</v>
      </c>
      <c r="C48" s="2" t="s">
        <v>150</v>
      </c>
      <c r="D48" s="2" t="s">
        <v>169</v>
      </c>
      <c r="E48" s="2" t="s">
        <v>24</v>
      </c>
      <c r="F48" s="2"/>
      <c r="G48" s="2" t="s">
        <v>20</v>
      </c>
      <c r="H48" s="2">
        <v>74102.676999999996</v>
      </c>
      <c r="I48" s="2">
        <v>21.01</v>
      </c>
      <c r="J48" s="2">
        <v>77410.667000000001</v>
      </c>
      <c r="K48" s="2">
        <v>20.100000000000001</v>
      </c>
      <c r="L48" s="2">
        <v>105394.28</v>
      </c>
      <c r="M48" s="20">
        <v>21.64</v>
      </c>
      <c r="N48" s="2">
        <v>0</v>
      </c>
      <c r="P48" s="22" t="str">
        <f t="shared" si="22"/>
        <v>N/A</v>
      </c>
      <c r="Q48" s="23" t="str">
        <f t="shared" si="23"/>
        <v>N/A</v>
      </c>
      <c r="R48" s="24" t="str">
        <f t="shared" si="24"/>
        <v>N/A</v>
      </c>
      <c r="S48" s="29" t="str">
        <f t="shared" si="25"/>
        <v>N/A</v>
      </c>
      <c r="T48" s="24" t="str">
        <f t="shared" si="26"/>
        <v>N/A</v>
      </c>
      <c r="U48" s="29" t="str">
        <f t="shared" si="27"/>
        <v>N/A</v>
      </c>
    </row>
    <row r="49" spans="1:21" x14ac:dyDescent="0.2">
      <c r="A49" s="52">
        <v>44461.545138888891</v>
      </c>
      <c r="B49" s="53" t="s">
        <v>78</v>
      </c>
      <c r="C49" s="2" t="s">
        <v>150</v>
      </c>
      <c r="D49" s="2" t="s">
        <v>170</v>
      </c>
      <c r="E49" s="2" t="s">
        <v>24</v>
      </c>
      <c r="F49" s="2"/>
      <c r="G49" s="2" t="s">
        <v>20</v>
      </c>
      <c r="H49" s="2" t="s">
        <v>44</v>
      </c>
      <c r="I49" s="2">
        <v>0</v>
      </c>
      <c r="J49" s="2" t="s">
        <v>44</v>
      </c>
      <c r="K49" s="2">
        <v>0</v>
      </c>
      <c r="L49" s="2" t="s">
        <v>44</v>
      </c>
      <c r="M49" s="20">
        <v>0</v>
      </c>
      <c r="N49" s="2">
        <v>25</v>
      </c>
      <c r="P49" s="22" t="str">
        <f t="shared" si="22"/>
        <v>ND</v>
      </c>
      <c r="Q49" s="23" t="str">
        <f t="shared" si="23"/>
        <v>ND</v>
      </c>
      <c r="R49" s="24" t="str">
        <f t="shared" si="24"/>
        <v>ND</v>
      </c>
      <c r="S49" s="29" t="str">
        <f t="shared" si="25"/>
        <v>ND</v>
      </c>
      <c r="T49" s="24" t="str">
        <f t="shared" si="26"/>
        <v>ND</v>
      </c>
      <c r="U49" s="29" t="str">
        <f t="shared" si="27"/>
        <v>ND</v>
      </c>
    </row>
    <row r="50" spans="1:21" x14ac:dyDescent="0.2">
      <c r="A50" s="52">
        <v>44461.545138888891</v>
      </c>
      <c r="B50" s="53" t="s">
        <v>23</v>
      </c>
      <c r="C50" s="2" t="s">
        <v>150</v>
      </c>
      <c r="D50" s="2" t="s">
        <v>171</v>
      </c>
      <c r="E50" s="2" t="s">
        <v>24</v>
      </c>
      <c r="F50" s="2"/>
      <c r="G50" s="2" t="s">
        <v>20</v>
      </c>
      <c r="H50" s="2" t="s">
        <v>44</v>
      </c>
      <c r="I50" s="2">
        <v>0</v>
      </c>
      <c r="J50" s="2" t="s">
        <v>44</v>
      </c>
      <c r="K50" s="2">
        <v>0</v>
      </c>
      <c r="L50" s="2" t="s">
        <v>44</v>
      </c>
      <c r="M50" s="20">
        <v>0</v>
      </c>
      <c r="N50" s="2">
        <v>25</v>
      </c>
      <c r="P50" s="22" t="str">
        <f t="shared" si="22"/>
        <v>ND</v>
      </c>
      <c r="Q50" s="23" t="str">
        <f t="shared" si="23"/>
        <v>ND</v>
      </c>
      <c r="R50" s="24" t="str">
        <f t="shared" si="24"/>
        <v>ND</v>
      </c>
      <c r="S50" s="29" t="str">
        <f t="shared" si="25"/>
        <v>ND</v>
      </c>
      <c r="T50" s="24" t="str">
        <f t="shared" si="26"/>
        <v>ND</v>
      </c>
      <c r="U50" s="29" t="str">
        <f t="shared" si="27"/>
        <v>ND</v>
      </c>
    </row>
    <row r="51" spans="1:21" x14ac:dyDescent="0.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7"/>
      <c r="N51" s="46"/>
      <c r="P51" s="48" t="str">
        <f t="shared" ref="P51" si="33">IF(N51="","",(IF(N51=0,"N/A",IF(H51="ND","ND",(H51*100)))))</f>
        <v/>
      </c>
      <c r="Q51" s="49" t="str">
        <f t="shared" ref="Q51" si="34">IF(P51="","",(IF(P51="N/A","N/A",(IF(P51="ND","ND",(P51/N51))))))</f>
        <v/>
      </c>
      <c r="R51" s="50" t="str">
        <f t="shared" ref="R51" si="35">IF(N51="","",(IF(N51=0,"N/A",IF(J51="ND","ND",(J51*100)))))</f>
        <v/>
      </c>
      <c r="S51" s="51" t="str">
        <f t="shared" ref="S51" si="36">IF(R51="","",(IF(R51="N/A","N/A",(IF(R51="ND","ND",(R51/N51))))))</f>
        <v/>
      </c>
      <c r="T51" s="50" t="str">
        <f t="shared" ref="T51" si="37">IF(N51="","",(IF(N51=0,"N/A",IF(L51="ND","ND",(L51*100)))))</f>
        <v/>
      </c>
      <c r="U51" s="51" t="str">
        <f t="shared" ref="U51" si="38">IF(T51="","",(IF(T51="N/A","N/A",(IF(T51="ND","ND",(T51/N51))))))</f>
        <v/>
      </c>
    </row>
    <row r="52" spans="1:21" x14ac:dyDescent="0.2">
      <c r="A52" s="4">
        <v>44473.489583333336</v>
      </c>
      <c r="B52" s="2" t="s">
        <v>17</v>
      </c>
      <c r="C52" s="2" t="s">
        <v>150</v>
      </c>
      <c r="D52" s="2" t="s">
        <v>68</v>
      </c>
      <c r="E52" s="2" t="s">
        <v>24</v>
      </c>
      <c r="F52" s="2"/>
      <c r="G52" s="2" t="s">
        <v>20</v>
      </c>
      <c r="H52" s="2" t="s">
        <v>44</v>
      </c>
      <c r="I52" s="2">
        <v>0</v>
      </c>
      <c r="J52" s="2" t="s">
        <v>44</v>
      </c>
      <c r="K52" s="2">
        <v>0</v>
      </c>
      <c r="L52" s="2" t="s">
        <v>44</v>
      </c>
      <c r="M52" s="2">
        <v>0</v>
      </c>
      <c r="N52" s="2">
        <v>0</v>
      </c>
      <c r="P52" s="22" t="str">
        <f t="shared" si="22"/>
        <v>N/A</v>
      </c>
      <c r="Q52" s="23" t="str">
        <f t="shared" si="23"/>
        <v>N/A</v>
      </c>
      <c r="R52" s="24" t="str">
        <f t="shared" si="24"/>
        <v>N/A</v>
      </c>
      <c r="S52" s="29" t="str">
        <f t="shared" si="25"/>
        <v>N/A</v>
      </c>
      <c r="T52" s="24" t="str">
        <f t="shared" si="26"/>
        <v>N/A</v>
      </c>
      <c r="U52" s="29" t="str">
        <f t="shared" si="27"/>
        <v>N/A</v>
      </c>
    </row>
    <row r="53" spans="1:21" x14ac:dyDescent="0.2">
      <c r="A53" s="4">
        <v>44473.489583333336</v>
      </c>
      <c r="B53" s="2" t="s">
        <v>22</v>
      </c>
      <c r="C53" s="2" t="s">
        <v>150</v>
      </c>
      <c r="D53" s="2" t="s">
        <v>114</v>
      </c>
      <c r="E53" s="2" t="s">
        <v>24</v>
      </c>
      <c r="F53" s="2"/>
      <c r="G53" s="2" t="s">
        <v>20</v>
      </c>
      <c r="H53" s="2">
        <v>1094.3910000000001</v>
      </c>
      <c r="I53" s="2">
        <v>27.53</v>
      </c>
      <c r="J53" s="2">
        <v>3185.2849999999999</v>
      </c>
      <c r="K53" s="2">
        <v>24.82</v>
      </c>
      <c r="L53" s="2">
        <v>3728.3240000000001</v>
      </c>
      <c r="M53" s="2">
        <v>26.61</v>
      </c>
      <c r="N53" s="2">
        <v>0</v>
      </c>
      <c r="P53" s="22" t="str">
        <f t="shared" si="22"/>
        <v>N/A</v>
      </c>
      <c r="Q53" s="23" t="str">
        <f t="shared" si="23"/>
        <v>N/A</v>
      </c>
      <c r="R53" s="24" t="str">
        <f t="shared" si="24"/>
        <v>N/A</v>
      </c>
      <c r="S53" s="29" t="str">
        <f t="shared" si="25"/>
        <v>N/A</v>
      </c>
      <c r="T53" s="24" t="str">
        <f t="shared" si="26"/>
        <v>N/A</v>
      </c>
      <c r="U53" s="29" t="str">
        <f t="shared" si="27"/>
        <v>N/A</v>
      </c>
    </row>
    <row r="54" spans="1:21" x14ac:dyDescent="0.2">
      <c r="A54" s="4">
        <v>44473.489583333336</v>
      </c>
      <c r="B54" s="2" t="s">
        <v>78</v>
      </c>
      <c r="C54" s="2" t="s">
        <v>150</v>
      </c>
      <c r="D54" s="2" t="s">
        <v>172</v>
      </c>
      <c r="E54" s="2" t="s">
        <v>24</v>
      </c>
      <c r="F54" s="2"/>
      <c r="G54" s="2" t="s">
        <v>20</v>
      </c>
      <c r="H54" s="2" t="s">
        <v>44</v>
      </c>
      <c r="I54" s="2">
        <v>0</v>
      </c>
      <c r="J54" s="2" t="s">
        <v>44</v>
      </c>
      <c r="K54" s="2">
        <v>0</v>
      </c>
      <c r="L54" s="2" t="s">
        <v>44</v>
      </c>
      <c r="M54" s="2">
        <v>0</v>
      </c>
      <c r="N54" s="2">
        <v>50</v>
      </c>
      <c r="P54" s="22" t="str">
        <f t="shared" si="22"/>
        <v>ND</v>
      </c>
      <c r="Q54" s="23" t="str">
        <f t="shared" si="23"/>
        <v>ND</v>
      </c>
      <c r="R54" s="24" t="str">
        <f t="shared" si="24"/>
        <v>ND</v>
      </c>
      <c r="S54" s="29" t="str">
        <f t="shared" si="25"/>
        <v>ND</v>
      </c>
      <c r="T54" s="24" t="str">
        <f t="shared" si="26"/>
        <v>ND</v>
      </c>
      <c r="U54" s="29" t="str">
        <f t="shared" si="27"/>
        <v>ND</v>
      </c>
    </row>
    <row r="55" spans="1:21" x14ac:dyDescent="0.2">
      <c r="A55" s="4">
        <v>44473.489583333336</v>
      </c>
      <c r="B55" s="2" t="s">
        <v>23</v>
      </c>
      <c r="C55" s="2" t="s">
        <v>150</v>
      </c>
      <c r="D55" s="2" t="s">
        <v>173</v>
      </c>
      <c r="E55" s="2" t="s">
        <v>24</v>
      </c>
      <c r="F55" s="2"/>
      <c r="G55" s="2" t="s">
        <v>20</v>
      </c>
      <c r="H55" s="2" t="s">
        <v>44</v>
      </c>
      <c r="I55" s="2">
        <v>0</v>
      </c>
      <c r="J55" s="2" t="s">
        <v>44</v>
      </c>
      <c r="K55" s="2">
        <v>0</v>
      </c>
      <c r="L55" s="2" t="s">
        <v>44</v>
      </c>
      <c r="M55" s="2">
        <v>0</v>
      </c>
      <c r="N55" s="2">
        <v>25</v>
      </c>
      <c r="P55" s="22" t="str">
        <f t="shared" si="22"/>
        <v>ND</v>
      </c>
      <c r="Q55" s="23" t="str">
        <f t="shared" si="23"/>
        <v>ND</v>
      </c>
      <c r="R55" s="24" t="str">
        <f t="shared" si="24"/>
        <v>ND</v>
      </c>
      <c r="S55" s="29" t="str">
        <f t="shared" si="25"/>
        <v>ND</v>
      </c>
      <c r="T55" s="24" t="str">
        <f t="shared" si="26"/>
        <v>ND</v>
      </c>
      <c r="U55" s="29" t="str">
        <f t="shared" si="27"/>
        <v>ND</v>
      </c>
    </row>
    <row r="56" spans="1:21" x14ac:dyDescent="0.2">
      <c r="A56" s="4">
        <v>44473.489583333336</v>
      </c>
      <c r="B56" s="2" t="s">
        <v>26</v>
      </c>
      <c r="C56" s="2" t="s">
        <v>150</v>
      </c>
      <c r="D56" s="2" t="s">
        <v>174</v>
      </c>
      <c r="E56" s="2" t="s">
        <v>24</v>
      </c>
      <c r="F56" s="2"/>
      <c r="G56" s="2" t="s">
        <v>20</v>
      </c>
      <c r="H56" s="2" t="s">
        <v>44</v>
      </c>
      <c r="I56" s="2">
        <v>0</v>
      </c>
      <c r="J56" s="2" t="s">
        <v>44</v>
      </c>
      <c r="K56" s="2">
        <v>0</v>
      </c>
      <c r="L56" s="2" t="s">
        <v>44</v>
      </c>
      <c r="M56" s="2">
        <v>0</v>
      </c>
      <c r="N56" s="2">
        <v>25</v>
      </c>
      <c r="P56" s="22" t="str">
        <f t="shared" si="22"/>
        <v>ND</v>
      </c>
      <c r="Q56" s="23" t="str">
        <f t="shared" si="23"/>
        <v>ND</v>
      </c>
      <c r="R56" s="24" t="str">
        <f t="shared" si="24"/>
        <v>ND</v>
      </c>
      <c r="S56" s="29" t="str">
        <f t="shared" si="25"/>
        <v>ND</v>
      </c>
      <c r="T56" s="24" t="str">
        <f t="shared" si="26"/>
        <v>ND</v>
      </c>
      <c r="U56" s="29" t="str">
        <f t="shared" si="27"/>
        <v>ND</v>
      </c>
    </row>
    <row r="57" spans="1:21" x14ac:dyDescent="0.2">
      <c r="A57" s="4">
        <v>44473.489583333336</v>
      </c>
      <c r="B57" s="2" t="s">
        <v>27</v>
      </c>
      <c r="C57" s="2" t="s">
        <v>150</v>
      </c>
      <c r="D57" s="2" t="s">
        <v>175</v>
      </c>
      <c r="E57" s="2" t="s">
        <v>24</v>
      </c>
      <c r="F57" s="2"/>
      <c r="G57" s="2" t="s">
        <v>20</v>
      </c>
      <c r="H57" s="2">
        <v>63.921999999999997</v>
      </c>
      <c r="I57" s="2">
        <v>31.92</v>
      </c>
      <c r="J57" s="2" t="s">
        <v>44</v>
      </c>
      <c r="K57" s="2">
        <v>0</v>
      </c>
      <c r="L57" s="2" t="s">
        <v>44</v>
      </c>
      <c r="M57" s="2">
        <v>0</v>
      </c>
      <c r="N57" s="2">
        <v>25</v>
      </c>
      <c r="P57" s="22">
        <f t="shared" si="22"/>
        <v>6392.2</v>
      </c>
      <c r="Q57" s="58">
        <f>IF(P57="","",(IF(P57="N/A","N/A",(IF(P57="ND","ND",(P57/N57))))))</f>
        <v>255.68799999999999</v>
      </c>
      <c r="R57" s="24" t="str">
        <f t="shared" si="24"/>
        <v>ND</v>
      </c>
      <c r="S57" s="29" t="str">
        <f t="shared" si="25"/>
        <v>ND</v>
      </c>
      <c r="T57" s="24" t="str">
        <f t="shared" si="26"/>
        <v>ND</v>
      </c>
      <c r="U57" s="29" t="str">
        <f t="shared" si="27"/>
        <v>ND</v>
      </c>
    </row>
    <row r="58" spans="1:21" x14ac:dyDescent="0.2">
      <c r="A58" s="4">
        <v>44473.489583333336</v>
      </c>
      <c r="B58" s="2" t="s">
        <v>39</v>
      </c>
      <c r="C58" s="2" t="s">
        <v>150</v>
      </c>
      <c r="D58" s="2" t="s">
        <v>176</v>
      </c>
      <c r="E58" s="2" t="s">
        <v>24</v>
      </c>
      <c r="F58" s="2"/>
      <c r="G58" s="2" t="s">
        <v>20</v>
      </c>
      <c r="H58" s="2">
        <v>72.11</v>
      </c>
      <c r="I58" s="2">
        <v>31.73</v>
      </c>
      <c r="J58" s="2" t="s">
        <v>44</v>
      </c>
      <c r="K58" s="2">
        <v>0</v>
      </c>
      <c r="L58" s="2" t="s">
        <v>44</v>
      </c>
      <c r="M58" s="2">
        <v>0</v>
      </c>
      <c r="N58" s="2">
        <v>25</v>
      </c>
      <c r="P58" s="22">
        <f t="shared" si="22"/>
        <v>7211</v>
      </c>
      <c r="Q58" s="58">
        <f t="shared" si="23"/>
        <v>288.44</v>
      </c>
      <c r="R58" s="24" t="str">
        <f t="shared" si="24"/>
        <v>ND</v>
      </c>
      <c r="S58" s="29" t="str">
        <f t="shared" si="25"/>
        <v>ND</v>
      </c>
      <c r="T58" s="24" t="str">
        <f t="shared" si="26"/>
        <v>ND</v>
      </c>
      <c r="U58" s="29" t="str">
        <f t="shared" si="27"/>
        <v>ND</v>
      </c>
    </row>
    <row r="59" spans="1:21" x14ac:dyDescent="0.2">
      <c r="A59" s="61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3"/>
      <c r="N59" s="62"/>
      <c r="P59" s="22" t="str">
        <f t="shared" si="22"/>
        <v/>
      </c>
      <c r="Q59" s="23" t="str">
        <f t="shared" si="23"/>
        <v/>
      </c>
      <c r="R59" s="24" t="str">
        <f t="shared" si="24"/>
        <v/>
      </c>
      <c r="S59" s="29" t="str">
        <f t="shared" si="25"/>
        <v/>
      </c>
      <c r="T59" s="24" t="str">
        <f t="shared" si="26"/>
        <v/>
      </c>
      <c r="U59" s="29" t="str">
        <f t="shared" si="27"/>
        <v/>
      </c>
    </row>
    <row r="60" spans="1:21" x14ac:dyDescent="0.2">
      <c r="A60" s="52">
        <v>44484.454861111109</v>
      </c>
      <c r="B60" s="59" t="s">
        <v>17</v>
      </c>
      <c r="C60" s="59" t="s">
        <v>150</v>
      </c>
      <c r="D60" s="59" t="s">
        <v>68</v>
      </c>
      <c r="E60" s="59" t="s">
        <v>24</v>
      </c>
      <c r="F60" s="59"/>
      <c r="G60" s="59" t="s">
        <v>20</v>
      </c>
      <c r="H60" s="59" t="s">
        <v>44</v>
      </c>
      <c r="I60" s="59">
        <v>0</v>
      </c>
      <c r="J60" s="59" t="s">
        <v>44</v>
      </c>
      <c r="K60" s="59">
        <v>0</v>
      </c>
      <c r="L60" s="59" t="s">
        <v>44</v>
      </c>
      <c r="M60" s="59">
        <v>0</v>
      </c>
      <c r="N60" s="60">
        <v>0</v>
      </c>
      <c r="P60" s="22" t="str">
        <f t="shared" si="22"/>
        <v>N/A</v>
      </c>
      <c r="Q60" s="23" t="str">
        <f t="shared" si="23"/>
        <v>N/A</v>
      </c>
      <c r="R60" s="24" t="str">
        <f t="shared" si="24"/>
        <v>N/A</v>
      </c>
      <c r="S60" s="29" t="str">
        <f t="shared" si="25"/>
        <v>N/A</v>
      </c>
      <c r="T60" s="24" t="str">
        <f t="shared" si="26"/>
        <v>N/A</v>
      </c>
      <c r="U60" s="29" t="str">
        <f t="shared" si="27"/>
        <v>N/A</v>
      </c>
    </row>
    <row r="61" spans="1:21" x14ac:dyDescent="0.2">
      <c r="A61" s="52">
        <v>44484.454861111109</v>
      </c>
      <c r="B61" s="59" t="s">
        <v>22</v>
      </c>
      <c r="C61" s="59" t="s">
        <v>150</v>
      </c>
      <c r="D61" s="59" t="s">
        <v>177</v>
      </c>
      <c r="E61" s="59" t="s">
        <v>24</v>
      </c>
      <c r="F61" s="59"/>
      <c r="G61" s="59" t="s">
        <v>20</v>
      </c>
      <c r="H61" s="59">
        <v>92101.835999999996</v>
      </c>
      <c r="I61" s="59">
        <v>20.67</v>
      </c>
      <c r="J61" s="59">
        <v>89942.548999999999</v>
      </c>
      <c r="K61" s="59">
        <v>19.88</v>
      </c>
      <c r="L61" s="59">
        <v>122639.978</v>
      </c>
      <c r="M61" s="59">
        <v>21.41</v>
      </c>
      <c r="N61" s="60">
        <v>0</v>
      </c>
      <c r="P61" s="22" t="str">
        <f t="shared" si="22"/>
        <v>N/A</v>
      </c>
      <c r="Q61" s="23" t="str">
        <f t="shared" si="23"/>
        <v>N/A</v>
      </c>
      <c r="R61" s="24" t="str">
        <f t="shared" si="24"/>
        <v>N/A</v>
      </c>
      <c r="S61" s="29" t="str">
        <f t="shared" si="25"/>
        <v>N/A</v>
      </c>
      <c r="T61" s="24" t="str">
        <f t="shared" si="26"/>
        <v>N/A</v>
      </c>
      <c r="U61" s="29" t="str">
        <f t="shared" si="27"/>
        <v>N/A</v>
      </c>
    </row>
    <row r="62" spans="1:21" x14ac:dyDescent="0.2">
      <c r="A62" s="52">
        <v>44484.454861053244</v>
      </c>
      <c r="B62" s="59" t="s">
        <v>78</v>
      </c>
      <c r="C62" s="59" t="s">
        <v>150</v>
      </c>
      <c r="D62" s="59" t="s">
        <v>178</v>
      </c>
      <c r="E62" s="59" t="s">
        <v>24</v>
      </c>
      <c r="F62" s="59"/>
      <c r="G62" s="59" t="s">
        <v>20</v>
      </c>
      <c r="H62" s="59" t="s">
        <v>44</v>
      </c>
      <c r="I62" s="59">
        <v>0</v>
      </c>
      <c r="J62" s="59" t="s">
        <v>44</v>
      </c>
      <c r="K62" s="59">
        <v>0</v>
      </c>
      <c r="L62" s="59" t="s">
        <v>44</v>
      </c>
      <c r="M62" s="59">
        <v>0</v>
      </c>
      <c r="N62" s="60">
        <v>10</v>
      </c>
      <c r="P62" s="22" t="str">
        <f t="shared" si="22"/>
        <v>ND</v>
      </c>
      <c r="Q62" s="23" t="str">
        <f t="shared" si="23"/>
        <v>ND</v>
      </c>
      <c r="R62" s="24" t="str">
        <f t="shared" si="24"/>
        <v>ND</v>
      </c>
      <c r="S62" s="29" t="str">
        <f t="shared" si="25"/>
        <v>ND</v>
      </c>
      <c r="T62" s="24" t="str">
        <f t="shared" si="26"/>
        <v>ND</v>
      </c>
      <c r="U62" s="29" t="str">
        <f t="shared" si="27"/>
        <v>ND</v>
      </c>
    </row>
    <row r="63" spans="1:21" x14ac:dyDescent="0.2">
      <c r="A63" s="52">
        <v>44484.454861053244</v>
      </c>
      <c r="B63" s="59" t="s">
        <v>23</v>
      </c>
      <c r="C63" s="59" t="s">
        <v>150</v>
      </c>
      <c r="D63" s="59" t="s">
        <v>179</v>
      </c>
      <c r="E63" s="59" t="s">
        <v>24</v>
      </c>
      <c r="F63" s="59"/>
      <c r="G63" s="59" t="s">
        <v>20</v>
      </c>
      <c r="H63" s="59" t="s">
        <v>44</v>
      </c>
      <c r="I63" s="59">
        <v>0</v>
      </c>
      <c r="J63" s="59" t="s">
        <v>44</v>
      </c>
      <c r="K63" s="59">
        <v>0</v>
      </c>
      <c r="L63" s="59" t="s">
        <v>44</v>
      </c>
      <c r="M63" s="59">
        <v>0</v>
      </c>
      <c r="N63" s="60">
        <v>25</v>
      </c>
      <c r="P63" s="22" t="str">
        <f t="shared" si="22"/>
        <v>ND</v>
      </c>
      <c r="Q63" s="23" t="str">
        <f t="shared" si="23"/>
        <v>ND</v>
      </c>
      <c r="R63" s="24" t="str">
        <f t="shared" si="24"/>
        <v>ND</v>
      </c>
      <c r="S63" s="29" t="str">
        <f t="shared" si="25"/>
        <v>ND</v>
      </c>
      <c r="T63" s="24" t="str">
        <f t="shared" si="26"/>
        <v>ND</v>
      </c>
      <c r="U63" s="29" t="str">
        <f t="shared" si="27"/>
        <v>ND</v>
      </c>
    </row>
    <row r="64" spans="1:21" x14ac:dyDescent="0.2">
      <c r="A64" s="52">
        <v>44484.454861053244</v>
      </c>
      <c r="B64" s="59" t="s">
        <v>26</v>
      </c>
      <c r="C64" s="59" t="s">
        <v>150</v>
      </c>
      <c r="D64" s="59" t="s">
        <v>180</v>
      </c>
      <c r="E64" s="59" t="s">
        <v>24</v>
      </c>
      <c r="F64" s="59"/>
      <c r="G64" s="59" t="s">
        <v>20</v>
      </c>
      <c r="H64" s="59" t="s">
        <v>44</v>
      </c>
      <c r="I64" s="59">
        <v>35.83</v>
      </c>
      <c r="J64" s="59" t="s">
        <v>44</v>
      </c>
      <c r="K64" s="59">
        <v>0</v>
      </c>
      <c r="L64" s="59" t="s">
        <v>44</v>
      </c>
      <c r="M64" s="59">
        <v>0</v>
      </c>
      <c r="N64" s="60">
        <v>25</v>
      </c>
      <c r="P64" s="22" t="str">
        <f t="shared" si="22"/>
        <v>ND</v>
      </c>
      <c r="Q64" s="23" t="str">
        <f t="shared" si="23"/>
        <v>ND</v>
      </c>
      <c r="R64" s="24" t="str">
        <f t="shared" si="24"/>
        <v>ND</v>
      </c>
      <c r="S64" s="29" t="str">
        <f t="shared" si="25"/>
        <v>ND</v>
      </c>
      <c r="T64" s="24" t="str">
        <f t="shared" si="26"/>
        <v>ND</v>
      </c>
      <c r="U64" s="29" t="str">
        <f t="shared" si="27"/>
        <v>ND</v>
      </c>
    </row>
    <row r="65" spans="1:21" x14ac:dyDescent="0.2">
      <c r="A65" s="52">
        <v>44484.454861053244</v>
      </c>
      <c r="B65" s="59" t="s">
        <v>27</v>
      </c>
      <c r="C65" s="59" t="s">
        <v>150</v>
      </c>
      <c r="D65" s="59" t="s">
        <v>181</v>
      </c>
      <c r="E65" s="59" t="s">
        <v>24</v>
      </c>
      <c r="F65" s="59"/>
      <c r="G65" s="59" t="s">
        <v>20</v>
      </c>
      <c r="H65" s="59" t="s">
        <v>44</v>
      </c>
      <c r="I65" s="59">
        <v>0</v>
      </c>
      <c r="J65" s="59" t="s">
        <v>44</v>
      </c>
      <c r="K65" s="59">
        <v>0</v>
      </c>
      <c r="L65" s="59" t="s">
        <v>44</v>
      </c>
      <c r="M65" s="59">
        <v>0</v>
      </c>
      <c r="N65" s="60">
        <v>25</v>
      </c>
      <c r="P65" s="22" t="str">
        <f t="shared" si="22"/>
        <v>ND</v>
      </c>
      <c r="Q65" s="23" t="str">
        <f t="shared" si="23"/>
        <v>ND</v>
      </c>
      <c r="R65" s="24" t="str">
        <f t="shared" si="24"/>
        <v>ND</v>
      </c>
      <c r="S65" s="29" t="str">
        <f t="shared" si="25"/>
        <v>ND</v>
      </c>
      <c r="T65" s="24" t="str">
        <f t="shared" si="26"/>
        <v>ND</v>
      </c>
      <c r="U65" s="29" t="str">
        <f t="shared" si="27"/>
        <v>ND</v>
      </c>
    </row>
    <row r="66" spans="1:21" x14ac:dyDescent="0.2">
      <c r="A66" s="52">
        <v>44484.454861053244</v>
      </c>
      <c r="B66" s="59" t="s">
        <v>39</v>
      </c>
      <c r="C66" s="59" t="s">
        <v>150</v>
      </c>
      <c r="D66" s="59" t="s">
        <v>182</v>
      </c>
      <c r="E66" s="59" t="s">
        <v>24</v>
      </c>
      <c r="F66" s="59"/>
      <c r="G66" s="59" t="s">
        <v>20</v>
      </c>
      <c r="H66" s="59" t="s">
        <v>44</v>
      </c>
      <c r="I66" s="59">
        <v>36.35</v>
      </c>
      <c r="J66" s="59" t="s">
        <v>44</v>
      </c>
      <c r="K66" s="59">
        <v>0</v>
      </c>
      <c r="L66" s="59" t="s">
        <v>44</v>
      </c>
      <c r="M66" s="59">
        <v>0</v>
      </c>
      <c r="N66" s="60">
        <v>25</v>
      </c>
      <c r="P66" s="22" t="str">
        <f t="shared" si="22"/>
        <v>ND</v>
      </c>
      <c r="Q66" s="23" t="str">
        <f t="shared" si="23"/>
        <v>ND</v>
      </c>
      <c r="R66" s="24" t="str">
        <f t="shared" si="24"/>
        <v>ND</v>
      </c>
      <c r="S66" s="29" t="str">
        <f t="shared" si="25"/>
        <v>ND</v>
      </c>
      <c r="T66" s="24" t="str">
        <f t="shared" si="26"/>
        <v>ND</v>
      </c>
      <c r="U66" s="29" t="str">
        <f t="shared" si="27"/>
        <v>ND</v>
      </c>
    </row>
    <row r="67" spans="1:21" x14ac:dyDescent="0.2">
      <c r="A67" s="52">
        <v>44484.454861053244</v>
      </c>
      <c r="B67" s="59" t="s">
        <v>42</v>
      </c>
      <c r="C67" s="59" t="s">
        <v>150</v>
      </c>
      <c r="D67" s="59" t="s">
        <v>183</v>
      </c>
      <c r="E67" s="59" t="s">
        <v>24</v>
      </c>
      <c r="F67" s="59"/>
      <c r="G67" s="59" t="s">
        <v>20</v>
      </c>
      <c r="H67" s="59" t="s">
        <v>44</v>
      </c>
      <c r="I67" s="59">
        <v>0</v>
      </c>
      <c r="J67" s="59" t="s">
        <v>44</v>
      </c>
      <c r="K67" s="59">
        <v>0</v>
      </c>
      <c r="L67" s="59" t="s">
        <v>44</v>
      </c>
      <c r="M67" s="59">
        <v>0</v>
      </c>
      <c r="N67" s="60">
        <v>25</v>
      </c>
      <c r="P67" s="22" t="str">
        <f t="shared" si="22"/>
        <v>ND</v>
      </c>
      <c r="Q67" s="23" t="str">
        <f t="shared" si="23"/>
        <v>ND</v>
      </c>
      <c r="R67" s="24" t="str">
        <f t="shared" si="24"/>
        <v>ND</v>
      </c>
      <c r="S67" s="29" t="str">
        <f t="shared" si="25"/>
        <v>ND</v>
      </c>
      <c r="T67" s="24" t="str">
        <f t="shared" si="26"/>
        <v>ND</v>
      </c>
      <c r="U67" s="29" t="str">
        <f t="shared" si="27"/>
        <v>ND</v>
      </c>
    </row>
    <row r="68" spans="1:21" x14ac:dyDescent="0.2">
      <c r="A68" s="64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6"/>
      <c r="N68" s="65"/>
      <c r="P68" s="22" t="str">
        <f t="shared" si="22"/>
        <v/>
      </c>
      <c r="Q68" s="23" t="str">
        <f t="shared" si="23"/>
        <v/>
      </c>
      <c r="R68" s="24" t="str">
        <f t="shared" si="24"/>
        <v/>
      </c>
      <c r="S68" s="29" t="str">
        <f t="shared" si="25"/>
        <v/>
      </c>
      <c r="T68" s="24" t="str">
        <f t="shared" si="26"/>
        <v/>
      </c>
      <c r="U68" s="29" t="str">
        <f t="shared" si="27"/>
        <v/>
      </c>
    </row>
    <row r="69" spans="1:21" x14ac:dyDescent="0.2">
      <c r="A69" s="1">
        <v>44491.510416666664</v>
      </c>
      <c r="B69" s="2" t="s">
        <v>17</v>
      </c>
      <c r="C69" s="2" t="s">
        <v>150</v>
      </c>
      <c r="D69" s="2" t="s">
        <v>68</v>
      </c>
      <c r="E69" s="2" t="s">
        <v>24</v>
      </c>
      <c r="F69" s="2"/>
      <c r="G69" s="2" t="s">
        <v>20</v>
      </c>
      <c r="H69" s="2" t="s">
        <v>44</v>
      </c>
      <c r="I69" s="2">
        <v>0</v>
      </c>
      <c r="J69" s="2" t="s">
        <v>44</v>
      </c>
      <c r="K69" s="2">
        <v>0</v>
      </c>
      <c r="L69" s="2" t="s">
        <v>44</v>
      </c>
      <c r="M69" s="2">
        <v>0</v>
      </c>
      <c r="N69" s="2">
        <v>0</v>
      </c>
      <c r="P69" s="22" t="str">
        <f t="shared" si="22"/>
        <v>N/A</v>
      </c>
      <c r="Q69" s="23" t="str">
        <f t="shared" si="23"/>
        <v>N/A</v>
      </c>
      <c r="R69" s="24" t="str">
        <f t="shared" si="24"/>
        <v>N/A</v>
      </c>
      <c r="S69" s="29" t="str">
        <f t="shared" si="25"/>
        <v>N/A</v>
      </c>
      <c r="T69" s="24" t="str">
        <f t="shared" si="26"/>
        <v>N/A</v>
      </c>
      <c r="U69" s="29" t="str">
        <f t="shared" si="27"/>
        <v>N/A</v>
      </c>
    </row>
    <row r="70" spans="1:21" x14ac:dyDescent="0.2">
      <c r="A70" s="1">
        <v>44491.510416666664</v>
      </c>
      <c r="B70" s="2" t="s">
        <v>22</v>
      </c>
      <c r="C70" s="2" t="s">
        <v>150</v>
      </c>
      <c r="D70" s="2" t="s">
        <v>169</v>
      </c>
      <c r="E70" s="2" t="s">
        <v>24</v>
      </c>
      <c r="F70" s="2"/>
      <c r="G70" s="2" t="s">
        <v>20</v>
      </c>
      <c r="H70" s="2">
        <v>98606.467000000004</v>
      </c>
      <c r="I70" s="2">
        <v>20.57</v>
      </c>
      <c r="J70" s="2">
        <v>93509.187000000005</v>
      </c>
      <c r="K70" s="2">
        <v>19.82</v>
      </c>
      <c r="L70" s="2">
        <v>124853.034</v>
      </c>
      <c r="M70" s="2">
        <v>21.39</v>
      </c>
      <c r="N70" s="2">
        <v>0</v>
      </c>
      <c r="P70" s="22" t="str">
        <f t="shared" si="22"/>
        <v>N/A</v>
      </c>
      <c r="Q70" s="23" t="str">
        <f t="shared" si="23"/>
        <v>N/A</v>
      </c>
      <c r="R70" s="24" t="str">
        <f t="shared" si="24"/>
        <v>N/A</v>
      </c>
      <c r="S70" s="29" t="str">
        <f t="shared" si="25"/>
        <v>N/A</v>
      </c>
      <c r="T70" s="24" t="str">
        <f t="shared" si="26"/>
        <v>N/A</v>
      </c>
      <c r="U70" s="29" t="str">
        <f t="shared" si="27"/>
        <v>N/A</v>
      </c>
    </row>
    <row r="71" spans="1:21" x14ac:dyDescent="0.2">
      <c r="A71" s="1">
        <v>44491.510416666664</v>
      </c>
      <c r="B71" s="2" t="s">
        <v>78</v>
      </c>
      <c r="C71" s="2" t="s">
        <v>150</v>
      </c>
      <c r="D71" s="2" t="s">
        <v>184</v>
      </c>
      <c r="E71" s="2" t="s">
        <v>24</v>
      </c>
      <c r="F71" s="2"/>
      <c r="G71" s="2" t="s">
        <v>20</v>
      </c>
      <c r="H71" s="2" t="s">
        <v>44</v>
      </c>
      <c r="I71" s="2">
        <v>0</v>
      </c>
      <c r="J71" s="2" t="s">
        <v>44</v>
      </c>
      <c r="K71" s="2">
        <v>0</v>
      </c>
      <c r="L71" s="2" t="s">
        <v>44</v>
      </c>
      <c r="M71" s="2">
        <v>0</v>
      </c>
      <c r="N71" s="2">
        <v>25</v>
      </c>
      <c r="P71" s="22" t="str">
        <f t="shared" si="22"/>
        <v>ND</v>
      </c>
      <c r="Q71" s="23" t="str">
        <f t="shared" si="23"/>
        <v>ND</v>
      </c>
      <c r="R71" s="24" t="str">
        <f t="shared" si="24"/>
        <v>ND</v>
      </c>
      <c r="S71" s="29" t="str">
        <f t="shared" si="25"/>
        <v>ND</v>
      </c>
      <c r="T71" s="24" t="str">
        <f t="shared" si="26"/>
        <v>ND</v>
      </c>
      <c r="U71" s="29" t="str">
        <f t="shared" si="27"/>
        <v>ND</v>
      </c>
    </row>
    <row r="72" spans="1:21" x14ac:dyDescent="0.2">
      <c r="A72" s="1">
        <v>44491.510416666664</v>
      </c>
      <c r="B72" s="2" t="s">
        <v>23</v>
      </c>
      <c r="C72" s="2" t="s">
        <v>150</v>
      </c>
      <c r="D72" s="2" t="s">
        <v>185</v>
      </c>
      <c r="E72" s="2" t="s">
        <v>24</v>
      </c>
      <c r="F72" s="2"/>
      <c r="G72" s="2" t="s">
        <v>20</v>
      </c>
      <c r="H72" s="2" t="s">
        <v>44</v>
      </c>
      <c r="I72" s="2">
        <v>0</v>
      </c>
      <c r="J72" s="2" t="s">
        <v>44</v>
      </c>
      <c r="K72" s="2">
        <v>0</v>
      </c>
      <c r="L72" s="2" t="s">
        <v>44</v>
      </c>
      <c r="M72" s="2">
        <v>0</v>
      </c>
      <c r="N72" s="2">
        <v>25</v>
      </c>
      <c r="P72" s="22" t="str">
        <f t="shared" si="22"/>
        <v>ND</v>
      </c>
      <c r="Q72" s="23" t="str">
        <f t="shared" si="23"/>
        <v>ND</v>
      </c>
      <c r="R72" s="24" t="str">
        <f t="shared" si="24"/>
        <v>ND</v>
      </c>
      <c r="S72" s="29" t="str">
        <f t="shared" si="25"/>
        <v>ND</v>
      </c>
      <c r="T72" s="24" t="str">
        <f t="shared" si="26"/>
        <v>ND</v>
      </c>
      <c r="U72" s="29" t="str">
        <f t="shared" si="27"/>
        <v>ND</v>
      </c>
    </row>
    <row r="73" spans="1:21" x14ac:dyDescent="0.2">
      <c r="A73" s="1">
        <v>44491.510416666664</v>
      </c>
      <c r="B73" s="2" t="s">
        <v>26</v>
      </c>
      <c r="C73" s="2" t="s">
        <v>150</v>
      </c>
      <c r="D73" s="2" t="s">
        <v>186</v>
      </c>
      <c r="E73" s="2" t="s">
        <v>24</v>
      </c>
      <c r="F73" s="2"/>
      <c r="G73" s="2" t="s">
        <v>20</v>
      </c>
      <c r="H73" s="2" t="s">
        <v>44</v>
      </c>
      <c r="I73" s="2">
        <v>0</v>
      </c>
      <c r="J73" s="2" t="s">
        <v>44</v>
      </c>
      <c r="K73" s="2">
        <v>0</v>
      </c>
      <c r="L73" s="2" t="s">
        <v>44</v>
      </c>
      <c r="M73" s="2">
        <v>0</v>
      </c>
      <c r="N73" s="2">
        <v>25</v>
      </c>
      <c r="P73" s="22" t="str">
        <f t="shared" si="22"/>
        <v>ND</v>
      </c>
      <c r="Q73" s="23" t="str">
        <f t="shared" si="23"/>
        <v>ND</v>
      </c>
      <c r="R73" s="24" t="str">
        <f t="shared" si="24"/>
        <v>ND</v>
      </c>
      <c r="S73" s="29" t="str">
        <f t="shared" si="25"/>
        <v>ND</v>
      </c>
      <c r="T73" s="24" t="str">
        <f t="shared" si="26"/>
        <v>ND</v>
      </c>
      <c r="U73" s="29" t="str">
        <f t="shared" si="27"/>
        <v>ND</v>
      </c>
    </row>
    <row r="74" spans="1:21" x14ac:dyDescent="0.2">
      <c r="A74" s="1">
        <v>44491.510416666664</v>
      </c>
      <c r="B74" s="2" t="s">
        <v>27</v>
      </c>
      <c r="C74" s="2" t="s">
        <v>150</v>
      </c>
      <c r="D74" s="2" t="s">
        <v>187</v>
      </c>
      <c r="E74" s="2" t="s">
        <v>24</v>
      </c>
      <c r="F74" s="2"/>
      <c r="G74" s="2" t="s">
        <v>20</v>
      </c>
      <c r="H74" s="2" t="s">
        <v>44</v>
      </c>
      <c r="I74" s="2">
        <v>0</v>
      </c>
      <c r="J74" s="2" t="s">
        <v>44</v>
      </c>
      <c r="K74" s="2">
        <v>0</v>
      </c>
      <c r="L74" s="2" t="s">
        <v>44</v>
      </c>
      <c r="M74" s="2">
        <v>0</v>
      </c>
      <c r="N74" s="2">
        <v>25</v>
      </c>
      <c r="P74" s="22" t="str">
        <f t="shared" si="22"/>
        <v>ND</v>
      </c>
      <c r="Q74" s="23" t="str">
        <f t="shared" si="23"/>
        <v>ND</v>
      </c>
      <c r="R74" s="24" t="str">
        <f t="shared" si="24"/>
        <v>ND</v>
      </c>
      <c r="S74" s="29" t="str">
        <f t="shared" si="25"/>
        <v>ND</v>
      </c>
      <c r="T74" s="24" t="str">
        <f t="shared" si="26"/>
        <v>ND</v>
      </c>
      <c r="U74" s="29" t="str">
        <f t="shared" si="27"/>
        <v>ND</v>
      </c>
    </row>
    <row r="75" spans="1:2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0"/>
      <c r="N75" s="2"/>
      <c r="P75" s="22" t="str">
        <f t="shared" si="22"/>
        <v/>
      </c>
      <c r="Q75" s="23" t="str">
        <f t="shared" si="23"/>
        <v/>
      </c>
      <c r="R75" s="24" t="str">
        <f t="shared" si="24"/>
        <v/>
      </c>
      <c r="S75" s="29" t="str">
        <f t="shared" si="25"/>
        <v/>
      </c>
      <c r="T75" s="24" t="str">
        <f t="shared" si="26"/>
        <v/>
      </c>
      <c r="U75" s="29" t="str">
        <f t="shared" si="27"/>
        <v/>
      </c>
    </row>
    <row r="76" spans="1:21" x14ac:dyDescent="0.2">
      <c r="A76" s="41">
        <v>44540.493055555555</v>
      </c>
      <c r="B76" s="2" t="s">
        <v>17</v>
      </c>
      <c r="C76" s="2" t="s">
        <v>150</v>
      </c>
      <c r="D76" s="2" t="s">
        <v>68</v>
      </c>
      <c r="E76" s="2" t="s">
        <v>24</v>
      </c>
      <c r="F76" s="2"/>
      <c r="G76" s="2" t="s">
        <v>20</v>
      </c>
      <c r="H76" s="2" t="s">
        <v>44</v>
      </c>
      <c r="I76" s="2">
        <v>0</v>
      </c>
      <c r="J76" s="2" t="s">
        <v>44</v>
      </c>
      <c r="K76" s="2">
        <v>0</v>
      </c>
      <c r="L76" s="2" t="s">
        <v>44</v>
      </c>
      <c r="M76" s="2">
        <v>0</v>
      </c>
      <c r="N76" s="2"/>
      <c r="P76" s="22" t="str">
        <f t="shared" si="22"/>
        <v/>
      </c>
      <c r="Q76" s="23" t="str">
        <f t="shared" si="23"/>
        <v/>
      </c>
      <c r="R76" s="24" t="str">
        <f t="shared" si="24"/>
        <v/>
      </c>
      <c r="S76" s="29" t="str">
        <f t="shared" si="25"/>
        <v/>
      </c>
      <c r="T76" s="24" t="str">
        <f t="shared" si="26"/>
        <v/>
      </c>
      <c r="U76" s="29" t="str">
        <f t="shared" si="27"/>
        <v/>
      </c>
    </row>
    <row r="77" spans="1:21" x14ac:dyDescent="0.2">
      <c r="A77" s="41">
        <v>44540.493055555555</v>
      </c>
      <c r="B77" s="2" t="s">
        <v>22</v>
      </c>
      <c r="C77" s="2" t="s">
        <v>150</v>
      </c>
      <c r="D77" s="2" t="s">
        <v>192</v>
      </c>
      <c r="E77" s="2" t="s">
        <v>24</v>
      </c>
      <c r="F77" s="2"/>
      <c r="G77" s="2" t="s">
        <v>20</v>
      </c>
      <c r="H77" s="2">
        <v>762.20399999999995</v>
      </c>
      <c r="I77" s="2">
        <v>28.08</v>
      </c>
      <c r="J77" s="2">
        <v>786.58399999999995</v>
      </c>
      <c r="K77" s="2">
        <v>26.89</v>
      </c>
      <c r="L77" s="2">
        <v>1019.722</v>
      </c>
      <c r="M77" s="2">
        <v>28.54</v>
      </c>
      <c r="N77" s="2"/>
      <c r="P77" s="22" t="str">
        <f t="shared" si="22"/>
        <v/>
      </c>
      <c r="Q77" s="23" t="str">
        <f t="shared" si="23"/>
        <v/>
      </c>
      <c r="R77" s="24" t="str">
        <f t="shared" si="24"/>
        <v/>
      </c>
      <c r="S77" s="29" t="str">
        <f t="shared" si="25"/>
        <v/>
      </c>
      <c r="T77" s="24" t="str">
        <f t="shared" si="26"/>
        <v/>
      </c>
      <c r="U77" s="29" t="str">
        <f t="shared" si="27"/>
        <v/>
      </c>
    </row>
    <row r="78" spans="1:21" x14ac:dyDescent="0.2">
      <c r="A78" s="41">
        <v>44540.493055555555</v>
      </c>
      <c r="B78" s="2" t="s">
        <v>78</v>
      </c>
      <c r="C78" s="2" t="s">
        <v>150</v>
      </c>
      <c r="D78" s="2" t="s">
        <v>193</v>
      </c>
      <c r="E78" s="2" t="s">
        <v>24</v>
      </c>
      <c r="F78" s="2"/>
      <c r="G78" s="2" t="s">
        <v>20</v>
      </c>
      <c r="H78" s="2" t="s">
        <v>44</v>
      </c>
      <c r="I78" s="2">
        <v>0</v>
      </c>
      <c r="J78" s="2" t="s">
        <v>44</v>
      </c>
      <c r="K78" s="2">
        <v>0</v>
      </c>
      <c r="L78" s="2" t="s">
        <v>44</v>
      </c>
      <c r="M78" s="2">
        <v>0</v>
      </c>
      <c r="N78" s="2">
        <v>25</v>
      </c>
      <c r="P78" s="22" t="str">
        <f t="shared" si="22"/>
        <v>ND</v>
      </c>
      <c r="Q78" s="23" t="str">
        <f t="shared" si="23"/>
        <v>ND</v>
      </c>
      <c r="R78" s="24" t="str">
        <f t="shared" si="24"/>
        <v>ND</v>
      </c>
      <c r="S78" s="29" t="str">
        <f t="shared" si="25"/>
        <v>ND</v>
      </c>
      <c r="T78" s="24" t="str">
        <f t="shared" si="26"/>
        <v>ND</v>
      </c>
      <c r="U78" s="29" t="str">
        <f t="shared" si="27"/>
        <v>ND</v>
      </c>
    </row>
    <row r="79" spans="1:21" x14ac:dyDescent="0.2">
      <c r="A79" s="41">
        <v>44540.493055555555</v>
      </c>
      <c r="B79" s="2" t="s">
        <v>23</v>
      </c>
      <c r="C79" s="2" t="s">
        <v>150</v>
      </c>
      <c r="D79" s="2" t="s">
        <v>194</v>
      </c>
      <c r="E79" s="2" t="s">
        <v>24</v>
      </c>
      <c r="F79" s="2"/>
      <c r="G79" s="2" t="s">
        <v>20</v>
      </c>
      <c r="H79" s="2" t="s">
        <v>44</v>
      </c>
      <c r="I79" s="2">
        <v>0</v>
      </c>
      <c r="J79" s="2" t="s">
        <v>44</v>
      </c>
      <c r="K79" s="2">
        <v>0</v>
      </c>
      <c r="L79" s="2" t="s">
        <v>44</v>
      </c>
      <c r="M79" s="2">
        <v>0</v>
      </c>
      <c r="N79" s="2">
        <v>25</v>
      </c>
      <c r="P79" s="22" t="str">
        <f t="shared" si="22"/>
        <v>ND</v>
      </c>
      <c r="Q79" s="23" t="str">
        <f t="shared" si="23"/>
        <v>ND</v>
      </c>
      <c r="R79" s="24" t="str">
        <f t="shared" si="24"/>
        <v>ND</v>
      </c>
      <c r="S79" s="29" t="str">
        <f t="shared" si="25"/>
        <v>ND</v>
      </c>
      <c r="T79" s="24" t="str">
        <f t="shared" si="26"/>
        <v>ND</v>
      </c>
      <c r="U79" s="29" t="str">
        <f t="shared" si="27"/>
        <v>ND</v>
      </c>
    </row>
    <row r="80" spans="1:2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0"/>
      <c r="N80" s="2"/>
      <c r="P80" s="22" t="str">
        <f t="shared" si="22"/>
        <v/>
      </c>
      <c r="Q80" s="23" t="str">
        <f t="shared" si="23"/>
        <v/>
      </c>
      <c r="R80" s="24" t="str">
        <f t="shared" si="24"/>
        <v/>
      </c>
      <c r="S80" s="29" t="str">
        <f t="shared" si="25"/>
        <v/>
      </c>
      <c r="T80" s="24" t="str">
        <f t="shared" si="26"/>
        <v/>
      </c>
      <c r="U80" s="29" t="str">
        <f t="shared" si="27"/>
        <v/>
      </c>
    </row>
    <row r="81" spans="1:21" x14ac:dyDescent="0.2">
      <c r="A81" s="41">
        <v>44582.510416666664</v>
      </c>
      <c r="B81" s="2" t="s">
        <v>17</v>
      </c>
      <c r="C81" s="2" t="s">
        <v>150</v>
      </c>
      <c r="D81" s="2" t="s">
        <v>43</v>
      </c>
      <c r="E81" s="2" t="s">
        <v>24</v>
      </c>
      <c r="F81" s="2"/>
      <c r="G81" s="2" t="s">
        <v>20</v>
      </c>
      <c r="H81" s="2" t="s">
        <v>44</v>
      </c>
      <c r="I81" s="2">
        <v>0</v>
      </c>
      <c r="J81" s="2" t="s">
        <v>44</v>
      </c>
      <c r="K81" s="2">
        <v>0</v>
      </c>
      <c r="L81" s="2" t="s">
        <v>44</v>
      </c>
      <c r="M81" s="2">
        <v>0</v>
      </c>
      <c r="N81" s="2"/>
      <c r="P81" s="22" t="str">
        <f t="shared" si="22"/>
        <v/>
      </c>
      <c r="Q81" s="23" t="str">
        <f t="shared" si="23"/>
        <v/>
      </c>
      <c r="R81" s="24" t="str">
        <f t="shared" si="24"/>
        <v/>
      </c>
      <c r="S81" s="29" t="str">
        <f t="shared" si="25"/>
        <v/>
      </c>
      <c r="T81" s="24" t="str">
        <f t="shared" si="26"/>
        <v/>
      </c>
      <c r="U81" s="29" t="str">
        <f t="shared" si="27"/>
        <v/>
      </c>
    </row>
    <row r="82" spans="1:21" x14ac:dyDescent="0.2">
      <c r="A82" s="41">
        <v>44582.510416666664</v>
      </c>
      <c r="B82" s="2" t="s">
        <v>22</v>
      </c>
      <c r="C82" s="2" t="s">
        <v>150</v>
      </c>
      <c r="D82" s="2" t="s">
        <v>196</v>
      </c>
      <c r="E82" s="2" t="s">
        <v>24</v>
      </c>
      <c r="F82" s="2"/>
      <c r="G82" s="2" t="s">
        <v>20</v>
      </c>
      <c r="H82" s="2">
        <v>7033.7470000000003</v>
      </c>
      <c r="I82" s="2">
        <v>24.65</v>
      </c>
      <c r="J82" s="2">
        <v>7030.942</v>
      </c>
      <c r="K82" s="2">
        <v>23.65</v>
      </c>
      <c r="L82" s="2">
        <v>9391.8389999999999</v>
      </c>
      <c r="M82" s="2">
        <v>25.24</v>
      </c>
      <c r="N82" s="2"/>
      <c r="P82" s="22" t="str">
        <f t="shared" si="22"/>
        <v/>
      </c>
      <c r="Q82" s="23" t="str">
        <f t="shared" si="23"/>
        <v/>
      </c>
      <c r="R82" s="24" t="str">
        <f t="shared" si="24"/>
        <v/>
      </c>
      <c r="S82" s="29" t="str">
        <f t="shared" si="25"/>
        <v/>
      </c>
      <c r="T82" s="24" t="str">
        <f t="shared" si="26"/>
        <v/>
      </c>
      <c r="U82" s="29" t="str">
        <f t="shared" si="27"/>
        <v/>
      </c>
    </row>
    <row r="83" spans="1:21" x14ac:dyDescent="0.2">
      <c r="A83" s="41">
        <v>44582.510416666664</v>
      </c>
      <c r="B83" s="2" t="s">
        <v>78</v>
      </c>
      <c r="C83" s="2" t="s">
        <v>150</v>
      </c>
      <c r="D83" s="2" t="s">
        <v>197</v>
      </c>
      <c r="E83" s="2" t="s">
        <v>24</v>
      </c>
      <c r="F83" s="2"/>
      <c r="G83" s="2" t="s">
        <v>20</v>
      </c>
      <c r="H83" s="2" t="s">
        <v>44</v>
      </c>
      <c r="I83" s="2">
        <v>0</v>
      </c>
      <c r="J83" s="2" t="s">
        <v>44</v>
      </c>
      <c r="K83" s="2">
        <v>0</v>
      </c>
      <c r="L83" s="2" t="s">
        <v>44</v>
      </c>
      <c r="M83" s="2">
        <v>0</v>
      </c>
      <c r="N83" s="2">
        <v>25</v>
      </c>
      <c r="P83" s="22" t="str">
        <f t="shared" ref="P83:P102" si="39">IF(N83="","",(IF(N83=0,"N/A",IF(H83="ND","ND",(H83*100)))))</f>
        <v>ND</v>
      </c>
      <c r="Q83" s="23" t="str">
        <f t="shared" ref="Q83:Q102" si="40">IF(P83="","",(IF(P83="N/A","N/A",(IF(P83="ND","ND",(P83/N83))))))</f>
        <v>ND</v>
      </c>
      <c r="R83" s="24" t="str">
        <f t="shared" ref="R83:R102" si="41">IF(N83="","",(IF(N83=0,"N/A",IF(J83="ND","ND",(J83*100)))))</f>
        <v>ND</v>
      </c>
      <c r="S83" s="29" t="str">
        <f t="shared" ref="S83:S102" si="42">IF(R83="","",(IF(R83="N/A","N/A",(IF(R83="ND","ND",(R83/N83))))))</f>
        <v>ND</v>
      </c>
      <c r="T83" s="24" t="str">
        <f t="shared" ref="T83:T102" si="43">IF(N83="","",(IF(N83=0,"N/A",IF(L83="ND","ND",(L83*100)))))</f>
        <v>ND</v>
      </c>
      <c r="U83" s="29" t="str">
        <f t="shared" ref="U83:U102" si="44">IF(T83="","",(IF(T83="N/A","N/A",(IF(T83="ND","ND",(T83/N83))))))</f>
        <v>ND</v>
      </c>
    </row>
    <row r="84" spans="1:2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0"/>
      <c r="N84" s="2"/>
      <c r="P84" s="22" t="str">
        <f t="shared" si="39"/>
        <v/>
      </c>
      <c r="Q84" s="23" t="str">
        <f t="shared" si="40"/>
        <v/>
      </c>
      <c r="R84" s="24" t="str">
        <f t="shared" si="41"/>
        <v/>
      </c>
      <c r="S84" s="29" t="str">
        <f t="shared" si="42"/>
        <v/>
      </c>
      <c r="T84" s="24" t="str">
        <f t="shared" si="43"/>
        <v/>
      </c>
      <c r="U84" s="29" t="str">
        <f t="shared" si="44"/>
        <v/>
      </c>
    </row>
    <row r="85" spans="1:2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0"/>
      <c r="N85" s="2"/>
      <c r="P85" s="22" t="str">
        <f t="shared" si="39"/>
        <v/>
      </c>
      <c r="Q85" s="23" t="str">
        <f t="shared" si="40"/>
        <v/>
      </c>
      <c r="R85" s="24" t="str">
        <f t="shared" si="41"/>
        <v/>
      </c>
      <c r="S85" s="29" t="str">
        <f t="shared" si="42"/>
        <v/>
      </c>
      <c r="T85" s="24" t="str">
        <f t="shared" si="43"/>
        <v/>
      </c>
      <c r="U85" s="29" t="str">
        <f t="shared" si="44"/>
        <v/>
      </c>
    </row>
    <row r="86" spans="1:2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0"/>
      <c r="N86" s="2"/>
      <c r="P86" s="22" t="str">
        <f t="shared" si="39"/>
        <v/>
      </c>
      <c r="Q86" s="23" t="str">
        <f t="shared" si="40"/>
        <v/>
      </c>
      <c r="R86" s="24" t="str">
        <f t="shared" si="41"/>
        <v/>
      </c>
      <c r="S86" s="29" t="str">
        <f t="shared" si="42"/>
        <v/>
      </c>
      <c r="T86" s="24" t="str">
        <f t="shared" si="43"/>
        <v/>
      </c>
      <c r="U86" s="29" t="str">
        <f t="shared" si="44"/>
        <v/>
      </c>
    </row>
    <row r="87" spans="1:2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0"/>
      <c r="N87" s="2"/>
      <c r="P87" s="22" t="str">
        <f t="shared" si="39"/>
        <v/>
      </c>
      <c r="Q87" s="23" t="str">
        <f t="shared" si="40"/>
        <v/>
      </c>
      <c r="R87" s="24" t="str">
        <f t="shared" si="41"/>
        <v/>
      </c>
      <c r="S87" s="29" t="str">
        <f t="shared" si="42"/>
        <v/>
      </c>
      <c r="T87" s="24" t="str">
        <f t="shared" si="43"/>
        <v/>
      </c>
      <c r="U87" s="29" t="str">
        <f t="shared" si="44"/>
        <v/>
      </c>
    </row>
    <row r="88" spans="1:2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0"/>
      <c r="N88" s="2"/>
      <c r="P88" s="22" t="str">
        <f t="shared" si="39"/>
        <v/>
      </c>
      <c r="Q88" s="23" t="str">
        <f t="shared" si="40"/>
        <v/>
      </c>
      <c r="R88" s="24" t="str">
        <f t="shared" si="41"/>
        <v/>
      </c>
      <c r="S88" s="29" t="str">
        <f t="shared" si="42"/>
        <v/>
      </c>
      <c r="T88" s="24" t="str">
        <f t="shared" si="43"/>
        <v/>
      </c>
      <c r="U88" s="29" t="str">
        <f t="shared" si="44"/>
        <v/>
      </c>
    </row>
    <row r="89" spans="1:2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0"/>
      <c r="N89" s="2"/>
      <c r="P89" s="22" t="str">
        <f t="shared" si="39"/>
        <v/>
      </c>
      <c r="Q89" s="23" t="str">
        <f t="shared" si="40"/>
        <v/>
      </c>
      <c r="R89" s="24" t="str">
        <f t="shared" si="41"/>
        <v/>
      </c>
      <c r="S89" s="29" t="str">
        <f t="shared" si="42"/>
        <v/>
      </c>
      <c r="T89" s="24" t="str">
        <f t="shared" si="43"/>
        <v/>
      </c>
      <c r="U89" s="29" t="str">
        <f t="shared" si="44"/>
        <v/>
      </c>
    </row>
    <row r="90" spans="1:2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0"/>
      <c r="N90" s="2"/>
      <c r="P90" s="22" t="str">
        <f t="shared" si="39"/>
        <v/>
      </c>
      <c r="Q90" s="23" t="str">
        <f t="shared" si="40"/>
        <v/>
      </c>
      <c r="R90" s="24" t="str">
        <f t="shared" si="41"/>
        <v/>
      </c>
      <c r="S90" s="29" t="str">
        <f t="shared" si="42"/>
        <v/>
      </c>
      <c r="T90" s="24" t="str">
        <f t="shared" si="43"/>
        <v/>
      </c>
      <c r="U90" s="29" t="str">
        <f t="shared" si="44"/>
        <v/>
      </c>
    </row>
    <row r="91" spans="1:2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0"/>
      <c r="N91" s="2"/>
      <c r="P91" s="22" t="str">
        <f t="shared" si="39"/>
        <v/>
      </c>
      <c r="Q91" s="23" t="str">
        <f t="shared" si="40"/>
        <v/>
      </c>
      <c r="R91" s="24" t="str">
        <f t="shared" si="41"/>
        <v/>
      </c>
      <c r="S91" s="29" t="str">
        <f t="shared" si="42"/>
        <v/>
      </c>
      <c r="T91" s="24" t="str">
        <f t="shared" si="43"/>
        <v/>
      </c>
      <c r="U91" s="29" t="str">
        <f t="shared" si="44"/>
        <v/>
      </c>
    </row>
    <row r="92" spans="1:2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0"/>
      <c r="N92" s="2"/>
      <c r="P92" s="22" t="str">
        <f t="shared" si="39"/>
        <v/>
      </c>
      <c r="Q92" s="23" t="str">
        <f t="shared" si="40"/>
        <v/>
      </c>
      <c r="R92" s="24" t="str">
        <f t="shared" si="41"/>
        <v/>
      </c>
      <c r="S92" s="29" t="str">
        <f t="shared" si="42"/>
        <v/>
      </c>
      <c r="T92" s="24" t="str">
        <f t="shared" si="43"/>
        <v/>
      </c>
      <c r="U92" s="29" t="str">
        <f t="shared" si="44"/>
        <v/>
      </c>
    </row>
    <row r="93" spans="1:2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0"/>
      <c r="N93" s="2"/>
      <c r="P93" s="22" t="str">
        <f t="shared" si="39"/>
        <v/>
      </c>
      <c r="Q93" s="23" t="str">
        <f t="shared" si="40"/>
        <v/>
      </c>
      <c r="R93" s="24" t="str">
        <f t="shared" si="41"/>
        <v/>
      </c>
      <c r="S93" s="29" t="str">
        <f t="shared" si="42"/>
        <v/>
      </c>
      <c r="T93" s="24" t="str">
        <f t="shared" si="43"/>
        <v/>
      </c>
      <c r="U93" s="29" t="str">
        <f t="shared" si="44"/>
        <v/>
      </c>
    </row>
    <row r="94" spans="1:2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0"/>
      <c r="N94" s="2"/>
      <c r="P94" s="22" t="str">
        <f t="shared" si="39"/>
        <v/>
      </c>
      <c r="Q94" s="23" t="str">
        <f t="shared" si="40"/>
        <v/>
      </c>
      <c r="R94" s="24" t="str">
        <f t="shared" si="41"/>
        <v/>
      </c>
      <c r="S94" s="29" t="str">
        <f t="shared" si="42"/>
        <v/>
      </c>
      <c r="T94" s="24" t="str">
        <f t="shared" si="43"/>
        <v/>
      </c>
      <c r="U94" s="29" t="str">
        <f t="shared" si="44"/>
        <v/>
      </c>
    </row>
    <row r="95" spans="1:2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0"/>
      <c r="N95" s="2"/>
      <c r="P95" s="22" t="str">
        <f t="shared" si="39"/>
        <v/>
      </c>
      <c r="Q95" s="23" t="str">
        <f t="shared" si="40"/>
        <v/>
      </c>
      <c r="R95" s="24" t="str">
        <f t="shared" si="41"/>
        <v/>
      </c>
      <c r="S95" s="29" t="str">
        <f t="shared" si="42"/>
        <v/>
      </c>
      <c r="T95" s="24" t="str">
        <f t="shared" si="43"/>
        <v/>
      </c>
      <c r="U95" s="29" t="str">
        <f t="shared" si="44"/>
        <v/>
      </c>
    </row>
    <row r="96" spans="1:2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0"/>
      <c r="N96" s="2"/>
      <c r="P96" s="22" t="str">
        <f t="shared" si="39"/>
        <v/>
      </c>
      <c r="Q96" s="23" t="str">
        <f t="shared" si="40"/>
        <v/>
      </c>
      <c r="R96" s="24" t="str">
        <f t="shared" si="41"/>
        <v/>
      </c>
      <c r="S96" s="29" t="str">
        <f t="shared" si="42"/>
        <v/>
      </c>
      <c r="T96" s="24" t="str">
        <f t="shared" si="43"/>
        <v/>
      </c>
      <c r="U96" s="29" t="str">
        <f t="shared" si="44"/>
        <v/>
      </c>
    </row>
    <row r="97" spans="1:2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0"/>
      <c r="N97" s="2"/>
      <c r="P97" s="22" t="str">
        <f t="shared" si="39"/>
        <v/>
      </c>
      <c r="Q97" s="23" t="str">
        <f t="shared" si="40"/>
        <v/>
      </c>
      <c r="R97" s="24" t="str">
        <f t="shared" si="41"/>
        <v/>
      </c>
      <c r="S97" s="29" t="str">
        <f t="shared" si="42"/>
        <v/>
      </c>
      <c r="T97" s="24" t="str">
        <f t="shared" si="43"/>
        <v/>
      </c>
      <c r="U97" s="29" t="str">
        <f t="shared" si="44"/>
        <v/>
      </c>
    </row>
    <row r="98" spans="1:2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0"/>
      <c r="N98" s="2"/>
      <c r="P98" s="22" t="str">
        <f t="shared" si="39"/>
        <v/>
      </c>
      <c r="Q98" s="23" t="str">
        <f t="shared" si="40"/>
        <v/>
      </c>
      <c r="R98" s="24" t="str">
        <f t="shared" si="41"/>
        <v/>
      </c>
      <c r="S98" s="29" t="str">
        <f t="shared" si="42"/>
        <v/>
      </c>
      <c r="T98" s="24" t="str">
        <f t="shared" si="43"/>
        <v/>
      </c>
      <c r="U98" s="29" t="str">
        <f t="shared" si="44"/>
        <v/>
      </c>
    </row>
    <row r="99" spans="1:2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0"/>
      <c r="N99" s="2"/>
      <c r="P99" s="22" t="str">
        <f t="shared" si="39"/>
        <v/>
      </c>
      <c r="Q99" s="23" t="str">
        <f t="shared" si="40"/>
        <v/>
      </c>
      <c r="R99" s="24" t="str">
        <f t="shared" si="41"/>
        <v/>
      </c>
      <c r="S99" s="29" t="str">
        <f t="shared" si="42"/>
        <v/>
      </c>
      <c r="T99" s="24" t="str">
        <f t="shared" si="43"/>
        <v/>
      </c>
      <c r="U99" s="29" t="str">
        <f t="shared" si="44"/>
        <v/>
      </c>
    </row>
    <row r="100" spans="1:2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0"/>
      <c r="N100" s="2"/>
      <c r="P100" s="22" t="str">
        <f t="shared" si="39"/>
        <v/>
      </c>
      <c r="Q100" s="23" t="str">
        <f t="shared" si="40"/>
        <v/>
      </c>
      <c r="R100" s="24" t="str">
        <f t="shared" si="41"/>
        <v/>
      </c>
      <c r="S100" s="29" t="str">
        <f t="shared" si="42"/>
        <v/>
      </c>
      <c r="T100" s="24" t="str">
        <f t="shared" si="43"/>
        <v/>
      </c>
      <c r="U100" s="29" t="str">
        <f t="shared" si="44"/>
        <v/>
      </c>
    </row>
    <row r="101" spans="1:2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0"/>
      <c r="N101" s="2"/>
      <c r="P101" s="22" t="str">
        <f t="shared" si="39"/>
        <v/>
      </c>
      <c r="Q101" s="23" t="str">
        <f t="shared" si="40"/>
        <v/>
      </c>
      <c r="R101" s="24" t="str">
        <f t="shared" si="41"/>
        <v/>
      </c>
      <c r="S101" s="29" t="str">
        <f t="shared" si="42"/>
        <v/>
      </c>
      <c r="T101" s="24" t="str">
        <f t="shared" si="43"/>
        <v/>
      </c>
      <c r="U101" s="29" t="str">
        <f t="shared" si="44"/>
        <v/>
      </c>
    </row>
    <row r="102" spans="1:2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0"/>
      <c r="N102" s="2"/>
      <c r="P102" s="22" t="str">
        <f t="shared" si="39"/>
        <v/>
      </c>
      <c r="Q102" s="23" t="str">
        <f t="shared" si="40"/>
        <v/>
      </c>
      <c r="R102" s="24" t="str">
        <f t="shared" si="41"/>
        <v/>
      </c>
      <c r="S102" s="29" t="str">
        <f t="shared" si="42"/>
        <v/>
      </c>
      <c r="T102" s="24" t="str">
        <f t="shared" si="43"/>
        <v/>
      </c>
      <c r="U102" s="29" t="str">
        <f t="shared" si="44"/>
        <v/>
      </c>
    </row>
  </sheetData>
  <mergeCells count="3">
    <mergeCell ref="R1:S1"/>
    <mergeCell ref="P1:Q1"/>
    <mergeCell ref="T1:U1"/>
  </mergeCells>
  <phoneticPr fontId="20" type="noConversion"/>
  <conditionalFormatting sqref="Q3:Q25 Q27:Q30 Q32:Q35 Q37:Q50 Q52:Q102">
    <cfRule type="expression" dxfId="17" priority="18">
      <formula>AND(ISNUMBER(Q3),Q3&gt;=450)</formula>
    </cfRule>
  </conditionalFormatting>
  <conditionalFormatting sqref="S3:S25 S27:S30 S32:S35 S37:S50 S52:S102">
    <cfRule type="expression" dxfId="16" priority="17">
      <formula>AND(ISNUMBER(S3),S3&gt;=45)</formula>
    </cfRule>
  </conditionalFormatting>
  <conditionalFormatting sqref="U3:U25 U27:U30 U32:U35 U37:U50 U52:U102">
    <cfRule type="expression" dxfId="15" priority="16">
      <formula>AND(ISNUMBER(U3),U3&gt;=45)</formula>
    </cfRule>
  </conditionalFormatting>
  <conditionalFormatting sqref="Q26">
    <cfRule type="expression" dxfId="14" priority="15">
      <formula>AND(ISNUMBER(Q26),Q26&gt;=450)</formula>
    </cfRule>
  </conditionalFormatting>
  <conditionalFormatting sqref="S26">
    <cfRule type="expression" dxfId="13" priority="14">
      <formula>AND(ISNUMBER(S26),S26&gt;=45)</formula>
    </cfRule>
  </conditionalFormatting>
  <conditionalFormatting sqref="U26">
    <cfRule type="expression" dxfId="12" priority="13">
      <formula>AND(ISNUMBER(U26),U26&gt;=45)</formula>
    </cfRule>
  </conditionalFormatting>
  <conditionalFormatting sqref="P26">
    <cfRule type="expression" dxfId="11" priority="12">
      <formula>AND(ISNUMBER(P26),P26&gt;=450)</formula>
    </cfRule>
  </conditionalFormatting>
  <conditionalFormatting sqref="Q31">
    <cfRule type="expression" dxfId="10" priority="11">
      <formula>AND(ISNUMBER(Q31),Q31&gt;=450)</formula>
    </cfRule>
  </conditionalFormatting>
  <conditionalFormatting sqref="S31">
    <cfRule type="expression" dxfId="9" priority="10">
      <formula>AND(ISNUMBER(S31),S31&gt;=45)</formula>
    </cfRule>
  </conditionalFormatting>
  <conditionalFormatting sqref="U31">
    <cfRule type="expression" dxfId="8" priority="9">
      <formula>AND(ISNUMBER(U31),U31&gt;=45)</formula>
    </cfRule>
  </conditionalFormatting>
  <conditionalFormatting sqref="P31">
    <cfRule type="expression" dxfId="7" priority="8">
      <formula>AND(ISNUMBER(P31),P31&gt;=450)</formula>
    </cfRule>
  </conditionalFormatting>
  <conditionalFormatting sqref="Q36">
    <cfRule type="expression" dxfId="6" priority="7">
      <formula>AND(ISNUMBER(Q36),Q36&gt;=450)</formula>
    </cfRule>
  </conditionalFormatting>
  <conditionalFormatting sqref="S36">
    <cfRule type="expression" dxfId="5" priority="6">
      <formula>AND(ISNUMBER(S36),S36&gt;=45)</formula>
    </cfRule>
  </conditionalFormatting>
  <conditionalFormatting sqref="U36">
    <cfRule type="expression" dxfId="4" priority="5">
      <formula>AND(ISNUMBER(U36),U36&gt;=45)</formula>
    </cfRule>
  </conditionalFormatting>
  <conditionalFormatting sqref="P36">
    <cfRule type="expression" dxfId="3" priority="4">
      <formula>AND(ISNUMBER(P36),P36&gt;=450)</formula>
    </cfRule>
  </conditionalFormatting>
  <conditionalFormatting sqref="Q51">
    <cfRule type="expression" dxfId="2" priority="3">
      <formula>AND(ISNUMBER(Q51),Q51&gt;=450)</formula>
    </cfRule>
  </conditionalFormatting>
  <conditionalFormatting sqref="S51">
    <cfRule type="expression" dxfId="1" priority="2">
      <formula>AND(ISNUMBER(S51),S51&gt;=45)</formula>
    </cfRule>
  </conditionalFormatting>
  <conditionalFormatting sqref="U51">
    <cfRule type="expression" dxfId="0" priority="1">
      <formula>AND(ISNUMBER(U51),U51&gt;=45)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80F-FFC4-4726-AA9E-9B0CD3D9F837}">
  <dimension ref="A1:C139"/>
  <sheetViews>
    <sheetView topLeftCell="A94" workbookViewId="0">
      <selection activeCell="F72" sqref="F72"/>
    </sheetView>
  </sheetViews>
  <sheetFormatPr baseColWidth="10" defaultColWidth="8.83203125" defaultRowHeight="15" x14ac:dyDescent="0.2"/>
  <cols>
    <col min="1" max="1" width="29.33203125" bestFit="1" customWidth="1"/>
    <col min="2" max="2" width="17" bestFit="1" customWidth="1"/>
    <col min="3" max="3" width="17" customWidth="1"/>
  </cols>
  <sheetData>
    <row r="1" spans="1:3" ht="16" thickBot="1" x14ac:dyDescent="0.25"/>
    <row r="2" spans="1:3" ht="33" thickBot="1" x14ac:dyDescent="0.25">
      <c r="A2" s="85" t="s">
        <v>5</v>
      </c>
      <c r="B2" s="86" t="s">
        <v>198</v>
      </c>
      <c r="C2" s="87" t="s">
        <v>31</v>
      </c>
    </row>
    <row r="3" spans="1:3" x14ac:dyDescent="0.2">
      <c r="A3" s="83" t="s">
        <v>40</v>
      </c>
      <c r="B3" s="64">
        <v>44365</v>
      </c>
      <c r="C3" s="84">
        <v>126813.20699999999</v>
      </c>
    </row>
    <row r="4" spans="1:3" x14ac:dyDescent="0.2">
      <c r="A4" s="73" t="s">
        <v>43</v>
      </c>
      <c r="B4" s="1">
        <v>44365</v>
      </c>
      <c r="C4" s="74" t="s">
        <v>44</v>
      </c>
    </row>
    <row r="5" spans="1:3" x14ac:dyDescent="0.2">
      <c r="A5" s="73" t="s">
        <v>46</v>
      </c>
      <c r="B5" s="1">
        <v>44365</v>
      </c>
      <c r="C5" s="74">
        <v>224.72900000000001</v>
      </c>
    </row>
    <row r="6" spans="1:3" x14ac:dyDescent="0.2">
      <c r="A6" s="73" t="s">
        <v>48</v>
      </c>
      <c r="B6" s="1">
        <v>44365</v>
      </c>
      <c r="C6" s="74">
        <v>34168.016000000003</v>
      </c>
    </row>
    <row r="7" spans="1:3" x14ac:dyDescent="0.2">
      <c r="A7" s="73" t="s">
        <v>50</v>
      </c>
      <c r="B7" s="1">
        <v>44365</v>
      </c>
      <c r="C7" s="74" t="s">
        <v>44</v>
      </c>
    </row>
    <row r="8" spans="1:3" x14ac:dyDescent="0.2">
      <c r="A8" s="73" t="s">
        <v>54</v>
      </c>
      <c r="B8" s="1">
        <v>44365</v>
      </c>
      <c r="C8" s="74">
        <v>3212.2919999999999</v>
      </c>
    </row>
    <row r="9" spans="1:3" x14ac:dyDescent="0.2">
      <c r="A9" s="73" t="s">
        <v>56</v>
      </c>
      <c r="B9" s="1">
        <v>44365</v>
      </c>
      <c r="C9" s="74">
        <v>6402.9390000000003</v>
      </c>
    </row>
    <row r="10" spans="1:3" x14ac:dyDescent="0.2">
      <c r="A10" s="75"/>
      <c r="B10" s="5"/>
      <c r="C10" s="76"/>
    </row>
    <row r="11" spans="1:3" x14ac:dyDescent="0.2">
      <c r="A11" s="73" t="s">
        <v>57</v>
      </c>
      <c r="B11" s="1">
        <v>44370</v>
      </c>
      <c r="C11" s="74"/>
    </row>
    <row r="12" spans="1:3" x14ac:dyDescent="0.2">
      <c r="A12" s="73" t="s">
        <v>58</v>
      </c>
      <c r="B12" s="1">
        <v>44370</v>
      </c>
      <c r="C12" s="74"/>
    </row>
    <row r="13" spans="1:3" x14ac:dyDescent="0.2">
      <c r="A13" s="73" t="s">
        <v>59</v>
      </c>
      <c r="B13" s="1">
        <v>44370</v>
      </c>
      <c r="C13" s="74"/>
    </row>
    <row r="14" spans="1:3" x14ac:dyDescent="0.2">
      <c r="A14" s="73" t="s">
        <v>60</v>
      </c>
      <c r="B14" s="1">
        <v>44370</v>
      </c>
      <c r="C14" s="74"/>
    </row>
    <row r="15" spans="1:3" x14ac:dyDescent="0.2">
      <c r="A15" s="75"/>
      <c r="B15" s="5"/>
      <c r="C15" s="76"/>
    </row>
    <row r="16" spans="1:3" x14ac:dyDescent="0.2">
      <c r="A16" s="73" t="s">
        <v>57</v>
      </c>
      <c r="B16" s="3">
        <v>44371</v>
      </c>
      <c r="C16" s="74">
        <v>74309.982999999993</v>
      </c>
    </row>
    <row r="17" spans="1:3" x14ac:dyDescent="0.2">
      <c r="A17" s="73" t="s">
        <v>58</v>
      </c>
      <c r="B17" s="3">
        <v>44371</v>
      </c>
      <c r="C17" s="74" t="s">
        <v>44</v>
      </c>
    </row>
    <row r="18" spans="1:3" x14ac:dyDescent="0.2">
      <c r="A18" s="73" t="s">
        <v>61</v>
      </c>
      <c r="B18" s="3">
        <v>44371</v>
      </c>
      <c r="C18" s="74" t="s">
        <v>44</v>
      </c>
    </row>
    <row r="19" spans="1:3" x14ac:dyDescent="0.2">
      <c r="A19" s="73" t="s">
        <v>62</v>
      </c>
      <c r="B19" s="3">
        <v>44371</v>
      </c>
      <c r="C19" s="74">
        <v>337.93</v>
      </c>
    </row>
    <row r="20" spans="1:3" x14ac:dyDescent="0.2">
      <c r="A20" s="75"/>
      <c r="B20" s="5"/>
      <c r="C20" s="76"/>
    </row>
    <row r="21" spans="1:3" x14ac:dyDescent="0.2">
      <c r="A21" s="73" t="s">
        <v>63</v>
      </c>
      <c r="B21" s="4">
        <v>44379.504166666666</v>
      </c>
      <c r="C21" s="74">
        <v>105949.185</v>
      </c>
    </row>
    <row r="22" spans="1:3" x14ac:dyDescent="0.2">
      <c r="A22" s="73" t="s">
        <v>65</v>
      </c>
      <c r="B22" s="4">
        <v>44379.504166666666</v>
      </c>
      <c r="C22" s="74" t="s">
        <v>44</v>
      </c>
    </row>
    <row r="23" spans="1:3" x14ac:dyDescent="0.2">
      <c r="A23" s="73" t="s">
        <v>66</v>
      </c>
      <c r="B23" s="4">
        <v>44379.504166666666</v>
      </c>
      <c r="C23" s="74">
        <v>338713.71399999998</v>
      </c>
    </row>
    <row r="24" spans="1:3" x14ac:dyDescent="0.2">
      <c r="A24" s="73" t="s">
        <v>67</v>
      </c>
      <c r="B24" s="4">
        <v>44379.504166666666</v>
      </c>
      <c r="C24" s="74">
        <v>32345.052</v>
      </c>
    </row>
    <row r="25" spans="1:3" x14ac:dyDescent="0.2">
      <c r="A25" s="75"/>
      <c r="B25" s="5"/>
      <c r="C25" s="76"/>
    </row>
    <row r="26" spans="1:3" x14ac:dyDescent="0.2">
      <c r="A26" s="73" t="s">
        <v>68</v>
      </c>
      <c r="B26" s="4">
        <v>44383.546527777777</v>
      </c>
      <c r="C26" s="74">
        <v>321.19</v>
      </c>
    </row>
    <row r="27" spans="1:3" x14ac:dyDescent="0.2">
      <c r="A27" s="73" t="s">
        <v>69</v>
      </c>
      <c r="B27" s="4">
        <v>44383.546527777777</v>
      </c>
      <c r="C27" s="74">
        <v>89990.842000000004</v>
      </c>
    </row>
    <row r="28" spans="1:3" x14ac:dyDescent="0.2">
      <c r="A28" s="73" t="s">
        <v>70</v>
      </c>
      <c r="B28" s="4">
        <v>44383.546527777777</v>
      </c>
      <c r="C28" s="74">
        <v>435.55500000000001</v>
      </c>
    </row>
    <row r="29" spans="1:3" x14ac:dyDescent="0.2">
      <c r="A29" s="73" t="s">
        <v>71</v>
      </c>
      <c r="B29" s="4">
        <v>44383.546527777777</v>
      </c>
      <c r="C29" s="74">
        <v>591.44500000000005</v>
      </c>
    </row>
    <row r="30" spans="1:3" x14ac:dyDescent="0.2">
      <c r="A30" s="73" t="s">
        <v>72</v>
      </c>
      <c r="B30" s="4">
        <v>44383.546527777777</v>
      </c>
      <c r="C30" s="74">
        <v>174.49600000000001</v>
      </c>
    </row>
    <row r="31" spans="1:3" x14ac:dyDescent="0.2">
      <c r="A31" s="73" t="s">
        <v>73</v>
      </c>
      <c r="B31" s="4">
        <v>44383.546527777777</v>
      </c>
      <c r="C31" s="74">
        <v>329.24099999999999</v>
      </c>
    </row>
    <row r="32" spans="1:3" x14ac:dyDescent="0.2">
      <c r="A32" s="73" t="s">
        <v>74</v>
      </c>
      <c r="B32" s="4">
        <v>44383.546527777777</v>
      </c>
      <c r="C32" s="74">
        <v>35892.235999999997</v>
      </c>
    </row>
    <row r="33" spans="1:3" x14ac:dyDescent="0.2">
      <c r="A33" s="73" t="s">
        <v>75</v>
      </c>
      <c r="B33" s="4">
        <v>44383.546527777777</v>
      </c>
      <c r="C33" s="74">
        <v>60</v>
      </c>
    </row>
    <row r="34" spans="1:3" x14ac:dyDescent="0.2">
      <c r="A34" s="75"/>
      <c r="B34" s="5"/>
      <c r="C34" s="76"/>
    </row>
    <row r="35" spans="1:3" x14ac:dyDescent="0.2">
      <c r="A35" s="73" t="s">
        <v>77</v>
      </c>
      <c r="B35" s="4">
        <v>44397.499305555553</v>
      </c>
      <c r="C35" s="74">
        <v>8269.8549999999996</v>
      </c>
    </row>
    <row r="36" spans="1:3" x14ac:dyDescent="0.2">
      <c r="A36" s="73" t="s">
        <v>68</v>
      </c>
      <c r="B36" s="4">
        <v>44397.499305555553</v>
      </c>
      <c r="C36" s="74">
        <v>42.576999999999998</v>
      </c>
    </row>
    <row r="37" spans="1:3" x14ac:dyDescent="0.2">
      <c r="A37" s="73" t="s">
        <v>70</v>
      </c>
      <c r="B37" s="4">
        <v>44397.499305497688</v>
      </c>
      <c r="C37" s="74">
        <v>87.394000000000005</v>
      </c>
    </row>
    <row r="38" spans="1:3" x14ac:dyDescent="0.2">
      <c r="A38" s="73" t="s">
        <v>80</v>
      </c>
      <c r="B38" s="4">
        <v>44397.499305497688</v>
      </c>
      <c r="C38" s="74">
        <v>1837.575</v>
      </c>
    </row>
    <row r="39" spans="1:3" x14ac:dyDescent="0.2">
      <c r="A39" s="73" t="s">
        <v>81</v>
      </c>
      <c r="B39" s="4">
        <v>44397.499305497688</v>
      </c>
      <c r="C39" s="74">
        <v>376.524</v>
      </c>
    </row>
    <row r="40" spans="1:3" x14ac:dyDescent="0.2">
      <c r="A40" s="73" t="s">
        <v>82</v>
      </c>
      <c r="B40" s="4">
        <v>44397.499305497688</v>
      </c>
      <c r="C40" s="74">
        <v>3890.6219999999998</v>
      </c>
    </row>
    <row r="41" spans="1:3" x14ac:dyDescent="0.2">
      <c r="A41" s="73" t="s">
        <v>83</v>
      </c>
      <c r="B41" s="4">
        <v>44397.499305497688</v>
      </c>
      <c r="C41" s="74">
        <v>15381.061</v>
      </c>
    </row>
    <row r="42" spans="1:3" x14ac:dyDescent="0.2">
      <c r="A42" s="73" t="s">
        <v>84</v>
      </c>
      <c r="B42" s="4">
        <v>44397.499305497688</v>
      </c>
      <c r="C42" s="74">
        <v>4432.84</v>
      </c>
    </row>
    <row r="43" spans="1:3" x14ac:dyDescent="0.2">
      <c r="A43" s="75"/>
      <c r="B43" s="5"/>
      <c r="C43" s="76"/>
    </row>
    <row r="44" spans="1:3" x14ac:dyDescent="0.2">
      <c r="A44" s="73" t="s">
        <v>85</v>
      </c>
      <c r="B44" s="4">
        <v>44407.619444444441</v>
      </c>
      <c r="C44" s="74">
        <v>480.02499999999998</v>
      </c>
    </row>
    <row r="45" spans="1:3" x14ac:dyDescent="0.2">
      <c r="A45" s="73" t="s">
        <v>68</v>
      </c>
      <c r="B45" s="4">
        <v>44407.619444444441</v>
      </c>
      <c r="C45" s="74" t="s">
        <v>44</v>
      </c>
    </row>
    <row r="46" spans="1:3" x14ac:dyDescent="0.2">
      <c r="A46" s="73" t="s">
        <v>70</v>
      </c>
      <c r="B46" s="4">
        <v>44407.619444386575</v>
      </c>
      <c r="C46" s="74" t="s">
        <v>44</v>
      </c>
    </row>
    <row r="47" spans="1:3" x14ac:dyDescent="0.2">
      <c r="A47" s="73" t="s">
        <v>86</v>
      </c>
      <c r="B47" s="4">
        <v>44407.619444386575</v>
      </c>
      <c r="C47" s="74">
        <v>1537.0429999999999</v>
      </c>
    </row>
    <row r="48" spans="1:3" x14ac:dyDescent="0.2">
      <c r="A48" s="73" t="s">
        <v>87</v>
      </c>
      <c r="B48" s="4">
        <v>44407.619444386575</v>
      </c>
      <c r="C48" s="74">
        <v>648.66200000000003</v>
      </c>
    </row>
    <row r="49" spans="1:3" x14ac:dyDescent="0.2">
      <c r="A49" s="73" t="s">
        <v>88</v>
      </c>
      <c r="B49" s="4">
        <v>44407.619444386575</v>
      </c>
      <c r="C49" s="74">
        <v>605.48299999999995</v>
      </c>
    </row>
    <row r="50" spans="1:3" x14ac:dyDescent="0.2">
      <c r="A50" s="73" t="s">
        <v>89</v>
      </c>
      <c r="B50" s="4">
        <v>44407.619444386575</v>
      </c>
      <c r="C50" s="74">
        <v>15051.013000000001</v>
      </c>
    </row>
    <row r="51" spans="1:3" x14ac:dyDescent="0.2">
      <c r="A51" s="75"/>
      <c r="B51" s="5"/>
      <c r="C51" s="76"/>
    </row>
    <row r="52" spans="1:3" x14ac:dyDescent="0.2">
      <c r="A52" s="73" t="s">
        <v>90</v>
      </c>
      <c r="B52" s="4">
        <v>44421.611805555556</v>
      </c>
      <c r="C52" s="74">
        <v>82369.803</v>
      </c>
    </row>
    <row r="53" spans="1:3" x14ac:dyDescent="0.2">
      <c r="A53" s="73" t="s">
        <v>68</v>
      </c>
      <c r="B53" s="4">
        <v>44422.611805555556</v>
      </c>
      <c r="C53" s="74" t="s">
        <v>44</v>
      </c>
    </row>
    <row r="54" spans="1:3" x14ac:dyDescent="0.2">
      <c r="A54" s="73" t="s">
        <v>91</v>
      </c>
      <c r="B54" s="4">
        <v>44423.611805555556</v>
      </c>
      <c r="C54" s="74">
        <v>2524.1799999999998</v>
      </c>
    </row>
    <row r="55" spans="1:3" x14ac:dyDescent="0.2">
      <c r="A55" s="73" t="s">
        <v>92</v>
      </c>
      <c r="B55" s="4">
        <v>44424.611805555556</v>
      </c>
      <c r="C55" s="74">
        <v>1147.355</v>
      </c>
    </row>
    <row r="56" spans="1:3" x14ac:dyDescent="0.2">
      <c r="A56" s="73" t="s">
        <v>93</v>
      </c>
      <c r="B56" s="4">
        <v>44425.611805555556</v>
      </c>
      <c r="C56" s="74">
        <v>11539.937</v>
      </c>
    </row>
    <row r="57" spans="1:3" x14ac:dyDescent="0.2">
      <c r="A57" s="73" t="s">
        <v>94</v>
      </c>
      <c r="B57" s="4">
        <v>44426.611805555556</v>
      </c>
      <c r="C57" s="74">
        <v>535.22900000000004</v>
      </c>
    </row>
    <row r="58" spans="1:3" x14ac:dyDescent="0.2">
      <c r="A58" s="73" t="s">
        <v>95</v>
      </c>
      <c r="B58" s="4">
        <v>44427.611805555556</v>
      </c>
      <c r="C58" s="74">
        <v>1323048.1070000001</v>
      </c>
    </row>
    <row r="59" spans="1:3" x14ac:dyDescent="0.2">
      <c r="A59" s="75"/>
      <c r="B59" s="5"/>
      <c r="C59" s="76"/>
    </row>
    <row r="60" spans="1:3" x14ac:dyDescent="0.2">
      <c r="A60" s="73" t="s">
        <v>96</v>
      </c>
      <c r="B60" s="4">
        <v>44426.4375</v>
      </c>
      <c r="C60" s="74">
        <v>673.50099999999998</v>
      </c>
    </row>
    <row r="61" spans="1:3" x14ac:dyDescent="0.2">
      <c r="A61" s="73" t="s">
        <v>68</v>
      </c>
      <c r="B61" s="4">
        <v>44426.4375</v>
      </c>
      <c r="C61" s="74" t="s">
        <v>44</v>
      </c>
    </row>
    <row r="62" spans="1:3" x14ac:dyDescent="0.2">
      <c r="A62" s="73" t="s">
        <v>97</v>
      </c>
      <c r="B62" s="4">
        <v>44426.4375</v>
      </c>
      <c r="C62" s="74" t="s">
        <v>44</v>
      </c>
    </row>
    <row r="63" spans="1:3" x14ac:dyDescent="0.2">
      <c r="A63" s="73" t="s">
        <v>99</v>
      </c>
      <c r="B63" s="4">
        <v>44426.4375</v>
      </c>
      <c r="C63" s="74" t="s">
        <v>44</v>
      </c>
    </row>
    <row r="64" spans="1:3" x14ac:dyDescent="0.2">
      <c r="A64" s="75"/>
      <c r="B64" s="5"/>
      <c r="C64" s="76"/>
    </row>
    <row r="65" spans="1:3" x14ac:dyDescent="0.2">
      <c r="A65" s="73" t="s">
        <v>90</v>
      </c>
      <c r="B65" s="4">
        <v>44427.449305555558</v>
      </c>
      <c r="C65" s="74">
        <v>97740.61</v>
      </c>
    </row>
    <row r="66" spans="1:3" x14ac:dyDescent="0.2">
      <c r="A66" s="73" t="s">
        <v>68</v>
      </c>
      <c r="B66" s="4">
        <v>44427.449305555558</v>
      </c>
      <c r="C66" s="74" t="s">
        <v>44</v>
      </c>
    </row>
    <row r="67" spans="1:3" x14ac:dyDescent="0.2">
      <c r="A67" s="73" t="s">
        <v>100</v>
      </c>
      <c r="B67" s="4">
        <v>44427.449305555558</v>
      </c>
      <c r="C67" s="74">
        <v>3567.2809999999999</v>
      </c>
    </row>
    <row r="68" spans="1:3" x14ac:dyDescent="0.2">
      <c r="A68" s="73" t="s">
        <v>102</v>
      </c>
      <c r="B68" s="4">
        <v>44427.449305555558</v>
      </c>
      <c r="C68" s="74">
        <v>1292.884</v>
      </c>
    </row>
    <row r="69" spans="1:3" x14ac:dyDescent="0.2">
      <c r="A69" s="75"/>
      <c r="B69" s="5"/>
      <c r="C69" s="76"/>
    </row>
    <row r="70" spans="1:3" x14ac:dyDescent="0.2">
      <c r="A70" s="73" t="s">
        <v>68</v>
      </c>
      <c r="B70" s="4">
        <v>44433.618055555555</v>
      </c>
      <c r="C70" s="74" t="s">
        <v>44</v>
      </c>
    </row>
    <row r="71" spans="1:3" x14ac:dyDescent="0.2">
      <c r="A71" s="73" t="s">
        <v>90</v>
      </c>
      <c r="B71" s="4">
        <v>44433.618055555555</v>
      </c>
      <c r="C71" s="74">
        <v>83062.255999999994</v>
      </c>
    </row>
    <row r="72" spans="1:3" x14ac:dyDescent="0.2">
      <c r="A72" s="73" t="s">
        <v>103</v>
      </c>
      <c r="B72" s="4">
        <v>44433.618055555555</v>
      </c>
      <c r="C72" s="74">
        <v>1949.4960000000001</v>
      </c>
    </row>
    <row r="73" spans="1:3" x14ac:dyDescent="0.2">
      <c r="A73" s="73" t="s">
        <v>104</v>
      </c>
      <c r="B73" s="4">
        <v>44433.618055555555</v>
      </c>
      <c r="C73" s="74">
        <v>913.21900000000005</v>
      </c>
    </row>
    <row r="74" spans="1:3" x14ac:dyDescent="0.2">
      <c r="A74" s="75"/>
      <c r="B74" s="5"/>
      <c r="C74" s="76"/>
    </row>
    <row r="75" spans="1:3" x14ac:dyDescent="0.2">
      <c r="A75" s="73" t="s">
        <v>68</v>
      </c>
      <c r="B75" s="4">
        <v>44435.505555555559</v>
      </c>
      <c r="C75" s="74" t="s">
        <v>44</v>
      </c>
    </row>
    <row r="76" spans="1:3" x14ac:dyDescent="0.2">
      <c r="A76" s="73" t="s">
        <v>90</v>
      </c>
      <c r="B76" s="4">
        <v>44435.505555555559</v>
      </c>
      <c r="C76" s="74">
        <v>80935.010999999999</v>
      </c>
    </row>
    <row r="77" spans="1:3" x14ac:dyDescent="0.2">
      <c r="A77" s="73" t="s">
        <v>105</v>
      </c>
      <c r="B77" s="4">
        <v>44435.505555555559</v>
      </c>
      <c r="C77" s="74">
        <v>2254.413</v>
      </c>
    </row>
    <row r="78" spans="1:3" x14ac:dyDescent="0.2">
      <c r="A78" s="73" t="s">
        <v>106</v>
      </c>
      <c r="B78" s="4">
        <v>44435.505555555559</v>
      </c>
      <c r="C78" s="74">
        <v>16005.011</v>
      </c>
    </row>
    <row r="79" spans="1:3" x14ac:dyDescent="0.2">
      <c r="A79" s="75"/>
      <c r="B79" s="5"/>
      <c r="C79" s="76"/>
    </row>
    <row r="80" spans="1:3" x14ac:dyDescent="0.2">
      <c r="A80" s="73" t="s">
        <v>68</v>
      </c>
      <c r="B80" s="4">
        <v>44449.400694444441</v>
      </c>
      <c r="C80" s="74" t="s">
        <v>44</v>
      </c>
    </row>
    <row r="81" spans="1:3" x14ac:dyDescent="0.2">
      <c r="A81" s="73" t="s">
        <v>107</v>
      </c>
      <c r="B81" s="4">
        <v>44449.400694444441</v>
      </c>
      <c r="C81" s="74">
        <v>79196.085000000006</v>
      </c>
    </row>
    <row r="82" spans="1:3" x14ac:dyDescent="0.2">
      <c r="A82" s="73" t="s">
        <v>108</v>
      </c>
      <c r="B82" s="4">
        <v>44449.400694444441</v>
      </c>
      <c r="C82" s="74">
        <v>4165.491</v>
      </c>
    </row>
    <row r="83" spans="1:3" x14ac:dyDescent="0.2">
      <c r="A83" s="73" t="s">
        <v>109</v>
      </c>
      <c r="B83" s="4">
        <v>44449.400694444441</v>
      </c>
      <c r="C83" s="74">
        <v>2594.2620000000002</v>
      </c>
    </row>
    <row r="84" spans="1:3" x14ac:dyDescent="0.2">
      <c r="A84" s="73" t="s">
        <v>110</v>
      </c>
      <c r="B84" s="4">
        <v>44449.400694444441</v>
      </c>
      <c r="C84" s="74">
        <v>1730.7280000000001</v>
      </c>
    </row>
    <row r="85" spans="1:3" x14ac:dyDescent="0.2">
      <c r="A85" s="73" t="s">
        <v>111</v>
      </c>
      <c r="B85" s="4">
        <v>44449.400694444441</v>
      </c>
      <c r="C85" s="74">
        <v>1162.1790000000001</v>
      </c>
    </row>
    <row r="86" spans="1:3" x14ac:dyDescent="0.2">
      <c r="A86" s="73" t="s">
        <v>112</v>
      </c>
      <c r="B86" s="4">
        <v>44449.400694444441</v>
      </c>
      <c r="C86" s="74">
        <v>2993.4140000000002</v>
      </c>
    </row>
    <row r="87" spans="1:3" x14ac:dyDescent="0.2">
      <c r="A87" s="73" t="s">
        <v>113</v>
      </c>
      <c r="B87" s="4">
        <v>44449.400694444441</v>
      </c>
      <c r="C87" s="74">
        <v>292.911</v>
      </c>
    </row>
    <row r="88" spans="1:3" x14ac:dyDescent="0.2">
      <c r="A88" s="75"/>
      <c r="B88" s="5"/>
      <c r="C88" s="76"/>
    </row>
    <row r="89" spans="1:3" x14ac:dyDescent="0.2">
      <c r="A89" s="73" t="s">
        <v>68</v>
      </c>
      <c r="B89" s="4">
        <v>44467.406944444447</v>
      </c>
      <c r="C89" s="74" t="s">
        <v>44</v>
      </c>
    </row>
    <row r="90" spans="1:3" x14ac:dyDescent="0.2">
      <c r="A90" s="73" t="s">
        <v>114</v>
      </c>
      <c r="B90" s="4">
        <v>44467.406944444447</v>
      </c>
      <c r="C90" s="74">
        <v>8011.7160000000003</v>
      </c>
    </row>
    <row r="91" spans="1:3" x14ac:dyDescent="0.2">
      <c r="A91" s="77" t="s">
        <v>115</v>
      </c>
      <c r="B91" s="4">
        <v>44467.406944444447</v>
      </c>
      <c r="C91" s="74">
        <v>3558.9659999999999</v>
      </c>
    </row>
    <row r="92" spans="1:3" x14ac:dyDescent="0.2">
      <c r="A92" s="73" t="s">
        <v>116</v>
      </c>
      <c r="B92" s="4">
        <v>44467.406944444447</v>
      </c>
      <c r="C92" s="74">
        <v>1005.5170000000001</v>
      </c>
    </row>
    <row r="93" spans="1:3" x14ac:dyDescent="0.2">
      <c r="A93" s="73" t="s">
        <v>117</v>
      </c>
      <c r="B93" s="4">
        <v>44467.406944444447</v>
      </c>
      <c r="C93" s="74">
        <v>642.32799999999997</v>
      </c>
    </row>
    <row r="94" spans="1:3" x14ac:dyDescent="0.2">
      <c r="A94" s="77" t="s">
        <v>118</v>
      </c>
      <c r="B94" s="4">
        <v>44467.406944444447</v>
      </c>
      <c r="C94" s="74">
        <v>6365.4719999999998</v>
      </c>
    </row>
    <row r="95" spans="1:3" x14ac:dyDescent="0.2">
      <c r="A95" s="73" t="s">
        <v>119</v>
      </c>
      <c r="B95" s="4">
        <v>44467.406944444447</v>
      </c>
      <c r="C95" s="74">
        <v>2083.2280000000001</v>
      </c>
    </row>
    <row r="96" spans="1:3" x14ac:dyDescent="0.2">
      <c r="A96" s="77" t="s">
        <v>120</v>
      </c>
      <c r="B96" s="4">
        <v>44467.406944444447</v>
      </c>
      <c r="C96" s="74">
        <v>6817.2879999999996</v>
      </c>
    </row>
    <row r="97" spans="1:3" x14ac:dyDescent="0.2">
      <c r="A97" s="75"/>
      <c r="B97" s="5"/>
      <c r="C97" s="76"/>
    </row>
    <row r="98" spans="1:3" x14ac:dyDescent="0.2">
      <c r="A98" s="73" t="s">
        <v>68</v>
      </c>
      <c r="B98" s="4">
        <v>44482.435416666667</v>
      </c>
      <c r="C98" s="74" t="s">
        <v>44</v>
      </c>
    </row>
    <row r="99" spans="1:3" x14ac:dyDescent="0.2">
      <c r="A99" s="73" t="s">
        <v>114</v>
      </c>
      <c r="B99" s="4">
        <v>44482.435416666667</v>
      </c>
      <c r="C99" s="74">
        <v>16211.081</v>
      </c>
    </row>
    <row r="100" spans="1:3" x14ac:dyDescent="0.2">
      <c r="A100" s="73" t="s">
        <v>46</v>
      </c>
      <c r="B100" s="4">
        <v>44482.435416666667</v>
      </c>
      <c r="C100" s="74" t="s">
        <v>44</v>
      </c>
    </row>
    <row r="101" spans="1:3" x14ac:dyDescent="0.2">
      <c r="A101" s="73" t="s">
        <v>121</v>
      </c>
      <c r="B101" s="4">
        <v>44482.435416666667</v>
      </c>
      <c r="C101" s="74">
        <v>255369.56700000001</v>
      </c>
    </row>
    <row r="102" spans="1:3" x14ac:dyDescent="0.2">
      <c r="A102" s="73" t="s">
        <v>122</v>
      </c>
      <c r="B102" s="4">
        <v>44482.435416666667</v>
      </c>
      <c r="C102" s="74">
        <v>2677.0329999999999</v>
      </c>
    </row>
    <row r="103" spans="1:3" x14ac:dyDescent="0.2">
      <c r="A103" s="73" t="s">
        <v>123</v>
      </c>
      <c r="B103" s="4">
        <v>44482.435416666667</v>
      </c>
      <c r="C103" s="74">
        <v>592.44500000000005</v>
      </c>
    </row>
    <row r="104" spans="1:3" x14ac:dyDescent="0.2">
      <c r="A104" s="73" t="s">
        <v>124</v>
      </c>
      <c r="B104" s="4">
        <v>44482.435416666667</v>
      </c>
      <c r="C104" s="74">
        <v>1851.5070000000001</v>
      </c>
    </row>
    <row r="105" spans="1:3" x14ac:dyDescent="0.2">
      <c r="A105" s="73" t="s">
        <v>125</v>
      </c>
      <c r="B105" s="4">
        <v>44482.435416666667</v>
      </c>
      <c r="C105" s="74">
        <v>3459.7530000000002</v>
      </c>
    </row>
    <row r="106" spans="1:3" x14ac:dyDescent="0.2">
      <c r="A106" s="75"/>
      <c r="B106" s="5"/>
      <c r="C106" s="76"/>
    </row>
    <row r="107" spans="1:3" x14ac:dyDescent="0.2">
      <c r="A107" s="73" t="s">
        <v>68</v>
      </c>
      <c r="B107" s="4">
        <v>44491.428472222222</v>
      </c>
      <c r="C107" s="74" t="s">
        <v>44</v>
      </c>
    </row>
    <row r="108" spans="1:3" x14ac:dyDescent="0.2">
      <c r="A108" s="73" t="s">
        <v>126</v>
      </c>
      <c r="B108" s="4">
        <v>44491.428472222222</v>
      </c>
      <c r="C108" s="74">
        <v>827.13099999999997</v>
      </c>
    </row>
    <row r="109" spans="1:3" x14ac:dyDescent="0.2">
      <c r="A109" s="73" t="s">
        <v>127</v>
      </c>
      <c r="B109" s="4">
        <v>44491.428472222222</v>
      </c>
      <c r="C109" s="74">
        <v>2321.8980000000001</v>
      </c>
    </row>
    <row r="110" spans="1:3" x14ac:dyDescent="0.2">
      <c r="A110" s="73" t="s">
        <v>128</v>
      </c>
      <c r="B110" s="4">
        <v>44491.428472222222</v>
      </c>
      <c r="C110" s="74">
        <v>1013.951</v>
      </c>
    </row>
    <row r="111" spans="1:3" x14ac:dyDescent="0.2">
      <c r="A111" s="73" t="s">
        <v>129</v>
      </c>
      <c r="B111" s="4">
        <v>44491.428472222222</v>
      </c>
      <c r="C111" s="74">
        <v>3757.0309999999999</v>
      </c>
    </row>
    <row r="112" spans="1:3" x14ac:dyDescent="0.2">
      <c r="A112" s="73" t="s">
        <v>130</v>
      </c>
      <c r="B112" s="4">
        <v>44491.428472222222</v>
      </c>
      <c r="C112" s="74">
        <v>2065.7530000000002</v>
      </c>
    </row>
    <row r="113" spans="1:3" x14ac:dyDescent="0.2">
      <c r="A113" s="73" t="s">
        <v>131</v>
      </c>
      <c r="B113" s="4">
        <v>44491.428472222222</v>
      </c>
      <c r="C113" s="74">
        <v>3292.6689999999999</v>
      </c>
    </row>
    <row r="114" spans="1:3" x14ac:dyDescent="0.2">
      <c r="A114" s="73" t="s">
        <v>132</v>
      </c>
      <c r="B114" s="4">
        <v>44491.428472222222</v>
      </c>
      <c r="C114" s="74">
        <v>1700.671</v>
      </c>
    </row>
    <row r="115" spans="1:3" x14ac:dyDescent="0.2">
      <c r="A115" s="75"/>
      <c r="B115" s="5"/>
      <c r="C115" s="76"/>
    </row>
    <row r="116" spans="1:3" x14ac:dyDescent="0.2">
      <c r="A116" s="78" t="s">
        <v>43</v>
      </c>
      <c r="B116" s="4">
        <v>44497.574305555558</v>
      </c>
      <c r="C116" s="79" t="s">
        <v>44</v>
      </c>
    </row>
    <row r="117" spans="1:3" x14ac:dyDescent="0.2">
      <c r="A117" s="78" t="s">
        <v>133</v>
      </c>
      <c r="B117" s="4">
        <v>44497.574305555558</v>
      </c>
      <c r="C117" s="79">
        <v>12589.49</v>
      </c>
    </row>
    <row r="118" spans="1:3" x14ac:dyDescent="0.2">
      <c r="A118" s="78" t="s">
        <v>134</v>
      </c>
      <c r="B118" s="4">
        <v>44497.574305555558</v>
      </c>
      <c r="C118" s="79">
        <v>1857.8230000000001</v>
      </c>
    </row>
    <row r="119" spans="1:3" x14ac:dyDescent="0.2">
      <c r="A119" s="78" t="s">
        <v>135</v>
      </c>
      <c r="B119" s="4">
        <v>44497.574305555558</v>
      </c>
      <c r="C119" s="79">
        <v>4101.2669999999998</v>
      </c>
    </row>
    <row r="120" spans="1:3" x14ac:dyDescent="0.2">
      <c r="A120" s="78" t="s">
        <v>136</v>
      </c>
      <c r="B120" s="4">
        <v>44497.574305555558</v>
      </c>
      <c r="C120" s="79">
        <v>1824.2539999999999</v>
      </c>
    </row>
    <row r="121" spans="1:3" x14ac:dyDescent="0.2">
      <c r="A121" s="78" t="s">
        <v>137</v>
      </c>
      <c r="B121" s="4">
        <v>44497.574305555558</v>
      </c>
      <c r="C121" s="79">
        <v>32091.200000000001</v>
      </c>
    </row>
    <row r="122" spans="1:3" x14ac:dyDescent="0.2">
      <c r="A122" s="75"/>
      <c r="B122" s="5"/>
      <c r="C122" s="76"/>
    </row>
    <row r="123" spans="1:3" x14ac:dyDescent="0.2">
      <c r="A123" s="73" t="s">
        <v>68</v>
      </c>
      <c r="B123" s="4">
        <v>44510.359722222223</v>
      </c>
      <c r="C123" s="74" t="s">
        <v>44</v>
      </c>
    </row>
    <row r="124" spans="1:3" x14ac:dyDescent="0.2">
      <c r="A124" s="73" t="s">
        <v>138</v>
      </c>
      <c r="B124" s="4">
        <v>44511.359722222223</v>
      </c>
      <c r="C124" s="74">
        <v>936.40300000000002</v>
      </c>
    </row>
    <row r="125" spans="1:3" x14ac:dyDescent="0.2">
      <c r="A125" s="73" t="s">
        <v>139</v>
      </c>
      <c r="B125" s="4">
        <v>44512.359722222223</v>
      </c>
      <c r="C125" s="74">
        <v>9126.3989999999994</v>
      </c>
    </row>
    <row r="126" spans="1:3" x14ac:dyDescent="0.2">
      <c r="A126" s="75"/>
      <c r="B126" s="5"/>
      <c r="C126" s="76"/>
    </row>
    <row r="127" spans="1:3" x14ac:dyDescent="0.2">
      <c r="A127" s="73" t="s">
        <v>43</v>
      </c>
      <c r="B127" s="4">
        <v>44526.375</v>
      </c>
      <c r="C127" s="74" t="s">
        <v>44</v>
      </c>
    </row>
    <row r="128" spans="1:3" x14ac:dyDescent="0.2">
      <c r="A128" s="73" t="s">
        <v>188</v>
      </c>
      <c r="B128" s="4">
        <v>44526.375</v>
      </c>
      <c r="C128" s="74">
        <v>947.01</v>
      </c>
    </row>
    <row r="129" spans="1:3" x14ac:dyDescent="0.2">
      <c r="A129" s="73" t="s">
        <v>189</v>
      </c>
      <c r="B129" s="4">
        <v>44526.375</v>
      </c>
      <c r="C129" s="74">
        <v>7639.4759999999997</v>
      </c>
    </row>
    <row r="130" spans="1:3" x14ac:dyDescent="0.2">
      <c r="A130" s="75"/>
      <c r="B130" s="5"/>
      <c r="C130" s="76"/>
    </row>
    <row r="131" spans="1:3" x14ac:dyDescent="0.2">
      <c r="A131" s="73" t="s">
        <v>43</v>
      </c>
      <c r="B131" s="4">
        <v>44540.443749999999</v>
      </c>
      <c r="C131" s="74" t="s">
        <v>44</v>
      </c>
    </row>
    <row r="132" spans="1:3" x14ac:dyDescent="0.2">
      <c r="A132" s="73" t="s">
        <v>190</v>
      </c>
      <c r="B132" s="4">
        <v>44540.443749999999</v>
      </c>
      <c r="C132" s="74">
        <v>12523.924000000001</v>
      </c>
    </row>
    <row r="133" spans="1:3" x14ac:dyDescent="0.2">
      <c r="A133" s="73">
        <v>-1</v>
      </c>
      <c r="B133" s="4">
        <v>44540.443749999999</v>
      </c>
      <c r="C133" s="74">
        <v>3956.3980000000001</v>
      </c>
    </row>
    <row r="134" spans="1:3" x14ac:dyDescent="0.2">
      <c r="A134" s="73" t="s">
        <v>191</v>
      </c>
      <c r="B134" s="4">
        <v>44540.443749999999</v>
      </c>
      <c r="C134" s="74">
        <v>2702.442</v>
      </c>
    </row>
    <row r="135" spans="1:3" x14ac:dyDescent="0.2">
      <c r="A135" s="75"/>
      <c r="B135" s="5"/>
      <c r="C135" s="76"/>
    </row>
    <row r="136" spans="1:3" x14ac:dyDescent="0.2">
      <c r="A136" s="73" t="s">
        <v>68</v>
      </c>
      <c r="B136" s="4">
        <v>44582.438888888886</v>
      </c>
      <c r="C136" s="74" t="s">
        <v>44</v>
      </c>
    </row>
    <row r="137" spans="1:3" x14ac:dyDescent="0.2">
      <c r="A137" s="73" t="s">
        <v>114</v>
      </c>
      <c r="B137" s="4">
        <v>44582.438888888886</v>
      </c>
      <c r="C137" s="74">
        <v>6468.7209999999995</v>
      </c>
    </row>
    <row r="138" spans="1:3" x14ac:dyDescent="0.2">
      <c r="A138" s="73" t="s">
        <v>195</v>
      </c>
      <c r="B138" s="4">
        <v>44582.438888888886</v>
      </c>
      <c r="C138" s="74">
        <v>2397.549</v>
      </c>
    </row>
    <row r="139" spans="1:3" ht="16" thickBot="1" x14ac:dyDescent="0.25">
      <c r="A139" s="80"/>
      <c r="B139" s="81"/>
      <c r="C139" s="8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E8CAF5CCCB304DA19DEDEB71BB78D6" ma:contentTypeVersion="12" ma:contentTypeDescription="Create a new document." ma:contentTypeScope="" ma:versionID="c7d4291583a93cd616433d587d829f6d">
  <xsd:schema xmlns:xsd="http://www.w3.org/2001/XMLSchema" xmlns:xs="http://www.w3.org/2001/XMLSchema" xmlns:p="http://schemas.microsoft.com/office/2006/metadata/properties" xmlns:ns2="6a40c7db-c006-4f15-8596-3d206b820f96" xmlns:ns3="ce5fb963-04db-4ad0-8bdf-b0c7bf6d1c9f" targetNamespace="http://schemas.microsoft.com/office/2006/metadata/properties" ma:root="true" ma:fieldsID="f35b44c0eb8611f0ea35c4769a068b40" ns2:_="" ns3:_="">
    <xsd:import namespace="6a40c7db-c006-4f15-8596-3d206b820f96"/>
    <xsd:import namespace="ce5fb963-04db-4ad0-8bdf-b0c7bf6d1c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0c7db-c006-4f15-8596-3d206b820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fb963-04db-4ad0-8bdf-b0c7bf6d1c9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0B90E1-A4B0-4070-BEAF-060D5973C5E5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ce5fb963-04db-4ad0-8bdf-b0c7bf6d1c9f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6a40c7db-c006-4f15-8596-3d206b820f9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BF5169-F875-4854-8495-67E053DB6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0c7db-c006-4f15-8596-3d206b820f96"/>
    <ds:schemaRef ds:uri="ce5fb963-04db-4ad0-8bdf-b0c7bf6d1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A5D21-59EB-4262-96F3-AF13D46594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16s STD Curve</vt:lpstr>
      <vt:lpstr>2021 16s samples</vt:lpstr>
      <vt:lpstr>2021 Toxin STD Curve</vt:lpstr>
      <vt:lpstr>2021 Toxin Samples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Campbell</dc:creator>
  <cp:keywords/>
  <dc:description/>
  <cp:lastModifiedBy>Dave Redden</cp:lastModifiedBy>
  <cp:revision/>
  <dcterms:created xsi:type="dcterms:W3CDTF">2021-07-07T18:30:22Z</dcterms:created>
  <dcterms:modified xsi:type="dcterms:W3CDTF">2023-03-15T18:55:55Z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0x010100F8E8CAF5CCCB304DA19DEDEB71BB78D6</vt:lpwstr>
  </property>
  <property fmtid="{D5CDD505-2E9C-101B-9397-08002B2CF9AE}" pid="3" name="ESRI_WORKBOOK_ID">
    <vt:lpwstr>252a8c17a09e4ac394c04a2b3ce3c710</vt:lpwstr>
  </property>
</Properties>
</file>