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43aabd8ba585a/Documents/GFP/docs/"/>
    </mc:Choice>
  </mc:AlternateContent>
  <xr:revisionPtr revIDLastSave="310" documentId="8_{BEB41B1F-5E96-4CF4-9E33-48C8A22801C0}" xr6:coauthVersionLast="47" xr6:coauthVersionMax="47" xr10:uidLastSave="{1C5A6579-F885-4F72-B406-779F875AE8C5}"/>
  <bookViews>
    <workbookView xWindow="-120" yWindow="-120" windowWidth="20730" windowHeight="11160" xr2:uid="{F2DD8997-54F2-4B84-81BB-33A9A3045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P8" i="1" s="1"/>
  <c r="B1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3" i="1"/>
  <c r="H33" i="1" s="1"/>
  <c r="G34" i="1"/>
  <c r="G35" i="1"/>
  <c r="H35" i="1" s="1"/>
  <c r="G36" i="1"/>
  <c r="G37" i="1"/>
  <c r="G38" i="1"/>
  <c r="G39" i="1"/>
  <c r="G40" i="1"/>
  <c r="G41" i="1"/>
  <c r="G42" i="1"/>
  <c r="H42" i="1" s="1"/>
  <c r="G43" i="1"/>
  <c r="H43" i="1" s="1"/>
  <c r="G44" i="1"/>
  <c r="G45" i="1"/>
  <c r="G46" i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G58" i="1"/>
  <c r="G59" i="1"/>
  <c r="H59" i="1" s="1"/>
  <c r="G60" i="1"/>
  <c r="G61" i="1"/>
  <c r="G62" i="1"/>
  <c r="G63" i="1"/>
  <c r="G64" i="1"/>
  <c r="G65" i="1"/>
  <c r="G66" i="1"/>
  <c r="G67" i="1"/>
  <c r="H67" i="1" s="1"/>
  <c r="G68" i="1"/>
  <c r="G69" i="1"/>
  <c r="G70" i="1"/>
  <c r="G71" i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G88" i="1"/>
  <c r="G89" i="1"/>
  <c r="G90" i="1"/>
  <c r="G91" i="1"/>
  <c r="H91" i="1" s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H107" i="1" s="1"/>
  <c r="G108" i="1"/>
  <c r="G109" i="1"/>
  <c r="G110" i="1"/>
  <c r="G111" i="1"/>
  <c r="G112" i="1"/>
  <c r="G113" i="1"/>
  <c r="G114" i="1"/>
  <c r="H114" i="1" s="1"/>
  <c r="G115" i="1"/>
  <c r="H115" i="1" s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H129" i="1" s="1"/>
  <c r="G130" i="1"/>
  <c r="H130" i="1" s="1"/>
  <c r="G131" i="1"/>
  <c r="H131" i="1" s="1"/>
  <c r="G132" i="1"/>
  <c r="G133" i="1"/>
  <c r="G2" i="1"/>
  <c r="H2" i="1" s="1"/>
  <c r="P7" i="1" l="1"/>
  <c r="P2" i="1"/>
  <c r="P6" i="1"/>
  <c r="P3" i="1"/>
  <c r="P5" i="1"/>
  <c r="P12" i="1"/>
  <c r="P4" i="1"/>
  <c r="P11" i="1"/>
  <c r="P10" i="1"/>
  <c r="P9" i="1"/>
  <c r="I17" i="1"/>
  <c r="H106" i="1"/>
  <c r="H82" i="1"/>
  <c r="H66" i="1"/>
  <c r="H18" i="1"/>
  <c r="I18" i="1" s="1"/>
  <c r="J18" i="1" s="1"/>
  <c r="H121" i="1"/>
  <c r="H113" i="1"/>
  <c r="H105" i="1"/>
  <c r="H97" i="1"/>
  <c r="H89" i="1"/>
  <c r="H81" i="1"/>
  <c r="H73" i="1"/>
  <c r="H65" i="1"/>
  <c r="H57" i="1"/>
  <c r="H49" i="1"/>
  <c r="H25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98" i="1"/>
  <c r="H34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41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22" i="1"/>
  <c r="H90" i="1"/>
  <c r="H74" i="1"/>
  <c r="H58" i="1"/>
  <c r="H26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J17" i="1" l="1"/>
  <c r="K17" i="1" s="1"/>
  <c r="I19" i="1"/>
  <c r="K18" i="1"/>
  <c r="J19" i="1" l="1"/>
  <c r="K19" i="1" s="1"/>
  <c r="I20" i="1"/>
  <c r="J2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I2" i="1"/>
  <c r="J2" i="1" s="1"/>
  <c r="I21" i="1" l="1"/>
  <c r="J21" i="1" s="1"/>
  <c r="K20" i="1"/>
  <c r="I3" i="1"/>
  <c r="J3" i="1" s="1"/>
  <c r="K2" i="1" l="1"/>
  <c r="I4" i="1"/>
  <c r="J4" i="1" s="1"/>
  <c r="K3" i="1"/>
  <c r="I22" i="1"/>
  <c r="J22" i="1" s="1"/>
  <c r="K21" i="1"/>
  <c r="I23" i="1" l="1"/>
  <c r="J23" i="1" s="1"/>
  <c r="K22" i="1"/>
  <c r="I5" i="1"/>
  <c r="J5" i="1" s="1"/>
  <c r="K4" i="1" l="1"/>
  <c r="I24" i="1"/>
  <c r="J24" i="1" s="1"/>
  <c r="K23" i="1"/>
  <c r="I6" i="1"/>
  <c r="J6" i="1" s="1"/>
  <c r="K5" i="1"/>
  <c r="I25" i="1" l="1"/>
  <c r="J25" i="1" s="1"/>
  <c r="K24" i="1"/>
  <c r="I7" i="1"/>
  <c r="J7" i="1" s="1"/>
  <c r="K6" i="1" l="1"/>
  <c r="I26" i="1"/>
  <c r="J26" i="1" s="1"/>
  <c r="K25" i="1"/>
  <c r="I8" i="1"/>
  <c r="J8" i="1" s="1"/>
  <c r="K7" i="1"/>
  <c r="I9" i="1" l="1"/>
  <c r="J9" i="1" s="1"/>
  <c r="I27" i="1"/>
  <c r="J27" i="1" s="1"/>
  <c r="K26" i="1" l="1"/>
  <c r="K8" i="1"/>
  <c r="I28" i="1"/>
  <c r="J28" i="1" s="1"/>
  <c r="K27" i="1"/>
  <c r="I10" i="1"/>
  <c r="J10" i="1" s="1"/>
  <c r="K9" i="1"/>
  <c r="I11" i="1" l="1"/>
  <c r="J11" i="1" s="1"/>
  <c r="I29" i="1"/>
  <c r="J29" i="1" s="1"/>
  <c r="K10" i="1" l="1"/>
  <c r="K28" i="1"/>
  <c r="I30" i="1"/>
  <c r="J30" i="1" s="1"/>
  <c r="K29" i="1"/>
  <c r="I12" i="1"/>
  <c r="J12" i="1" s="1"/>
  <c r="K11" i="1"/>
  <c r="I13" i="1" l="1"/>
  <c r="J13" i="1" s="1"/>
  <c r="K12" i="1"/>
  <c r="I31" i="1"/>
  <c r="J31" i="1" s="1"/>
  <c r="K30" i="1" l="1"/>
  <c r="I32" i="1"/>
  <c r="J32" i="1" s="1"/>
  <c r="K31" i="1"/>
  <c r="I14" i="1"/>
  <c r="J14" i="1" s="1"/>
  <c r="K13" i="1"/>
  <c r="I15" i="1" l="1"/>
  <c r="J15" i="1" s="1"/>
  <c r="I33" i="1"/>
  <c r="J33" i="1" s="1"/>
  <c r="K32" i="1" l="1"/>
  <c r="K14" i="1"/>
  <c r="I16" i="1"/>
  <c r="K15" i="1"/>
  <c r="I34" i="1"/>
  <c r="J34" i="1" s="1"/>
  <c r="K33" i="1"/>
  <c r="J16" i="1" l="1"/>
  <c r="N3" i="1" s="1"/>
  <c r="I35" i="1"/>
  <c r="J35" i="1" s="1"/>
  <c r="K16" i="1" l="1"/>
  <c r="O3" i="1" s="1"/>
  <c r="Q3" i="1" s="1"/>
  <c r="K34" i="1"/>
  <c r="I36" i="1"/>
  <c r="J36" i="1" s="1"/>
  <c r="K35" i="1"/>
  <c r="I37" i="1" l="1"/>
  <c r="J37" i="1" s="1"/>
  <c r="K36" i="1"/>
  <c r="I38" i="1" l="1"/>
  <c r="J38" i="1" s="1"/>
  <c r="K37" i="1"/>
  <c r="I39" i="1" l="1"/>
  <c r="J39" i="1" s="1"/>
  <c r="K38" i="1" l="1"/>
  <c r="I40" i="1"/>
  <c r="J40" i="1" s="1"/>
  <c r="K39" i="1"/>
  <c r="I41" i="1" l="1"/>
  <c r="J41" i="1" s="1"/>
  <c r="K40" i="1" l="1"/>
  <c r="I42" i="1"/>
  <c r="J42" i="1" s="1"/>
  <c r="K41" i="1"/>
  <c r="I43" i="1" l="1"/>
  <c r="J43" i="1" s="1"/>
  <c r="K42" i="1" l="1"/>
  <c r="I44" i="1"/>
  <c r="J44" i="1" s="1"/>
  <c r="K43" i="1"/>
  <c r="I45" i="1" l="1"/>
  <c r="J45" i="1" s="1"/>
  <c r="K44" i="1" l="1"/>
  <c r="I46" i="1"/>
  <c r="J46" i="1" s="1"/>
  <c r="K45" i="1"/>
  <c r="I47" i="1" l="1"/>
  <c r="J47" i="1" s="1"/>
  <c r="K46" i="1" l="1"/>
  <c r="I48" i="1"/>
  <c r="J48" i="1" s="1"/>
  <c r="K47" i="1"/>
  <c r="I49" i="1" l="1"/>
  <c r="J49" i="1" s="1"/>
  <c r="K48" i="1"/>
  <c r="I50" i="1" l="1"/>
  <c r="J50" i="1" s="1"/>
  <c r="K49" i="1"/>
  <c r="I51" i="1" l="1"/>
  <c r="J51" i="1" s="1"/>
  <c r="K50" i="1" l="1"/>
  <c r="I52" i="1"/>
  <c r="J52" i="1" s="1"/>
  <c r="K51" i="1"/>
  <c r="I53" i="1" l="1"/>
  <c r="J53" i="1" s="1"/>
  <c r="K52" i="1" l="1"/>
  <c r="I54" i="1"/>
  <c r="J54" i="1" s="1"/>
  <c r="K53" i="1"/>
  <c r="I55" i="1" l="1"/>
  <c r="J55" i="1" s="1"/>
  <c r="K54" i="1" l="1"/>
  <c r="I56" i="1"/>
  <c r="J56" i="1" s="1"/>
  <c r="K55" i="1"/>
  <c r="I57" i="1" l="1"/>
  <c r="J57" i="1" s="1"/>
  <c r="K56" i="1" l="1"/>
  <c r="I58" i="1"/>
  <c r="J58" i="1" s="1"/>
  <c r="K57" i="1"/>
  <c r="I59" i="1" l="1"/>
  <c r="J59" i="1" s="1"/>
  <c r="K58" i="1" l="1"/>
  <c r="I60" i="1"/>
  <c r="J60" i="1" s="1"/>
  <c r="K59" i="1"/>
  <c r="I61" i="1" l="1"/>
  <c r="J61" i="1" s="1"/>
  <c r="K60" i="1"/>
  <c r="I62" i="1" l="1"/>
  <c r="J62" i="1" s="1"/>
  <c r="K61" i="1"/>
  <c r="I63" i="1" l="1"/>
  <c r="J63" i="1" s="1"/>
  <c r="K62" i="1" l="1"/>
  <c r="I64" i="1"/>
  <c r="J64" i="1" s="1"/>
  <c r="K63" i="1"/>
  <c r="I65" i="1" l="1"/>
  <c r="J65" i="1" s="1"/>
  <c r="K64" i="1" l="1"/>
  <c r="I66" i="1"/>
  <c r="J66" i="1" s="1"/>
  <c r="K65" i="1"/>
  <c r="I67" i="1" l="1"/>
  <c r="J67" i="1" s="1"/>
  <c r="K66" i="1" l="1"/>
  <c r="I68" i="1"/>
  <c r="J68" i="1" s="1"/>
  <c r="K67" i="1"/>
  <c r="I69" i="1" l="1"/>
  <c r="J69" i="1" s="1"/>
  <c r="K68" i="1" l="1"/>
  <c r="I70" i="1"/>
  <c r="J70" i="1" s="1"/>
  <c r="K69" i="1"/>
  <c r="I71" i="1" l="1"/>
  <c r="J71" i="1" s="1"/>
  <c r="K70" i="1" l="1"/>
  <c r="I72" i="1"/>
  <c r="J72" i="1" s="1"/>
  <c r="K71" i="1"/>
  <c r="I73" i="1" l="1"/>
  <c r="J73" i="1" s="1"/>
  <c r="K72" i="1"/>
  <c r="I74" i="1" l="1"/>
  <c r="J74" i="1" s="1"/>
  <c r="K73" i="1"/>
  <c r="I75" i="1" l="1"/>
  <c r="J75" i="1" s="1"/>
  <c r="K74" i="1" l="1"/>
  <c r="I76" i="1"/>
  <c r="J76" i="1" s="1"/>
  <c r="K75" i="1"/>
  <c r="I77" i="1" l="1"/>
  <c r="J77" i="1" s="1"/>
  <c r="K76" i="1" l="1"/>
  <c r="I78" i="1"/>
  <c r="J78" i="1" s="1"/>
  <c r="K77" i="1"/>
  <c r="I79" i="1" l="1"/>
  <c r="J79" i="1" s="1"/>
  <c r="K78" i="1" l="1"/>
  <c r="I80" i="1"/>
  <c r="J80" i="1" s="1"/>
  <c r="K79" i="1"/>
  <c r="I81" i="1" l="1"/>
  <c r="J81" i="1" s="1"/>
  <c r="K80" i="1" l="1"/>
  <c r="I82" i="1"/>
  <c r="J82" i="1" s="1"/>
  <c r="K81" i="1"/>
  <c r="I83" i="1" l="1"/>
  <c r="J83" i="1" s="1"/>
  <c r="K82" i="1" l="1"/>
  <c r="I84" i="1"/>
  <c r="J84" i="1" s="1"/>
  <c r="K83" i="1"/>
  <c r="I85" i="1" l="1"/>
  <c r="J85" i="1" s="1"/>
  <c r="K84" i="1"/>
  <c r="I86" i="1" l="1"/>
  <c r="J86" i="1" s="1"/>
  <c r="K85" i="1"/>
  <c r="I87" i="1" l="1"/>
  <c r="J87" i="1" s="1"/>
  <c r="K86" i="1" l="1"/>
  <c r="I88" i="1"/>
  <c r="J88" i="1" s="1"/>
  <c r="K87" i="1"/>
  <c r="I89" i="1" l="1"/>
  <c r="J89" i="1" s="1"/>
  <c r="K88" i="1" l="1"/>
  <c r="I90" i="1"/>
  <c r="J90" i="1" s="1"/>
  <c r="K89" i="1"/>
  <c r="I91" i="1" l="1"/>
  <c r="J91" i="1" s="1"/>
  <c r="K90" i="1" l="1"/>
  <c r="I92" i="1"/>
  <c r="J92" i="1" s="1"/>
  <c r="K91" i="1"/>
  <c r="I93" i="1" l="1"/>
  <c r="J93" i="1" s="1"/>
  <c r="K92" i="1" l="1"/>
  <c r="I94" i="1"/>
  <c r="J94" i="1" s="1"/>
  <c r="K93" i="1"/>
  <c r="I95" i="1" l="1"/>
  <c r="J95" i="1" s="1"/>
  <c r="K94" i="1" l="1"/>
  <c r="I96" i="1"/>
  <c r="J96" i="1" s="1"/>
  <c r="K95" i="1"/>
  <c r="I97" i="1" l="1"/>
  <c r="J97" i="1" s="1"/>
  <c r="K96" i="1"/>
  <c r="I98" i="1" l="1"/>
  <c r="J98" i="1" s="1"/>
  <c r="K97" i="1"/>
  <c r="I99" i="1" l="1"/>
  <c r="J99" i="1" s="1"/>
  <c r="K98" i="1" l="1"/>
  <c r="I100" i="1"/>
  <c r="J100" i="1" s="1"/>
  <c r="K99" i="1"/>
  <c r="I101" i="1" l="1"/>
  <c r="J101" i="1" s="1"/>
  <c r="K100" i="1" l="1"/>
  <c r="I102" i="1"/>
  <c r="J102" i="1" s="1"/>
  <c r="K101" i="1"/>
  <c r="I103" i="1" l="1"/>
  <c r="J103" i="1" s="1"/>
  <c r="K102" i="1" l="1"/>
  <c r="I104" i="1"/>
  <c r="J104" i="1" s="1"/>
  <c r="K103" i="1"/>
  <c r="I105" i="1" l="1"/>
  <c r="J105" i="1" s="1"/>
  <c r="K104" i="1" l="1"/>
  <c r="I106" i="1"/>
  <c r="J106" i="1" s="1"/>
  <c r="K105" i="1"/>
  <c r="I107" i="1" l="1"/>
  <c r="J107" i="1" s="1"/>
  <c r="K106" i="1" l="1"/>
  <c r="I108" i="1"/>
  <c r="J108" i="1" s="1"/>
  <c r="K107" i="1"/>
  <c r="I109" i="1" l="1"/>
  <c r="J109" i="1" s="1"/>
  <c r="K108" i="1"/>
  <c r="I110" i="1" l="1"/>
  <c r="J110" i="1" s="1"/>
  <c r="K109" i="1"/>
  <c r="I111" i="1" l="1"/>
  <c r="J111" i="1" s="1"/>
  <c r="K110" i="1" l="1"/>
  <c r="I112" i="1"/>
  <c r="J112" i="1" s="1"/>
  <c r="K111" i="1"/>
  <c r="I113" i="1" l="1"/>
  <c r="J113" i="1" s="1"/>
  <c r="K112" i="1" l="1"/>
  <c r="I114" i="1"/>
  <c r="J114" i="1" s="1"/>
  <c r="K113" i="1"/>
  <c r="I115" i="1" l="1"/>
  <c r="J115" i="1" s="1"/>
  <c r="K114" i="1" l="1"/>
  <c r="I116" i="1"/>
  <c r="J116" i="1" s="1"/>
  <c r="K115" i="1"/>
  <c r="I117" i="1" l="1"/>
  <c r="J117" i="1" s="1"/>
  <c r="K116" i="1" l="1"/>
  <c r="I118" i="1"/>
  <c r="J118" i="1" s="1"/>
  <c r="K117" i="1"/>
  <c r="I119" i="1" l="1"/>
  <c r="J119" i="1" s="1"/>
  <c r="K118" i="1" l="1"/>
  <c r="I120" i="1"/>
  <c r="J120" i="1" s="1"/>
  <c r="K119" i="1"/>
  <c r="I121" i="1" l="1"/>
  <c r="J121" i="1" s="1"/>
  <c r="K120" i="1"/>
  <c r="I122" i="1" l="1"/>
  <c r="J122" i="1" s="1"/>
  <c r="K121" i="1"/>
  <c r="I123" i="1" l="1"/>
  <c r="J123" i="1" s="1"/>
  <c r="K122" i="1" l="1"/>
  <c r="I124" i="1"/>
  <c r="J124" i="1" s="1"/>
  <c r="K123" i="1"/>
  <c r="I125" i="1" l="1"/>
  <c r="J125" i="1" s="1"/>
  <c r="K124" i="1" l="1"/>
  <c r="I126" i="1"/>
  <c r="J126" i="1" s="1"/>
  <c r="K125" i="1"/>
  <c r="I127" i="1" l="1"/>
  <c r="J127" i="1" s="1"/>
  <c r="K126" i="1" l="1"/>
  <c r="I128" i="1"/>
  <c r="J128" i="1" s="1"/>
  <c r="K127" i="1"/>
  <c r="I129" i="1" l="1"/>
  <c r="J129" i="1" s="1"/>
  <c r="K128" i="1" l="1"/>
  <c r="I130" i="1"/>
  <c r="J130" i="1" s="1"/>
  <c r="K129" i="1"/>
  <c r="I131" i="1" l="1"/>
  <c r="J131" i="1" s="1"/>
  <c r="K130" i="1" l="1"/>
  <c r="I132" i="1"/>
  <c r="J132" i="1" s="1"/>
  <c r="K131" i="1"/>
  <c r="I133" i="1" l="1"/>
  <c r="J133" i="1" s="1"/>
  <c r="K132" i="1"/>
  <c r="K133" i="1" l="1"/>
  <c r="N2" i="1"/>
  <c r="N4" i="1"/>
  <c r="N5" i="1"/>
  <c r="N6" i="1"/>
  <c r="N7" i="1"/>
  <c r="N8" i="1"/>
  <c r="N9" i="1"/>
  <c r="N10" i="1"/>
  <c r="N11" i="1"/>
  <c r="N12" i="1"/>
  <c r="O2" i="1"/>
  <c r="Q2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Q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tc={FAD3E937-135A-4066-B205-0F6C7426DB34}</author>
    <author>tc={5E002E3B-98E4-4E52-BB38-00DA0163E0A8}</author>
  </authors>
  <commentList>
    <comment ref="D1" authorId="0" shapeId="0" xr:uid="{FAD3E937-135A-4066-B205-0F6C7426DB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will be in the background</t>
      </text>
    </comment>
    <comment ref="A14" authorId="1" shapeId="0" xr:uid="{5E002E3B-98E4-4E52-BB38-00DA0163E0A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that the likelihood of a pullet dying is smoothed out over the months of the year</t>
      </text>
    </comment>
  </commentList>
</comments>
</file>

<file path=xl/sharedStrings.xml><?xml version="1.0" encoding="utf-8"?>
<sst xmlns="http://schemas.openxmlformats.org/spreadsheetml/2006/main" count="27" uniqueCount="25">
  <si>
    <t>Month</t>
  </si>
  <si>
    <t>Year</t>
  </si>
  <si>
    <t>Parameters</t>
  </si>
  <si>
    <t>Initial flock size (assume all pullets)</t>
  </si>
  <si>
    <t>mortality rate of pullets</t>
  </si>
  <si>
    <t>Period</t>
  </si>
  <si>
    <t>Period Rank</t>
  </si>
  <si>
    <t># eggs laid per pullet per day</t>
  </si>
  <si>
    <t>price per egg</t>
  </si>
  <si>
    <t>Pullet Revenue</t>
  </si>
  <si>
    <t>Spent Hen Revenue</t>
  </si>
  <si>
    <t>manure revenue per spent hen</t>
  </si>
  <si>
    <t># Pullets</t>
  </si>
  <si>
    <t>Total Revenue</t>
  </si>
  <si>
    <t>monthly survival rate</t>
  </si>
  <si>
    <t>Transition Month</t>
  </si>
  <si>
    <t>price per spent hen</t>
  </si>
  <si>
    <t># Eggs</t>
  </si>
  <si>
    <t>Revenue</t>
  </si>
  <si>
    <t>new pullets purchased at end of each period</t>
  </si>
  <si>
    <t>breeding period of pullets (months)</t>
  </si>
  <si>
    <t>transition delay for pullets (months)</t>
  </si>
  <si>
    <t>effective price per spent hen</t>
  </si>
  <si>
    <t>% eggs that break</t>
  </si>
  <si>
    <t>Derived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</si>
</sst>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/mm"/>
    <numFmt numFmtId="165" formatCode="_-* #,##0_-;\-* #,##0_-;_-* &quot;-&quot;??_-;_-@_-"/>
    <numFmt numFmtId="166" formatCode="_-&quot;$&quot;* #,##0_-;\-&quot;$&quot;* #,##0_-;_-&quot;$&quot;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1" applyNumberFormat="1" applyFont="1" applyBorder="1"/>
    <xf numFmtId="44" fontId="0" fillId="0" borderId="1" xfId="2" applyFont="1" applyBorder="1"/>
    <xf numFmtId="166" fontId="0" fillId="0" borderId="0" xfId="0" applyNumberFormat="1"/>
    <xf numFmtId="166" fontId="0" fillId="0" borderId="1" xfId="0" applyNumberFormat="1" applyBorder="1"/>
    <xf numFmtId="166" fontId="0" fillId="0" borderId="1" xfId="2" applyNumberFormat="1" applyFont="1" applyBorder="1"/>
    <xf numFmtId="167" fontId="0" fillId="0" borderId="1" xfId="3" applyNumberFormat="1" applyFont="1" applyBorder="1"/>
    <xf numFmtId="0" fontId="2" fillId="0" borderId="1" xfId="0" applyFont="1" applyBorder="1"/>
    <xf numFmtId="0" fontId="2" fillId="0" borderId="0" xfId="0" applyFont="1"/>
    <xf numFmtId="165" fontId="2" fillId="0" borderId="1" xfId="1" applyNumberFormat="1" applyFont="1" applyBorder="1"/>
    <xf numFmtId="0" fontId="2" fillId="0" borderId="1" xfId="0" applyFont="1" applyFill="1" applyBorder="1"/>
    <xf numFmtId="44" fontId="0" fillId="0" borderId="1" xfId="0" applyNumberFormat="1" applyBorder="1"/>
    <xf numFmtId="164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Hister" id="{1BDA1660-A4F2-4018-AE27-D722207924CD}" userId="64e43aabd8ba58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10-17T02:55:38.14" personId="{1BDA1660-A4F2-4018-AE27-D722207924CD}" id="{FAD3E937-135A-4066-B205-0F6C7426DB34}">
    <text>This table will be in the background</text>
  </threadedComment>
  <threadedComment ref="A14" dT="2021-10-16T21:02:53.98" personId="{1BDA1660-A4F2-4018-AE27-D722207924CD}" id="{5E002E3B-98E4-4E52-BB38-00DA0163E0A8}">
    <text>assumption that the likelihood of a pullet dying is smoothed out over the months of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935F-F50F-4627-A322-C796C5D503F3}">
  <dimension ref="A1:Q133"/>
  <sheetViews>
    <sheetView tabSelected="1" workbookViewId="0">
      <selection activeCell="D1" sqref="D1"/>
    </sheetView>
  </sheetViews>
  <sheetFormatPr defaultRowHeight="15" x14ac:dyDescent="0.25"/>
  <cols>
    <col min="1" max="1" width="49" style="1" bestFit="1" customWidth="1"/>
    <col min="7" max="7" width="13.85546875" bestFit="1" customWidth="1"/>
    <col min="8" max="8" width="16.28515625" bestFit="1" customWidth="1"/>
    <col min="9" max="9" width="10.5703125" style="2" bestFit="1" customWidth="1"/>
    <col min="10" max="10" width="10.5703125" style="2" customWidth="1"/>
    <col min="11" max="11" width="14.7109375" bestFit="1" customWidth="1"/>
    <col min="14" max="14" width="13.28515625" bestFit="1" customWidth="1"/>
    <col min="15" max="15" width="14.7109375" bestFit="1" customWidth="1"/>
    <col min="16" max="16" width="18.7109375" bestFit="1" customWidth="1"/>
    <col min="17" max="17" width="13.85546875" bestFit="1" customWidth="1"/>
  </cols>
  <sheetData>
    <row r="1" spans="1:17" s="15" customFormat="1" x14ac:dyDescent="0.25">
      <c r="A1" s="15" t="s">
        <v>2</v>
      </c>
      <c r="B1"/>
      <c r="D1" s="14" t="s">
        <v>0</v>
      </c>
      <c r="E1" s="14" t="s">
        <v>1</v>
      </c>
      <c r="F1" s="14" t="s">
        <v>5</v>
      </c>
      <c r="G1" s="14" t="s">
        <v>6</v>
      </c>
      <c r="H1" s="14" t="s">
        <v>15</v>
      </c>
      <c r="I1" s="16" t="s">
        <v>12</v>
      </c>
      <c r="J1" s="16" t="s">
        <v>17</v>
      </c>
      <c r="K1" s="17" t="s">
        <v>18</v>
      </c>
      <c r="M1" s="14" t="s">
        <v>1</v>
      </c>
      <c r="N1" s="14" t="s">
        <v>17</v>
      </c>
      <c r="O1" s="14" t="s">
        <v>9</v>
      </c>
      <c r="P1" s="14" t="s">
        <v>10</v>
      </c>
      <c r="Q1" s="14" t="s">
        <v>13</v>
      </c>
    </row>
    <row r="2" spans="1:17" x14ac:dyDescent="0.25">
      <c r="A2" s="5" t="s">
        <v>3</v>
      </c>
      <c r="B2" s="6">
        <v>10000</v>
      </c>
      <c r="D2" s="4">
        <v>1</v>
      </c>
      <c r="E2" s="4">
        <f>_xlfn.CEILING.MATH(D2/12)</f>
        <v>1</v>
      </c>
      <c r="F2" s="4">
        <f>_xlfn.CEILING.MATH(D2/$B$4)</f>
        <v>1</v>
      </c>
      <c r="G2" s="4">
        <f>MOD(D2-1,$B$4+$B$5)+1</f>
        <v>1</v>
      </c>
      <c r="H2" s="4" t="b">
        <f>G2&gt;$B$4</f>
        <v>0</v>
      </c>
      <c r="I2" s="8">
        <f>B2</f>
        <v>10000</v>
      </c>
      <c r="J2" s="8">
        <f>I2*$B$7*30.5*(1-$B$11)</f>
        <v>579500</v>
      </c>
      <c r="K2" s="11">
        <f>J2*$B$8</f>
        <v>289750</v>
      </c>
      <c r="L2" s="3"/>
      <c r="M2" s="4">
        <v>1</v>
      </c>
      <c r="N2" s="8">
        <f>SUMIF($E:$E,$M2,J:J)</f>
        <v>6849208.6135758115</v>
      </c>
      <c r="O2" s="12">
        <f>SUMIF($E:$E,$M2,K:K)</f>
        <v>3424604.3067879057</v>
      </c>
      <c r="P2" s="12">
        <f>B2*(1-$B$3)*($B$15)*(12/14)</f>
        <v>74828.57142857142</v>
      </c>
      <c r="Q2" s="11">
        <f>P2+O2</f>
        <v>3499432.8782164771</v>
      </c>
    </row>
    <row r="3" spans="1:17" x14ac:dyDescent="0.25">
      <c r="A3" s="5" t="s">
        <v>4</v>
      </c>
      <c r="B3" s="7">
        <v>0.03</v>
      </c>
      <c r="D3" s="4">
        <v>2</v>
      </c>
      <c r="E3" s="4">
        <f t="shared" ref="E3:E66" si="0">_xlfn.CEILING.MATH(D3/12)</f>
        <v>1</v>
      </c>
      <c r="F3" s="4">
        <f t="shared" ref="F3:F66" si="1">_xlfn.CEILING.MATH(D3/$B$4)</f>
        <v>1</v>
      </c>
      <c r="G3" s="4">
        <f t="shared" ref="G3:G66" si="2">MOD(D3-1,$B$4+$B$5)+1</f>
        <v>2</v>
      </c>
      <c r="H3" s="4" t="b">
        <f t="shared" ref="H3:H66" si="3">G3&gt;$B$4</f>
        <v>0</v>
      </c>
      <c r="I3" s="8">
        <f>IF(G3=1,$B$6,IF(H3,0,I2*$B$14))</f>
        <v>9972.3481133437235</v>
      </c>
      <c r="J3" s="8">
        <f t="shared" ref="J3:J66" si="4">I3*$B$7*30.5*(1-$B$11)</f>
        <v>577897.57316826866</v>
      </c>
      <c r="K3" s="11">
        <f t="shared" ref="K3:K66" si="5">J3*$B$8</f>
        <v>288948.78658413433</v>
      </c>
      <c r="M3" s="4">
        <v>2</v>
      </c>
      <c r="N3" s="8">
        <f>SUMIF($E:$E,$M3,J:J)</f>
        <v>3415260.9008147693</v>
      </c>
      <c r="O3" s="12">
        <f>SUMIF($E:$E,$M3,K:K)</f>
        <v>1707630.4504073847</v>
      </c>
      <c r="P3" s="12">
        <f>$B$6*(1-$B$3)*($B$15)*(12/14)</f>
        <v>37414.28571428571</v>
      </c>
      <c r="Q3" s="11">
        <f t="shared" ref="Q3:Q12" si="6">P3+O3</f>
        <v>1745044.7361216703</v>
      </c>
    </row>
    <row r="4" spans="1:17" x14ac:dyDescent="0.25">
      <c r="A4" s="5" t="s">
        <v>20</v>
      </c>
      <c r="B4" s="4">
        <v>14</v>
      </c>
      <c r="D4" s="4">
        <v>3</v>
      </c>
      <c r="E4" s="4">
        <f t="shared" si="0"/>
        <v>1</v>
      </c>
      <c r="F4" s="4">
        <f t="shared" si="1"/>
        <v>1</v>
      </c>
      <c r="G4" s="4">
        <f t="shared" si="2"/>
        <v>3</v>
      </c>
      <c r="H4" s="4" t="b">
        <f t="shared" si="3"/>
        <v>0</v>
      </c>
      <c r="I4" s="8">
        <f>IF(G4=1,$B$6,IF(H4,0,I3*$B$14))</f>
        <v>9944.7726893710114</v>
      </c>
      <c r="J4" s="8">
        <f t="shared" si="4"/>
        <v>576299.57734905009</v>
      </c>
      <c r="K4" s="11">
        <f t="shared" si="5"/>
        <v>288149.78867452504</v>
      </c>
      <c r="M4" s="4">
        <v>3</v>
      </c>
      <c r="N4" s="8">
        <f>SUMIF($E:$E,$M4,J:J)</f>
        <v>2842901.8353793737</v>
      </c>
      <c r="O4" s="12">
        <f>SUMIF($E:$E,$M4,K:K)</f>
        <v>1421450.9176896869</v>
      </c>
      <c r="P4" s="12">
        <f>$B$6*(1-$B$3)*($B$15)*(12/14)</f>
        <v>37414.28571428571</v>
      </c>
      <c r="Q4" s="11">
        <f t="shared" si="6"/>
        <v>1458865.2034039726</v>
      </c>
    </row>
    <row r="5" spans="1:17" x14ac:dyDescent="0.25">
      <c r="A5" s="5" t="s">
        <v>21</v>
      </c>
      <c r="B5" s="4">
        <v>2</v>
      </c>
      <c r="D5" s="4">
        <v>4</v>
      </c>
      <c r="E5" s="4">
        <f t="shared" si="0"/>
        <v>1</v>
      </c>
      <c r="F5" s="4">
        <f t="shared" si="1"/>
        <v>1</v>
      </c>
      <c r="G5" s="4">
        <f t="shared" si="2"/>
        <v>4</v>
      </c>
      <c r="H5" s="4" t="b">
        <f t="shared" si="3"/>
        <v>0</v>
      </c>
      <c r="I5" s="8">
        <f>IF(G5=1,$B$6,IF(H5,0,I4*$B$14))</f>
        <v>9917.2735166481198</v>
      </c>
      <c r="J5" s="8">
        <f t="shared" si="4"/>
        <v>574706.00028975843</v>
      </c>
      <c r="K5" s="11">
        <f t="shared" si="5"/>
        <v>287353.00014487922</v>
      </c>
      <c r="M5" s="4">
        <v>4</v>
      </c>
      <c r="N5" s="8">
        <f>SUMIF($E:$E,$M5,J:J)</f>
        <v>2830188.3493852662</v>
      </c>
      <c r="O5" s="12">
        <f>SUMIF($E:$E,$M5,K:K)</f>
        <v>1415094.1746926331</v>
      </c>
      <c r="P5" s="12">
        <f>$B$6*(1-$B$3)*($B$15)*(12/14)</f>
        <v>37414.28571428571</v>
      </c>
      <c r="Q5" s="11">
        <f t="shared" si="6"/>
        <v>1452508.4604069188</v>
      </c>
    </row>
    <row r="6" spans="1:17" x14ac:dyDescent="0.25">
      <c r="A6" s="5" t="s">
        <v>19</v>
      </c>
      <c r="B6" s="6">
        <v>5000</v>
      </c>
      <c r="D6" s="4">
        <v>5</v>
      </c>
      <c r="E6" s="4">
        <f t="shared" si="0"/>
        <v>1</v>
      </c>
      <c r="F6" s="4">
        <f t="shared" si="1"/>
        <v>1</v>
      </c>
      <c r="G6" s="4">
        <f t="shared" si="2"/>
        <v>5</v>
      </c>
      <c r="H6" s="4" t="b">
        <f t="shared" si="3"/>
        <v>0</v>
      </c>
      <c r="I6" s="8">
        <f>IF(G6=1,$B$6,IF(H6,0,I5*$B$14))</f>
        <v>9889.850384325955</v>
      </c>
      <c r="J6" s="8">
        <f t="shared" si="4"/>
        <v>573116.82977168902</v>
      </c>
      <c r="K6" s="11">
        <f t="shared" si="5"/>
        <v>286558.41488584451</v>
      </c>
      <c r="M6" s="4">
        <v>5</v>
      </c>
      <c r="N6" s="8">
        <f>SUMIF($E:$E,$M6,J:J)</f>
        <v>3424604.3067879057</v>
      </c>
      <c r="O6" s="12">
        <f>SUMIF($E:$E,$M6,K:K)</f>
        <v>1712302.1533939529</v>
      </c>
      <c r="P6" s="12">
        <f>$B$6*(1-$B$3)*($B$15)*(12/14)</f>
        <v>37414.28571428571</v>
      </c>
      <c r="Q6" s="11">
        <f t="shared" si="6"/>
        <v>1749716.4391082386</v>
      </c>
    </row>
    <row r="7" spans="1:17" x14ac:dyDescent="0.25">
      <c r="A7" s="5" t="s">
        <v>7</v>
      </c>
      <c r="B7" s="8">
        <v>2</v>
      </c>
      <c r="D7" s="4">
        <v>6</v>
      </c>
      <c r="E7" s="4">
        <f t="shared" si="0"/>
        <v>1</v>
      </c>
      <c r="F7" s="4">
        <f t="shared" si="1"/>
        <v>1</v>
      </c>
      <c r="G7" s="4">
        <f t="shared" si="2"/>
        <v>6</v>
      </c>
      <c r="H7" s="4" t="b">
        <f t="shared" si="3"/>
        <v>0</v>
      </c>
      <c r="I7" s="8">
        <f>IF(G7=1,$B$6,IF(H7,0,I6*$B$14))</f>
        <v>9862.5030821384626</v>
      </c>
      <c r="J7" s="8">
        <f t="shared" si="4"/>
        <v>571532.05360992393</v>
      </c>
      <c r="K7" s="11">
        <f t="shared" si="5"/>
        <v>285766.02680496196</v>
      </c>
      <c r="M7" s="4">
        <v>6</v>
      </c>
      <c r="N7" s="8">
        <f>SUMIF($E:$E,$M7,J:J)</f>
        <v>2855475.282813869</v>
      </c>
      <c r="O7" s="12">
        <f>SUMIF($E:$E,$M7,K:K)</f>
        <v>1427737.6414069345</v>
      </c>
      <c r="P7" s="12">
        <f>$B$6*(1-$B$3)*($B$15)*(12/14)</f>
        <v>37414.28571428571</v>
      </c>
      <c r="Q7" s="11">
        <f t="shared" si="6"/>
        <v>1465151.9271212202</v>
      </c>
    </row>
    <row r="8" spans="1:17" x14ac:dyDescent="0.25">
      <c r="A8" s="5" t="s">
        <v>8</v>
      </c>
      <c r="B8" s="9">
        <v>0.5</v>
      </c>
      <c r="D8" s="4">
        <v>7</v>
      </c>
      <c r="E8" s="4">
        <f t="shared" si="0"/>
        <v>1</v>
      </c>
      <c r="F8" s="4">
        <f t="shared" si="1"/>
        <v>1</v>
      </c>
      <c r="G8" s="4">
        <f t="shared" si="2"/>
        <v>7</v>
      </c>
      <c r="H8" s="4" t="b">
        <f t="shared" si="3"/>
        <v>0</v>
      </c>
      <c r="I8" s="8">
        <f>IF(G8=1,$B$6,IF(H8,0,I7*$B$14))</f>
        <v>9835.231400401015</v>
      </c>
      <c r="J8" s="8">
        <f t="shared" si="4"/>
        <v>569951.65965323872</v>
      </c>
      <c r="K8" s="11">
        <f t="shared" si="5"/>
        <v>284975.82982661936</v>
      </c>
      <c r="M8" s="4">
        <v>7</v>
      </c>
      <c r="N8" s="8">
        <f>SUMIF($E:$E,$M8,J:J)</f>
        <v>2842901.8353793737</v>
      </c>
      <c r="O8" s="12">
        <f>SUMIF($E:$E,$M8,K:K)</f>
        <v>1421450.9176896869</v>
      </c>
      <c r="P8" s="12">
        <f>$B$6*(1-$B$3)*($B$15)*(12/14)</f>
        <v>37414.28571428571</v>
      </c>
      <c r="Q8" s="11">
        <f t="shared" si="6"/>
        <v>1458865.2034039726</v>
      </c>
    </row>
    <row r="9" spans="1:17" x14ac:dyDescent="0.25">
      <c r="A9" s="5" t="s">
        <v>16</v>
      </c>
      <c r="B9" s="9">
        <v>5</v>
      </c>
      <c r="D9" s="4">
        <v>8</v>
      </c>
      <c r="E9" s="4">
        <f t="shared" si="0"/>
        <v>1</v>
      </c>
      <c r="F9" s="4">
        <f t="shared" si="1"/>
        <v>1</v>
      </c>
      <c r="G9" s="4">
        <f t="shared" si="2"/>
        <v>8</v>
      </c>
      <c r="H9" s="4" t="b">
        <f t="shared" si="3"/>
        <v>0</v>
      </c>
      <c r="I9" s="8">
        <f>IF(G9=1,$B$6,IF(H9,0,I8*$B$14))</f>
        <v>9808.0351300088005</v>
      </c>
      <c r="J9" s="8">
        <f t="shared" si="4"/>
        <v>568375.63578401005</v>
      </c>
      <c r="K9" s="11">
        <f t="shared" si="5"/>
        <v>284187.81789200503</v>
      </c>
      <c r="M9" s="4">
        <v>8</v>
      </c>
      <c r="N9" s="8">
        <f>SUMIF($E:$E,$M9,J:J)</f>
        <v>2830188.3493852662</v>
      </c>
      <c r="O9" s="12">
        <f>SUMIF($E:$E,$M9,K:K)</f>
        <v>1415094.1746926331</v>
      </c>
      <c r="P9" s="12">
        <f>$B$6*(1-$B$3)*($B$15)*(12/14)</f>
        <v>37414.28571428571</v>
      </c>
      <c r="Q9" s="11">
        <f t="shared" si="6"/>
        <v>1452508.4604069188</v>
      </c>
    </row>
    <row r="10" spans="1:17" x14ac:dyDescent="0.25">
      <c r="A10" s="5" t="s">
        <v>11</v>
      </c>
      <c r="B10" s="9">
        <v>4</v>
      </c>
      <c r="D10" s="4">
        <v>9</v>
      </c>
      <c r="E10" s="4">
        <f t="shared" si="0"/>
        <v>1</v>
      </c>
      <c r="F10" s="4">
        <f t="shared" si="1"/>
        <v>1</v>
      </c>
      <c r="G10" s="4">
        <f t="shared" si="2"/>
        <v>9</v>
      </c>
      <c r="H10" s="4" t="b">
        <f t="shared" si="3"/>
        <v>0</v>
      </c>
      <c r="I10" s="8">
        <f>IF(G10=1,$B$6,IF(H10,0,I9*$B$14))</f>
        <v>9780.9140624352221</v>
      </c>
      <c r="J10" s="8">
        <f t="shared" si="4"/>
        <v>566803.96991812112</v>
      </c>
      <c r="K10" s="11">
        <f t="shared" si="5"/>
        <v>283401.98495906056</v>
      </c>
      <c r="M10" s="4">
        <v>9</v>
      </c>
      <c r="N10" s="8">
        <f>SUMIF($E:$E,$M10,J:J)</f>
        <v>3424604.3067879057</v>
      </c>
      <c r="O10" s="12">
        <f>SUMIF($E:$E,$M10,K:K)</f>
        <v>1712302.1533939529</v>
      </c>
      <c r="P10" s="12">
        <f>$B$6*(1-$B$3)*($B$15)*(12/14)</f>
        <v>37414.28571428571</v>
      </c>
      <c r="Q10" s="11">
        <f t="shared" si="6"/>
        <v>1749716.4391082386</v>
      </c>
    </row>
    <row r="11" spans="1:17" x14ac:dyDescent="0.25">
      <c r="A11" s="5" t="s">
        <v>23</v>
      </c>
      <c r="B11" s="7">
        <v>0.05</v>
      </c>
      <c r="D11" s="4">
        <v>10</v>
      </c>
      <c r="E11" s="4">
        <f t="shared" si="0"/>
        <v>1</v>
      </c>
      <c r="F11" s="4">
        <f t="shared" si="1"/>
        <v>1</v>
      </c>
      <c r="G11" s="4">
        <f t="shared" si="2"/>
        <v>10</v>
      </c>
      <c r="H11" s="4" t="b">
        <f t="shared" si="3"/>
        <v>0</v>
      </c>
      <c r="I11" s="8">
        <f>IF(G11=1,$B$6,IF(H11,0,I10*$B$14))</f>
        <v>9753.8679897302973</v>
      </c>
      <c r="J11" s="8">
        <f t="shared" si="4"/>
        <v>565236.65000487072</v>
      </c>
      <c r="K11" s="11">
        <f t="shared" si="5"/>
        <v>282618.32500243536</v>
      </c>
      <c r="M11" s="4">
        <v>10</v>
      </c>
      <c r="N11" s="8">
        <f>SUMIF($E:$E,$M11,J:J)</f>
        <v>2855475.282813869</v>
      </c>
      <c r="O11" s="12">
        <f>SUMIF($E:$E,$M11,K:K)</f>
        <v>1427737.6414069345</v>
      </c>
      <c r="P11" s="12">
        <f>$B$6*(1-$B$3)*($B$15)*(12/14)</f>
        <v>37414.28571428571</v>
      </c>
      <c r="Q11" s="11">
        <f t="shared" si="6"/>
        <v>1465151.9271212202</v>
      </c>
    </row>
    <row r="12" spans="1:17" x14ac:dyDescent="0.25">
      <c r="D12" s="4">
        <v>11</v>
      </c>
      <c r="E12" s="4">
        <f t="shared" si="0"/>
        <v>1</v>
      </c>
      <c r="F12" s="4">
        <f t="shared" si="1"/>
        <v>1</v>
      </c>
      <c r="G12" s="4">
        <f t="shared" si="2"/>
        <v>11</v>
      </c>
      <c r="H12" s="4" t="b">
        <f t="shared" si="3"/>
        <v>0</v>
      </c>
      <c r="I12" s="8">
        <f>IF(G12=1,$B$6,IF(H12,0,I11*$B$14))</f>
        <v>9726.8967045190657</v>
      </c>
      <c r="J12" s="8">
        <f t="shared" si="4"/>
        <v>563673.66402687982</v>
      </c>
      <c r="K12" s="11">
        <f t="shared" si="5"/>
        <v>281836.83201343991</v>
      </c>
      <c r="M12" s="4">
        <v>11</v>
      </c>
      <c r="N12" s="8">
        <f>SUMIF($E:$E,$M12,J:J)</f>
        <v>2842901.8353793737</v>
      </c>
      <c r="O12" s="12">
        <f>SUMIF($E:$E,$M12,K:K)</f>
        <v>1421450.9176896869</v>
      </c>
      <c r="P12" s="12">
        <f>$B$6*(1-$B$3)*($B$15)*(12/14)</f>
        <v>37414.28571428571</v>
      </c>
      <c r="Q12" s="11">
        <f t="shared" si="6"/>
        <v>1458865.2034039726</v>
      </c>
    </row>
    <row r="13" spans="1:17" x14ac:dyDescent="0.25">
      <c r="A13" s="19" t="s">
        <v>24</v>
      </c>
      <c r="D13" s="4">
        <v>12</v>
      </c>
      <c r="E13" s="4">
        <f t="shared" si="0"/>
        <v>1</v>
      </c>
      <c r="F13" s="4">
        <f t="shared" si="1"/>
        <v>1</v>
      </c>
      <c r="G13" s="4">
        <f t="shared" si="2"/>
        <v>12</v>
      </c>
      <c r="H13" s="4" t="b">
        <f t="shared" si="3"/>
        <v>0</v>
      </c>
      <c r="I13" s="8">
        <f>IF(G13=1,$B$6,IF(H13,0,I12*$B$14))</f>
        <v>9699.9999999999982</v>
      </c>
      <c r="J13" s="8">
        <f t="shared" si="4"/>
        <v>562114.99999999988</v>
      </c>
      <c r="K13" s="11">
        <f t="shared" si="5"/>
        <v>281057.49999999994</v>
      </c>
      <c r="Q13" s="10" t="b">
        <f>SUM(Q2:Q12)=SUM(K:K)+SUM(P:P)</f>
        <v>1</v>
      </c>
    </row>
    <row r="14" spans="1:17" x14ac:dyDescent="0.25">
      <c r="A14" s="5" t="s">
        <v>14</v>
      </c>
      <c r="B14" s="13">
        <f>(1-$B$3)^(1/11)</f>
        <v>0.99723481133437231</v>
      </c>
      <c r="D14" s="4">
        <v>13</v>
      </c>
      <c r="E14" s="4">
        <f t="shared" si="0"/>
        <v>2</v>
      </c>
      <c r="F14" s="4">
        <f t="shared" si="1"/>
        <v>1</v>
      </c>
      <c r="G14" s="4">
        <f t="shared" si="2"/>
        <v>13</v>
      </c>
      <c r="H14" s="4" t="b">
        <f t="shared" si="3"/>
        <v>0</v>
      </c>
      <c r="I14" s="8">
        <f>IF(G14=1,$B$6,IF(H14,0,I13*$B$14))</f>
        <v>9673.1776699434104</v>
      </c>
      <c r="J14" s="8">
        <f t="shared" si="4"/>
        <v>560560.64597322058</v>
      </c>
      <c r="K14" s="11">
        <f t="shared" si="5"/>
        <v>280280.32298661029</v>
      </c>
    </row>
    <row r="15" spans="1:17" x14ac:dyDescent="0.25">
      <c r="A15" s="5" t="s">
        <v>22</v>
      </c>
      <c r="B15" s="18">
        <f>B10+B9</f>
        <v>9</v>
      </c>
      <c r="D15" s="4">
        <v>14</v>
      </c>
      <c r="E15" s="4">
        <f t="shared" si="0"/>
        <v>2</v>
      </c>
      <c r="F15" s="4">
        <f t="shared" si="1"/>
        <v>1</v>
      </c>
      <c r="G15" s="4">
        <f t="shared" si="2"/>
        <v>14</v>
      </c>
      <c r="H15" s="4" t="b">
        <f t="shared" si="3"/>
        <v>0</v>
      </c>
      <c r="I15" s="8">
        <f>IF(G15=1,$B$6,IF(H15,0,I14*$B$14))</f>
        <v>9646.4295086898801</v>
      </c>
      <c r="J15" s="8">
        <f t="shared" si="4"/>
        <v>559010.59002857853</v>
      </c>
      <c r="K15" s="11">
        <f t="shared" si="5"/>
        <v>279505.29501428927</v>
      </c>
    </row>
    <row r="16" spans="1:17" x14ac:dyDescent="0.25">
      <c r="D16" s="4">
        <v>15</v>
      </c>
      <c r="E16" s="4">
        <f t="shared" si="0"/>
        <v>2</v>
      </c>
      <c r="F16" s="4">
        <f t="shared" si="1"/>
        <v>2</v>
      </c>
      <c r="G16" s="4">
        <f t="shared" si="2"/>
        <v>15</v>
      </c>
      <c r="H16" s="4" t="b">
        <f t="shared" si="3"/>
        <v>1</v>
      </c>
      <c r="I16" s="8">
        <f>IF(G16=1,$B$6,IF(H16,0,I15*$B$14))</f>
        <v>0</v>
      </c>
      <c r="J16" s="8">
        <f t="shared" si="4"/>
        <v>0</v>
      </c>
      <c r="K16" s="11">
        <f t="shared" si="5"/>
        <v>0</v>
      </c>
    </row>
    <row r="17" spans="4:11" x14ac:dyDescent="0.25">
      <c r="D17" s="4">
        <v>16</v>
      </c>
      <c r="E17" s="4">
        <f t="shared" si="0"/>
        <v>2</v>
      </c>
      <c r="F17" s="4">
        <f t="shared" si="1"/>
        <v>2</v>
      </c>
      <c r="G17" s="4">
        <f t="shared" si="2"/>
        <v>16</v>
      </c>
      <c r="H17" s="4" t="b">
        <f t="shared" si="3"/>
        <v>1</v>
      </c>
      <c r="I17" s="8">
        <f>IF(G17=1,$B$6,IF(H17,0,I16*$B$14))</f>
        <v>0</v>
      </c>
      <c r="J17" s="8">
        <f t="shared" si="4"/>
        <v>0</v>
      </c>
      <c r="K17" s="11">
        <f t="shared" si="5"/>
        <v>0</v>
      </c>
    </row>
    <row r="18" spans="4:11" x14ac:dyDescent="0.25">
      <c r="D18" s="4">
        <v>17</v>
      </c>
      <c r="E18" s="4">
        <f t="shared" si="0"/>
        <v>2</v>
      </c>
      <c r="F18" s="4">
        <f t="shared" si="1"/>
        <v>2</v>
      </c>
      <c r="G18" s="4">
        <f t="shared" si="2"/>
        <v>1</v>
      </c>
      <c r="H18" s="4" t="b">
        <f t="shared" si="3"/>
        <v>0</v>
      </c>
      <c r="I18" s="8">
        <f>IF(G18=1,$B$6,IF(H18,0,I17*$B$14))</f>
        <v>5000</v>
      </c>
      <c r="J18" s="8">
        <f t="shared" si="4"/>
        <v>289750</v>
      </c>
      <c r="K18" s="11">
        <f t="shared" si="5"/>
        <v>144875</v>
      </c>
    </row>
    <row r="19" spans="4:11" x14ac:dyDescent="0.25">
      <c r="D19" s="4">
        <v>18</v>
      </c>
      <c r="E19" s="4">
        <f t="shared" si="0"/>
        <v>2</v>
      </c>
      <c r="F19" s="4">
        <f t="shared" si="1"/>
        <v>2</v>
      </c>
      <c r="G19" s="4">
        <f t="shared" si="2"/>
        <v>2</v>
      </c>
      <c r="H19" s="4" t="b">
        <f t="shared" si="3"/>
        <v>0</v>
      </c>
      <c r="I19" s="8">
        <f>IF(G19=1,$B$6,IF(H19,0,I18*$B$14))</f>
        <v>4986.1740566718618</v>
      </c>
      <c r="J19" s="8">
        <f t="shared" si="4"/>
        <v>288948.78658413433</v>
      </c>
      <c r="K19" s="11">
        <f t="shared" si="5"/>
        <v>144474.39329206717</v>
      </c>
    </row>
    <row r="20" spans="4:11" x14ac:dyDescent="0.25">
      <c r="D20" s="4">
        <v>19</v>
      </c>
      <c r="E20" s="4">
        <f t="shared" si="0"/>
        <v>2</v>
      </c>
      <c r="F20" s="4">
        <f t="shared" si="1"/>
        <v>2</v>
      </c>
      <c r="G20" s="4">
        <f t="shared" si="2"/>
        <v>3</v>
      </c>
      <c r="H20" s="4" t="b">
        <f t="shared" si="3"/>
        <v>0</v>
      </c>
      <c r="I20" s="8">
        <f>IF(G20=1,$B$6,IF(H20,0,I19*$B$14))</f>
        <v>4972.3863446855057</v>
      </c>
      <c r="J20" s="8">
        <f t="shared" si="4"/>
        <v>288149.78867452504</v>
      </c>
      <c r="K20" s="11">
        <f t="shared" si="5"/>
        <v>144074.89433726252</v>
      </c>
    </row>
    <row r="21" spans="4:11" x14ac:dyDescent="0.25">
      <c r="D21" s="4">
        <v>20</v>
      </c>
      <c r="E21" s="4">
        <f t="shared" si="0"/>
        <v>2</v>
      </c>
      <c r="F21" s="4">
        <f t="shared" si="1"/>
        <v>2</v>
      </c>
      <c r="G21" s="4">
        <f t="shared" si="2"/>
        <v>4</v>
      </c>
      <c r="H21" s="4" t="b">
        <f t="shared" si="3"/>
        <v>0</v>
      </c>
      <c r="I21" s="8">
        <f>IF(G21=1,$B$6,IF(H21,0,I20*$B$14))</f>
        <v>4958.6367583240599</v>
      </c>
      <c r="J21" s="8">
        <f t="shared" si="4"/>
        <v>287353.00014487922</v>
      </c>
      <c r="K21" s="11">
        <f t="shared" si="5"/>
        <v>143676.50007243961</v>
      </c>
    </row>
    <row r="22" spans="4:11" x14ac:dyDescent="0.25">
      <c r="D22" s="4">
        <v>21</v>
      </c>
      <c r="E22" s="4">
        <f t="shared" si="0"/>
        <v>2</v>
      </c>
      <c r="F22" s="4">
        <f t="shared" si="1"/>
        <v>2</v>
      </c>
      <c r="G22" s="4">
        <f t="shared" si="2"/>
        <v>5</v>
      </c>
      <c r="H22" s="4" t="b">
        <f t="shared" si="3"/>
        <v>0</v>
      </c>
      <c r="I22" s="8">
        <f>IF(G22=1,$B$6,IF(H22,0,I21*$B$14))</f>
        <v>4944.9251921629775</v>
      </c>
      <c r="J22" s="8">
        <f t="shared" si="4"/>
        <v>286558.41488584451</v>
      </c>
      <c r="K22" s="11">
        <f t="shared" si="5"/>
        <v>143279.20744292226</v>
      </c>
    </row>
    <row r="23" spans="4:11" x14ac:dyDescent="0.25">
      <c r="D23" s="4">
        <v>22</v>
      </c>
      <c r="E23" s="4">
        <f t="shared" si="0"/>
        <v>2</v>
      </c>
      <c r="F23" s="4">
        <f t="shared" si="1"/>
        <v>2</v>
      </c>
      <c r="G23" s="4">
        <f t="shared" si="2"/>
        <v>6</v>
      </c>
      <c r="H23" s="4" t="b">
        <f t="shared" si="3"/>
        <v>0</v>
      </c>
      <c r="I23" s="8">
        <f>IF(G23=1,$B$6,IF(H23,0,I22*$B$14))</f>
        <v>4931.2515410692313</v>
      </c>
      <c r="J23" s="8">
        <f t="shared" si="4"/>
        <v>285766.02680496196</v>
      </c>
      <c r="K23" s="11">
        <f t="shared" si="5"/>
        <v>142883.01340248098</v>
      </c>
    </row>
    <row r="24" spans="4:11" x14ac:dyDescent="0.25">
      <c r="D24" s="4">
        <v>23</v>
      </c>
      <c r="E24" s="4">
        <f t="shared" si="0"/>
        <v>2</v>
      </c>
      <c r="F24" s="4">
        <f t="shared" si="1"/>
        <v>2</v>
      </c>
      <c r="G24" s="4">
        <f t="shared" si="2"/>
        <v>7</v>
      </c>
      <c r="H24" s="4" t="b">
        <f t="shared" si="3"/>
        <v>0</v>
      </c>
      <c r="I24" s="8">
        <f>IF(G24=1,$B$6,IF(H24,0,I23*$B$14))</f>
        <v>4917.6157002005075</v>
      </c>
      <c r="J24" s="8">
        <f t="shared" si="4"/>
        <v>284975.82982661936</v>
      </c>
      <c r="K24" s="11">
        <f t="shared" si="5"/>
        <v>142487.91491330968</v>
      </c>
    </row>
    <row r="25" spans="4:11" x14ac:dyDescent="0.25">
      <c r="D25" s="4">
        <v>24</v>
      </c>
      <c r="E25" s="4">
        <f t="shared" si="0"/>
        <v>2</v>
      </c>
      <c r="F25" s="4">
        <f t="shared" si="1"/>
        <v>2</v>
      </c>
      <c r="G25" s="4">
        <f t="shared" si="2"/>
        <v>8</v>
      </c>
      <c r="H25" s="4" t="b">
        <f t="shared" si="3"/>
        <v>0</v>
      </c>
      <c r="I25" s="8">
        <f>IF(G25=1,$B$6,IF(H25,0,I24*$B$14))</f>
        <v>4904.0175650044002</v>
      </c>
      <c r="J25" s="8">
        <f t="shared" si="4"/>
        <v>284187.81789200503</v>
      </c>
      <c r="K25" s="11">
        <f t="shared" si="5"/>
        <v>142093.90894600251</v>
      </c>
    </row>
    <row r="26" spans="4:11" x14ac:dyDescent="0.25">
      <c r="D26" s="4">
        <v>25</v>
      </c>
      <c r="E26" s="4">
        <f t="shared" si="0"/>
        <v>3</v>
      </c>
      <c r="F26" s="4">
        <f t="shared" si="1"/>
        <v>2</v>
      </c>
      <c r="G26" s="4">
        <f t="shared" si="2"/>
        <v>9</v>
      </c>
      <c r="H26" s="4" t="b">
        <f t="shared" si="3"/>
        <v>0</v>
      </c>
      <c r="I26" s="8">
        <f>IF(G26=1,$B$6,IF(H26,0,I25*$B$14))</f>
        <v>4890.4570312176111</v>
      </c>
      <c r="J26" s="8">
        <f t="shared" si="4"/>
        <v>283401.98495906056</v>
      </c>
      <c r="K26" s="11">
        <f t="shared" si="5"/>
        <v>141700.99247953028</v>
      </c>
    </row>
    <row r="27" spans="4:11" x14ac:dyDescent="0.25">
      <c r="D27" s="4">
        <v>26</v>
      </c>
      <c r="E27" s="4">
        <f t="shared" si="0"/>
        <v>3</v>
      </c>
      <c r="F27" s="4">
        <f t="shared" si="1"/>
        <v>2</v>
      </c>
      <c r="G27" s="4">
        <f t="shared" si="2"/>
        <v>10</v>
      </c>
      <c r="H27" s="4" t="b">
        <f t="shared" si="3"/>
        <v>0</v>
      </c>
      <c r="I27" s="8">
        <f>IF(G27=1,$B$6,IF(H27,0,I26*$B$14))</f>
        <v>4876.9339948651486</v>
      </c>
      <c r="J27" s="8">
        <f t="shared" si="4"/>
        <v>282618.32500243536</v>
      </c>
      <c r="K27" s="11">
        <f t="shared" si="5"/>
        <v>141309.16250121768</v>
      </c>
    </row>
    <row r="28" spans="4:11" x14ac:dyDescent="0.25">
      <c r="D28" s="4">
        <v>27</v>
      </c>
      <c r="E28" s="4">
        <f t="shared" si="0"/>
        <v>3</v>
      </c>
      <c r="F28" s="4">
        <f t="shared" si="1"/>
        <v>2</v>
      </c>
      <c r="G28" s="4">
        <f t="shared" si="2"/>
        <v>11</v>
      </c>
      <c r="H28" s="4" t="b">
        <f t="shared" si="3"/>
        <v>0</v>
      </c>
      <c r="I28" s="8">
        <f>IF(G28=1,$B$6,IF(H28,0,I27*$B$14))</f>
        <v>4863.4483522595328</v>
      </c>
      <c r="J28" s="8">
        <f t="shared" si="4"/>
        <v>281836.83201343991</v>
      </c>
      <c r="K28" s="11">
        <f t="shared" si="5"/>
        <v>140918.41600671996</v>
      </c>
    </row>
    <row r="29" spans="4:11" x14ac:dyDescent="0.25">
      <c r="D29" s="4">
        <v>28</v>
      </c>
      <c r="E29" s="4">
        <f t="shared" si="0"/>
        <v>3</v>
      </c>
      <c r="F29" s="4">
        <f t="shared" si="1"/>
        <v>2</v>
      </c>
      <c r="G29" s="4">
        <f t="shared" si="2"/>
        <v>12</v>
      </c>
      <c r="H29" s="4" t="b">
        <f t="shared" si="3"/>
        <v>0</v>
      </c>
      <c r="I29" s="8">
        <f>IF(G29=1,$B$6,IF(H29,0,I28*$B$14))</f>
        <v>4849.9999999999991</v>
      </c>
      <c r="J29" s="8">
        <f t="shared" si="4"/>
        <v>281057.49999999994</v>
      </c>
      <c r="K29" s="11">
        <f t="shared" si="5"/>
        <v>140528.74999999997</v>
      </c>
    </row>
    <row r="30" spans="4:11" x14ac:dyDescent="0.25">
      <c r="D30" s="4">
        <v>29</v>
      </c>
      <c r="E30" s="4">
        <f t="shared" si="0"/>
        <v>3</v>
      </c>
      <c r="F30" s="4">
        <f t="shared" si="1"/>
        <v>3</v>
      </c>
      <c r="G30" s="4">
        <f t="shared" si="2"/>
        <v>13</v>
      </c>
      <c r="H30" s="4" t="b">
        <f t="shared" si="3"/>
        <v>0</v>
      </c>
      <c r="I30" s="8">
        <f>IF(G30=1,$B$6,IF(H30,0,I29*$B$14))</f>
        <v>4836.5888349717052</v>
      </c>
      <c r="J30" s="8">
        <f t="shared" si="4"/>
        <v>280280.32298661029</v>
      </c>
      <c r="K30" s="11">
        <f t="shared" si="5"/>
        <v>140140.16149330515</v>
      </c>
    </row>
    <row r="31" spans="4:11" x14ac:dyDescent="0.25">
      <c r="D31" s="4">
        <v>30</v>
      </c>
      <c r="E31" s="4">
        <f t="shared" si="0"/>
        <v>3</v>
      </c>
      <c r="F31" s="4">
        <f t="shared" si="1"/>
        <v>3</v>
      </c>
      <c r="G31" s="4">
        <f t="shared" si="2"/>
        <v>14</v>
      </c>
      <c r="H31" s="4" t="b">
        <f t="shared" si="3"/>
        <v>0</v>
      </c>
      <c r="I31" s="8">
        <f>IF(G31=1,$B$6,IF(H31,0,I30*$B$14))</f>
        <v>4823.21475434494</v>
      </c>
      <c r="J31" s="8">
        <f t="shared" si="4"/>
        <v>279505.29501428927</v>
      </c>
      <c r="K31" s="11">
        <f t="shared" si="5"/>
        <v>139752.64750714463</v>
      </c>
    </row>
    <row r="32" spans="4:11" x14ac:dyDescent="0.25">
      <c r="D32" s="4">
        <v>31</v>
      </c>
      <c r="E32" s="4">
        <f t="shared" si="0"/>
        <v>3</v>
      </c>
      <c r="F32" s="4">
        <f t="shared" si="1"/>
        <v>3</v>
      </c>
      <c r="G32" s="4">
        <f t="shared" si="2"/>
        <v>15</v>
      </c>
      <c r="H32" s="4" t="b">
        <f t="shared" si="3"/>
        <v>1</v>
      </c>
      <c r="I32" s="8">
        <f>IF(G32=1,$B$6,IF(H32,0,I31*$B$14))</f>
        <v>0</v>
      </c>
      <c r="J32" s="8">
        <f t="shared" si="4"/>
        <v>0</v>
      </c>
      <c r="K32" s="11">
        <f t="shared" si="5"/>
        <v>0</v>
      </c>
    </row>
    <row r="33" spans="4:11" x14ac:dyDescent="0.25">
      <c r="D33" s="4">
        <v>32</v>
      </c>
      <c r="E33" s="4">
        <f t="shared" si="0"/>
        <v>3</v>
      </c>
      <c r="F33" s="4">
        <f t="shared" si="1"/>
        <v>3</v>
      </c>
      <c r="G33" s="4">
        <f t="shared" si="2"/>
        <v>16</v>
      </c>
      <c r="H33" s="4" t="b">
        <f t="shared" si="3"/>
        <v>1</v>
      </c>
      <c r="I33" s="8">
        <f>IF(G33=1,$B$6,IF(H33,0,I32*$B$14))</f>
        <v>0</v>
      </c>
      <c r="J33" s="8">
        <f t="shared" si="4"/>
        <v>0</v>
      </c>
      <c r="K33" s="11">
        <f t="shared" si="5"/>
        <v>0</v>
      </c>
    </row>
    <row r="34" spans="4:11" x14ac:dyDescent="0.25">
      <c r="D34" s="4">
        <v>33</v>
      </c>
      <c r="E34" s="4">
        <f t="shared" si="0"/>
        <v>3</v>
      </c>
      <c r="F34" s="4">
        <f t="shared" si="1"/>
        <v>3</v>
      </c>
      <c r="G34" s="4">
        <f t="shared" si="2"/>
        <v>1</v>
      </c>
      <c r="H34" s="4" t="b">
        <f t="shared" si="3"/>
        <v>0</v>
      </c>
      <c r="I34" s="8">
        <f>IF(G34=1,$B$6,IF(H34,0,I33*$B$14))</f>
        <v>5000</v>
      </c>
      <c r="J34" s="8">
        <f t="shared" si="4"/>
        <v>289750</v>
      </c>
      <c r="K34" s="11">
        <f t="shared" si="5"/>
        <v>144875</v>
      </c>
    </row>
    <row r="35" spans="4:11" x14ac:dyDescent="0.25">
      <c r="D35" s="4">
        <v>34</v>
      </c>
      <c r="E35" s="4">
        <f t="shared" si="0"/>
        <v>3</v>
      </c>
      <c r="F35" s="4">
        <f t="shared" si="1"/>
        <v>3</v>
      </c>
      <c r="G35" s="4">
        <f t="shared" si="2"/>
        <v>2</v>
      </c>
      <c r="H35" s="4" t="b">
        <f t="shared" si="3"/>
        <v>0</v>
      </c>
      <c r="I35" s="8">
        <f>IF(G35=1,$B$6,IF(H35,0,I34*$B$14))</f>
        <v>4986.1740566718618</v>
      </c>
      <c r="J35" s="8">
        <f t="shared" si="4"/>
        <v>288948.78658413433</v>
      </c>
      <c r="K35" s="11">
        <f t="shared" si="5"/>
        <v>144474.39329206717</v>
      </c>
    </row>
    <row r="36" spans="4:11" x14ac:dyDescent="0.25">
      <c r="D36" s="4">
        <v>35</v>
      </c>
      <c r="E36" s="4">
        <f t="shared" si="0"/>
        <v>3</v>
      </c>
      <c r="F36" s="4">
        <f t="shared" si="1"/>
        <v>3</v>
      </c>
      <c r="G36" s="4">
        <f t="shared" si="2"/>
        <v>3</v>
      </c>
      <c r="H36" s="4" t="b">
        <f t="shared" si="3"/>
        <v>0</v>
      </c>
      <c r="I36" s="8">
        <f>IF(G36=1,$B$6,IF(H36,0,I35*$B$14))</f>
        <v>4972.3863446855057</v>
      </c>
      <c r="J36" s="8">
        <f t="shared" si="4"/>
        <v>288149.78867452504</v>
      </c>
      <c r="K36" s="11">
        <f t="shared" si="5"/>
        <v>144074.89433726252</v>
      </c>
    </row>
    <row r="37" spans="4:11" x14ac:dyDescent="0.25">
      <c r="D37" s="4">
        <v>36</v>
      </c>
      <c r="E37" s="4">
        <f t="shared" si="0"/>
        <v>3</v>
      </c>
      <c r="F37" s="4">
        <f t="shared" si="1"/>
        <v>3</v>
      </c>
      <c r="G37" s="4">
        <f t="shared" si="2"/>
        <v>4</v>
      </c>
      <c r="H37" s="4" t="b">
        <f t="shared" si="3"/>
        <v>0</v>
      </c>
      <c r="I37" s="8">
        <f>IF(G37=1,$B$6,IF(H37,0,I36*$B$14))</f>
        <v>4958.6367583240599</v>
      </c>
      <c r="J37" s="8">
        <f t="shared" si="4"/>
        <v>287353.00014487922</v>
      </c>
      <c r="K37" s="11">
        <f t="shared" si="5"/>
        <v>143676.50007243961</v>
      </c>
    </row>
    <row r="38" spans="4:11" x14ac:dyDescent="0.25">
      <c r="D38" s="4">
        <v>37</v>
      </c>
      <c r="E38" s="4">
        <f t="shared" si="0"/>
        <v>4</v>
      </c>
      <c r="F38" s="4">
        <f t="shared" si="1"/>
        <v>3</v>
      </c>
      <c r="G38" s="4">
        <f t="shared" si="2"/>
        <v>5</v>
      </c>
      <c r="H38" s="4" t="b">
        <f t="shared" si="3"/>
        <v>0</v>
      </c>
      <c r="I38" s="8">
        <f>IF(G38=1,$B$6,IF(H38,0,I37*$B$14))</f>
        <v>4944.9251921629775</v>
      </c>
      <c r="J38" s="8">
        <f t="shared" si="4"/>
        <v>286558.41488584451</v>
      </c>
      <c r="K38" s="11">
        <f t="shared" si="5"/>
        <v>143279.20744292226</v>
      </c>
    </row>
    <row r="39" spans="4:11" x14ac:dyDescent="0.25">
      <c r="D39" s="4">
        <v>38</v>
      </c>
      <c r="E39" s="4">
        <f t="shared" si="0"/>
        <v>4</v>
      </c>
      <c r="F39" s="4">
        <f t="shared" si="1"/>
        <v>3</v>
      </c>
      <c r="G39" s="4">
        <f t="shared" si="2"/>
        <v>6</v>
      </c>
      <c r="H39" s="4" t="b">
        <f t="shared" si="3"/>
        <v>0</v>
      </c>
      <c r="I39" s="8">
        <f>IF(G39=1,$B$6,IF(H39,0,I38*$B$14))</f>
        <v>4931.2515410692313</v>
      </c>
      <c r="J39" s="8">
        <f t="shared" si="4"/>
        <v>285766.02680496196</v>
      </c>
      <c r="K39" s="11">
        <f t="shared" si="5"/>
        <v>142883.01340248098</v>
      </c>
    </row>
    <row r="40" spans="4:11" x14ac:dyDescent="0.25">
      <c r="D40" s="4">
        <v>39</v>
      </c>
      <c r="E40" s="4">
        <f t="shared" si="0"/>
        <v>4</v>
      </c>
      <c r="F40" s="4">
        <f t="shared" si="1"/>
        <v>3</v>
      </c>
      <c r="G40" s="4">
        <f t="shared" si="2"/>
        <v>7</v>
      </c>
      <c r="H40" s="4" t="b">
        <f t="shared" si="3"/>
        <v>0</v>
      </c>
      <c r="I40" s="8">
        <f>IF(G40=1,$B$6,IF(H40,0,I39*$B$14))</f>
        <v>4917.6157002005075</v>
      </c>
      <c r="J40" s="8">
        <f t="shared" si="4"/>
        <v>284975.82982661936</v>
      </c>
      <c r="K40" s="11">
        <f t="shared" si="5"/>
        <v>142487.91491330968</v>
      </c>
    </row>
    <row r="41" spans="4:11" x14ac:dyDescent="0.25">
      <c r="D41" s="4">
        <v>40</v>
      </c>
      <c r="E41" s="4">
        <f t="shared" si="0"/>
        <v>4</v>
      </c>
      <c r="F41" s="4">
        <f t="shared" si="1"/>
        <v>3</v>
      </c>
      <c r="G41" s="4">
        <f t="shared" si="2"/>
        <v>8</v>
      </c>
      <c r="H41" s="4" t="b">
        <f t="shared" si="3"/>
        <v>0</v>
      </c>
      <c r="I41" s="8">
        <f>IF(G41=1,$B$6,IF(H41,0,I40*$B$14))</f>
        <v>4904.0175650044002</v>
      </c>
      <c r="J41" s="8">
        <f t="shared" si="4"/>
        <v>284187.81789200503</v>
      </c>
      <c r="K41" s="11">
        <f t="shared" si="5"/>
        <v>142093.90894600251</v>
      </c>
    </row>
    <row r="42" spans="4:11" x14ac:dyDescent="0.25">
      <c r="D42" s="4">
        <v>41</v>
      </c>
      <c r="E42" s="4">
        <f t="shared" si="0"/>
        <v>4</v>
      </c>
      <c r="F42" s="4">
        <f t="shared" si="1"/>
        <v>3</v>
      </c>
      <c r="G42" s="4">
        <f t="shared" si="2"/>
        <v>9</v>
      </c>
      <c r="H42" s="4" t="b">
        <f t="shared" si="3"/>
        <v>0</v>
      </c>
      <c r="I42" s="8">
        <f>IF(G42=1,$B$6,IF(H42,0,I41*$B$14))</f>
        <v>4890.4570312176111</v>
      </c>
      <c r="J42" s="8">
        <f t="shared" si="4"/>
        <v>283401.98495906056</v>
      </c>
      <c r="K42" s="11">
        <f t="shared" si="5"/>
        <v>141700.99247953028</v>
      </c>
    </row>
    <row r="43" spans="4:11" x14ac:dyDescent="0.25">
      <c r="D43" s="4">
        <v>42</v>
      </c>
      <c r="E43" s="4">
        <f t="shared" si="0"/>
        <v>4</v>
      </c>
      <c r="F43" s="4">
        <f t="shared" si="1"/>
        <v>3</v>
      </c>
      <c r="G43" s="4">
        <f t="shared" si="2"/>
        <v>10</v>
      </c>
      <c r="H43" s="4" t="b">
        <f t="shared" si="3"/>
        <v>0</v>
      </c>
      <c r="I43" s="8">
        <f>IF(G43=1,$B$6,IF(H43,0,I42*$B$14))</f>
        <v>4876.9339948651486</v>
      </c>
      <c r="J43" s="8">
        <f t="shared" si="4"/>
        <v>282618.32500243536</v>
      </c>
      <c r="K43" s="11">
        <f t="shared" si="5"/>
        <v>141309.16250121768</v>
      </c>
    </row>
    <row r="44" spans="4:11" x14ac:dyDescent="0.25">
      <c r="D44" s="4">
        <v>43</v>
      </c>
      <c r="E44" s="4">
        <f t="shared" si="0"/>
        <v>4</v>
      </c>
      <c r="F44" s="4">
        <f t="shared" si="1"/>
        <v>4</v>
      </c>
      <c r="G44" s="4">
        <f t="shared" si="2"/>
        <v>11</v>
      </c>
      <c r="H44" s="4" t="b">
        <f t="shared" si="3"/>
        <v>0</v>
      </c>
      <c r="I44" s="8">
        <f>IF(G44=1,$B$6,IF(H44,0,I43*$B$14))</f>
        <v>4863.4483522595328</v>
      </c>
      <c r="J44" s="8">
        <f t="shared" si="4"/>
        <v>281836.83201343991</v>
      </c>
      <c r="K44" s="11">
        <f t="shared" si="5"/>
        <v>140918.41600671996</v>
      </c>
    </row>
    <row r="45" spans="4:11" x14ac:dyDescent="0.25">
      <c r="D45" s="4">
        <v>44</v>
      </c>
      <c r="E45" s="4">
        <f t="shared" si="0"/>
        <v>4</v>
      </c>
      <c r="F45" s="4">
        <f t="shared" si="1"/>
        <v>4</v>
      </c>
      <c r="G45" s="4">
        <f t="shared" si="2"/>
        <v>12</v>
      </c>
      <c r="H45" s="4" t="b">
        <f t="shared" si="3"/>
        <v>0</v>
      </c>
      <c r="I45" s="8">
        <f>IF(G45=1,$B$6,IF(H45,0,I44*$B$14))</f>
        <v>4849.9999999999991</v>
      </c>
      <c r="J45" s="8">
        <f t="shared" si="4"/>
        <v>281057.49999999994</v>
      </c>
      <c r="K45" s="11">
        <f t="shared" si="5"/>
        <v>140528.74999999997</v>
      </c>
    </row>
    <row r="46" spans="4:11" x14ac:dyDescent="0.25">
      <c r="D46" s="4">
        <v>45</v>
      </c>
      <c r="E46" s="4">
        <f t="shared" si="0"/>
        <v>4</v>
      </c>
      <c r="F46" s="4">
        <f t="shared" si="1"/>
        <v>4</v>
      </c>
      <c r="G46" s="4">
        <f t="shared" si="2"/>
        <v>13</v>
      </c>
      <c r="H46" s="4" t="b">
        <f t="shared" si="3"/>
        <v>0</v>
      </c>
      <c r="I46" s="8">
        <f>IF(G46=1,$B$6,IF(H46,0,I45*$B$14))</f>
        <v>4836.5888349717052</v>
      </c>
      <c r="J46" s="8">
        <f t="shared" si="4"/>
        <v>280280.32298661029</v>
      </c>
      <c r="K46" s="11">
        <f t="shared" si="5"/>
        <v>140140.16149330515</v>
      </c>
    </row>
    <row r="47" spans="4:11" x14ac:dyDescent="0.25">
      <c r="D47" s="4">
        <v>46</v>
      </c>
      <c r="E47" s="4">
        <f t="shared" si="0"/>
        <v>4</v>
      </c>
      <c r="F47" s="4">
        <f t="shared" si="1"/>
        <v>4</v>
      </c>
      <c r="G47" s="4">
        <f t="shared" si="2"/>
        <v>14</v>
      </c>
      <c r="H47" s="4" t="b">
        <f t="shared" si="3"/>
        <v>0</v>
      </c>
      <c r="I47" s="8">
        <f>IF(G47=1,$B$6,IF(H47,0,I46*$B$14))</f>
        <v>4823.21475434494</v>
      </c>
      <c r="J47" s="8">
        <f t="shared" si="4"/>
        <v>279505.29501428927</v>
      </c>
      <c r="K47" s="11">
        <f t="shared" si="5"/>
        <v>139752.64750714463</v>
      </c>
    </row>
    <row r="48" spans="4:11" x14ac:dyDescent="0.25">
      <c r="D48" s="4">
        <v>47</v>
      </c>
      <c r="E48" s="4">
        <f t="shared" si="0"/>
        <v>4</v>
      </c>
      <c r="F48" s="4">
        <f t="shared" si="1"/>
        <v>4</v>
      </c>
      <c r="G48" s="4">
        <f t="shared" si="2"/>
        <v>15</v>
      </c>
      <c r="H48" s="4" t="b">
        <f t="shared" si="3"/>
        <v>1</v>
      </c>
      <c r="I48" s="8">
        <f>IF(G48=1,$B$6,IF(H48,0,I47*$B$14))</f>
        <v>0</v>
      </c>
      <c r="J48" s="8">
        <f t="shared" si="4"/>
        <v>0</v>
      </c>
      <c r="K48" s="11">
        <f t="shared" si="5"/>
        <v>0</v>
      </c>
    </row>
    <row r="49" spans="4:11" x14ac:dyDescent="0.25">
      <c r="D49" s="4">
        <v>48</v>
      </c>
      <c r="E49" s="4">
        <f t="shared" si="0"/>
        <v>4</v>
      </c>
      <c r="F49" s="4">
        <f t="shared" si="1"/>
        <v>4</v>
      </c>
      <c r="G49" s="4">
        <f t="shared" si="2"/>
        <v>16</v>
      </c>
      <c r="H49" s="4" t="b">
        <f t="shared" si="3"/>
        <v>1</v>
      </c>
      <c r="I49" s="8">
        <f>IF(G49=1,$B$6,IF(H49,0,I48*$B$14))</f>
        <v>0</v>
      </c>
      <c r="J49" s="8">
        <f t="shared" si="4"/>
        <v>0</v>
      </c>
      <c r="K49" s="11">
        <f t="shared" si="5"/>
        <v>0</v>
      </c>
    </row>
    <row r="50" spans="4:11" x14ac:dyDescent="0.25">
      <c r="D50" s="4">
        <v>49</v>
      </c>
      <c r="E50" s="4">
        <f t="shared" si="0"/>
        <v>5</v>
      </c>
      <c r="F50" s="4">
        <f t="shared" si="1"/>
        <v>4</v>
      </c>
      <c r="G50" s="4">
        <f t="shared" si="2"/>
        <v>1</v>
      </c>
      <c r="H50" s="4" t="b">
        <f t="shared" si="3"/>
        <v>0</v>
      </c>
      <c r="I50" s="8">
        <f>IF(G50=1,$B$6,IF(H50,0,I49*$B$14))</f>
        <v>5000</v>
      </c>
      <c r="J50" s="8">
        <f t="shared" si="4"/>
        <v>289750</v>
      </c>
      <c r="K50" s="11">
        <f t="shared" si="5"/>
        <v>144875</v>
      </c>
    </row>
    <row r="51" spans="4:11" x14ac:dyDescent="0.25">
      <c r="D51" s="4">
        <v>50</v>
      </c>
      <c r="E51" s="4">
        <f t="shared" si="0"/>
        <v>5</v>
      </c>
      <c r="F51" s="4">
        <f t="shared" si="1"/>
        <v>4</v>
      </c>
      <c r="G51" s="4">
        <f t="shared" si="2"/>
        <v>2</v>
      </c>
      <c r="H51" s="4" t="b">
        <f t="shared" si="3"/>
        <v>0</v>
      </c>
      <c r="I51" s="8">
        <f>IF(G51=1,$B$6,IF(H51,0,I50*$B$14))</f>
        <v>4986.1740566718618</v>
      </c>
      <c r="J51" s="8">
        <f t="shared" si="4"/>
        <v>288948.78658413433</v>
      </c>
      <c r="K51" s="11">
        <f t="shared" si="5"/>
        <v>144474.39329206717</v>
      </c>
    </row>
    <row r="52" spans="4:11" x14ac:dyDescent="0.25">
      <c r="D52" s="4">
        <v>51</v>
      </c>
      <c r="E52" s="4">
        <f t="shared" si="0"/>
        <v>5</v>
      </c>
      <c r="F52" s="4">
        <f t="shared" si="1"/>
        <v>4</v>
      </c>
      <c r="G52" s="4">
        <f t="shared" si="2"/>
        <v>3</v>
      </c>
      <c r="H52" s="4" t="b">
        <f t="shared" si="3"/>
        <v>0</v>
      </c>
      <c r="I52" s="8">
        <f>IF(G52=1,$B$6,IF(H52,0,I51*$B$14))</f>
        <v>4972.3863446855057</v>
      </c>
      <c r="J52" s="8">
        <f t="shared" si="4"/>
        <v>288149.78867452504</v>
      </c>
      <c r="K52" s="11">
        <f t="shared" si="5"/>
        <v>144074.89433726252</v>
      </c>
    </row>
    <row r="53" spans="4:11" x14ac:dyDescent="0.25">
      <c r="D53" s="4">
        <v>52</v>
      </c>
      <c r="E53" s="4">
        <f t="shared" si="0"/>
        <v>5</v>
      </c>
      <c r="F53" s="4">
        <f t="shared" si="1"/>
        <v>4</v>
      </c>
      <c r="G53" s="4">
        <f t="shared" si="2"/>
        <v>4</v>
      </c>
      <c r="H53" s="4" t="b">
        <f t="shared" si="3"/>
        <v>0</v>
      </c>
      <c r="I53" s="8">
        <f>IF(G53=1,$B$6,IF(H53,0,I52*$B$14))</f>
        <v>4958.6367583240599</v>
      </c>
      <c r="J53" s="8">
        <f t="shared" si="4"/>
        <v>287353.00014487922</v>
      </c>
      <c r="K53" s="11">
        <f t="shared" si="5"/>
        <v>143676.50007243961</v>
      </c>
    </row>
    <row r="54" spans="4:11" x14ac:dyDescent="0.25">
      <c r="D54" s="4">
        <v>53</v>
      </c>
      <c r="E54" s="4">
        <f t="shared" si="0"/>
        <v>5</v>
      </c>
      <c r="F54" s="4">
        <f t="shared" si="1"/>
        <v>4</v>
      </c>
      <c r="G54" s="4">
        <f t="shared" si="2"/>
        <v>5</v>
      </c>
      <c r="H54" s="4" t="b">
        <f t="shared" si="3"/>
        <v>0</v>
      </c>
      <c r="I54" s="8">
        <f>IF(G54=1,$B$6,IF(H54,0,I53*$B$14))</f>
        <v>4944.9251921629775</v>
      </c>
      <c r="J54" s="8">
        <f t="shared" si="4"/>
        <v>286558.41488584451</v>
      </c>
      <c r="K54" s="11">
        <f t="shared" si="5"/>
        <v>143279.20744292226</v>
      </c>
    </row>
    <row r="55" spans="4:11" x14ac:dyDescent="0.25">
      <c r="D55" s="4">
        <v>54</v>
      </c>
      <c r="E55" s="4">
        <f t="shared" si="0"/>
        <v>5</v>
      </c>
      <c r="F55" s="4">
        <f t="shared" si="1"/>
        <v>4</v>
      </c>
      <c r="G55" s="4">
        <f t="shared" si="2"/>
        <v>6</v>
      </c>
      <c r="H55" s="4" t="b">
        <f t="shared" si="3"/>
        <v>0</v>
      </c>
      <c r="I55" s="8">
        <f>IF(G55=1,$B$6,IF(H55,0,I54*$B$14))</f>
        <v>4931.2515410692313</v>
      </c>
      <c r="J55" s="8">
        <f t="shared" si="4"/>
        <v>285766.02680496196</v>
      </c>
      <c r="K55" s="11">
        <f t="shared" si="5"/>
        <v>142883.01340248098</v>
      </c>
    </row>
    <row r="56" spans="4:11" x14ac:dyDescent="0.25">
      <c r="D56" s="4">
        <v>55</v>
      </c>
      <c r="E56" s="4">
        <f t="shared" si="0"/>
        <v>5</v>
      </c>
      <c r="F56" s="4">
        <f t="shared" si="1"/>
        <v>4</v>
      </c>
      <c r="G56" s="4">
        <f t="shared" si="2"/>
        <v>7</v>
      </c>
      <c r="H56" s="4" t="b">
        <f t="shared" si="3"/>
        <v>0</v>
      </c>
      <c r="I56" s="8">
        <f>IF(G56=1,$B$6,IF(H56,0,I55*$B$14))</f>
        <v>4917.6157002005075</v>
      </c>
      <c r="J56" s="8">
        <f t="shared" si="4"/>
        <v>284975.82982661936</v>
      </c>
      <c r="K56" s="11">
        <f t="shared" si="5"/>
        <v>142487.91491330968</v>
      </c>
    </row>
    <row r="57" spans="4:11" x14ac:dyDescent="0.25">
      <c r="D57" s="4">
        <v>56</v>
      </c>
      <c r="E57" s="4">
        <f t="shared" si="0"/>
        <v>5</v>
      </c>
      <c r="F57" s="4">
        <f t="shared" si="1"/>
        <v>4</v>
      </c>
      <c r="G57" s="4">
        <f t="shared" si="2"/>
        <v>8</v>
      </c>
      <c r="H57" s="4" t="b">
        <f t="shared" si="3"/>
        <v>0</v>
      </c>
      <c r="I57" s="8">
        <f>IF(G57=1,$B$6,IF(H57,0,I56*$B$14))</f>
        <v>4904.0175650044002</v>
      </c>
      <c r="J57" s="8">
        <f t="shared" si="4"/>
        <v>284187.81789200503</v>
      </c>
      <c r="K57" s="11">
        <f t="shared" si="5"/>
        <v>142093.90894600251</v>
      </c>
    </row>
    <row r="58" spans="4:11" x14ac:dyDescent="0.25">
      <c r="D58" s="4">
        <v>57</v>
      </c>
      <c r="E58" s="4">
        <f t="shared" si="0"/>
        <v>5</v>
      </c>
      <c r="F58" s="4">
        <f t="shared" si="1"/>
        <v>5</v>
      </c>
      <c r="G58" s="4">
        <f t="shared" si="2"/>
        <v>9</v>
      </c>
      <c r="H58" s="4" t="b">
        <f t="shared" si="3"/>
        <v>0</v>
      </c>
      <c r="I58" s="8">
        <f>IF(G58=1,$B$6,IF(H58,0,I57*$B$14))</f>
        <v>4890.4570312176111</v>
      </c>
      <c r="J58" s="8">
        <f t="shared" si="4"/>
        <v>283401.98495906056</v>
      </c>
      <c r="K58" s="11">
        <f t="shared" si="5"/>
        <v>141700.99247953028</v>
      </c>
    </row>
    <row r="59" spans="4:11" x14ac:dyDescent="0.25">
      <c r="D59" s="4">
        <v>58</v>
      </c>
      <c r="E59" s="4">
        <f t="shared" si="0"/>
        <v>5</v>
      </c>
      <c r="F59" s="4">
        <f t="shared" si="1"/>
        <v>5</v>
      </c>
      <c r="G59" s="4">
        <f t="shared" si="2"/>
        <v>10</v>
      </c>
      <c r="H59" s="4" t="b">
        <f t="shared" si="3"/>
        <v>0</v>
      </c>
      <c r="I59" s="8">
        <f>IF(G59=1,$B$6,IF(H59,0,I58*$B$14))</f>
        <v>4876.9339948651486</v>
      </c>
      <c r="J59" s="8">
        <f t="shared" si="4"/>
        <v>282618.32500243536</v>
      </c>
      <c r="K59" s="11">
        <f t="shared" si="5"/>
        <v>141309.16250121768</v>
      </c>
    </row>
    <row r="60" spans="4:11" x14ac:dyDescent="0.25">
      <c r="D60" s="4">
        <v>59</v>
      </c>
      <c r="E60" s="4">
        <f t="shared" si="0"/>
        <v>5</v>
      </c>
      <c r="F60" s="4">
        <f t="shared" si="1"/>
        <v>5</v>
      </c>
      <c r="G60" s="4">
        <f t="shared" si="2"/>
        <v>11</v>
      </c>
      <c r="H60" s="4" t="b">
        <f t="shared" si="3"/>
        <v>0</v>
      </c>
      <c r="I60" s="8">
        <f>IF(G60=1,$B$6,IF(H60,0,I59*$B$14))</f>
        <v>4863.4483522595328</v>
      </c>
      <c r="J60" s="8">
        <f t="shared" si="4"/>
        <v>281836.83201343991</v>
      </c>
      <c r="K60" s="11">
        <f t="shared" si="5"/>
        <v>140918.41600671996</v>
      </c>
    </row>
    <row r="61" spans="4:11" x14ac:dyDescent="0.25">
      <c r="D61" s="4">
        <v>60</v>
      </c>
      <c r="E61" s="4">
        <f t="shared" si="0"/>
        <v>5</v>
      </c>
      <c r="F61" s="4">
        <f t="shared" si="1"/>
        <v>5</v>
      </c>
      <c r="G61" s="4">
        <f t="shared" si="2"/>
        <v>12</v>
      </c>
      <c r="H61" s="4" t="b">
        <f t="shared" si="3"/>
        <v>0</v>
      </c>
      <c r="I61" s="8">
        <f>IF(G61=1,$B$6,IF(H61,0,I60*$B$14))</f>
        <v>4849.9999999999991</v>
      </c>
      <c r="J61" s="8">
        <f t="shared" si="4"/>
        <v>281057.49999999994</v>
      </c>
      <c r="K61" s="11">
        <f t="shared" si="5"/>
        <v>140528.74999999997</v>
      </c>
    </row>
    <row r="62" spans="4:11" x14ac:dyDescent="0.25">
      <c r="D62" s="4">
        <v>61</v>
      </c>
      <c r="E62" s="4">
        <f t="shared" si="0"/>
        <v>6</v>
      </c>
      <c r="F62" s="4">
        <f t="shared" si="1"/>
        <v>5</v>
      </c>
      <c r="G62" s="4">
        <f t="shared" si="2"/>
        <v>13</v>
      </c>
      <c r="H62" s="4" t="b">
        <f t="shared" si="3"/>
        <v>0</v>
      </c>
      <c r="I62" s="8">
        <f>IF(G62=1,$B$6,IF(H62,0,I61*$B$14))</f>
        <v>4836.5888349717052</v>
      </c>
      <c r="J62" s="8">
        <f t="shared" si="4"/>
        <v>280280.32298661029</v>
      </c>
      <c r="K62" s="11">
        <f t="shared" si="5"/>
        <v>140140.16149330515</v>
      </c>
    </row>
    <row r="63" spans="4:11" x14ac:dyDescent="0.25">
      <c r="D63" s="4">
        <v>62</v>
      </c>
      <c r="E63" s="4">
        <f t="shared" si="0"/>
        <v>6</v>
      </c>
      <c r="F63" s="4">
        <f t="shared" si="1"/>
        <v>5</v>
      </c>
      <c r="G63" s="4">
        <f t="shared" si="2"/>
        <v>14</v>
      </c>
      <c r="H63" s="4" t="b">
        <f t="shared" si="3"/>
        <v>0</v>
      </c>
      <c r="I63" s="8">
        <f>IF(G63=1,$B$6,IF(H63,0,I62*$B$14))</f>
        <v>4823.21475434494</v>
      </c>
      <c r="J63" s="8">
        <f t="shared" si="4"/>
        <v>279505.29501428927</v>
      </c>
      <c r="K63" s="11">
        <f t="shared" si="5"/>
        <v>139752.64750714463</v>
      </c>
    </row>
    <row r="64" spans="4:11" x14ac:dyDescent="0.25">
      <c r="D64" s="4">
        <v>63</v>
      </c>
      <c r="E64" s="4">
        <f t="shared" si="0"/>
        <v>6</v>
      </c>
      <c r="F64" s="4">
        <f t="shared" si="1"/>
        <v>5</v>
      </c>
      <c r="G64" s="4">
        <f t="shared" si="2"/>
        <v>15</v>
      </c>
      <c r="H64" s="4" t="b">
        <f t="shared" si="3"/>
        <v>1</v>
      </c>
      <c r="I64" s="8">
        <f>IF(G64=1,$B$6,IF(H64,0,I63*$B$14))</f>
        <v>0</v>
      </c>
      <c r="J64" s="8">
        <f t="shared" si="4"/>
        <v>0</v>
      </c>
      <c r="K64" s="11">
        <f t="shared" si="5"/>
        <v>0</v>
      </c>
    </row>
    <row r="65" spans="4:11" x14ac:dyDescent="0.25">
      <c r="D65" s="4">
        <v>64</v>
      </c>
      <c r="E65" s="4">
        <f t="shared" si="0"/>
        <v>6</v>
      </c>
      <c r="F65" s="4">
        <f t="shared" si="1"/>
        <v>5</v>
      </c>
      <c r="G65" s="4">
        <f t="shared" si="2"/>
        <v>16</v>
      </c>
      <c r="H65" s="4" t="b">
        <f t="shared" si="3"/>
        <v>1</v>
      </c>
      <c r="I65" s="8">
        <f>IF(G65=1,$B$6,IF(H65,0,I64*$B$14))</f>
        <v>0</v>
      </c>
      <c r="J65" s="8">
        <f t="shared" si="4"/>
        <v>0</v>
      </c>
      <c r="K65" s="11">
        <f t="shared" si="5"/>
        <v>0</v>
      </c>
    </row>
    <row r="66" spans="4:11" x14ac:dyDescent="0.25">
      <c r="D66" s="4">
        <v>65</v>
      </c>
      <c r="E66" s="4">
        <f t="shared" si="0"/>
        <v>6</v>
      </c>
      <c r="F66" s="4">
        <f t="shared" si="1"/>
        <v>5</v>
      </c>
      <c r="G66" s="4">
        <f t="shared" si="2"/>
        <v>1</v>
      </c>
      <c r="H66" s="4" t="b">
        <f t="shared" si="3"/>
        <v>0</v>
      </c>
      <c r="I66" s="8">
        <f>IF(G66=1,$B$6,IF(H66,0,I65*$B$14))</f>
        <v>5000</v>
      </c>
      <c r="J66" s="8">
        <f t="shared" si="4"/>
        <v>289750</v>
      </c>
      <c r="K66" s="11">
        <f t="shared" si="5"/>
        <v>144875</v>
      </c>
    </row>
    <row r="67" spans="4:11" x14ac:dyDescent="0.25">
      <c r="D67" s="4">
        <v>66</v>
      </c>
      <c r="E67" s="4">
        <f t="shared" ref="E67:E130" si="7">_xlfn.CEILING.MATH(D67/12)</f>
        <v>6</v>
      </c>
      <c r="F67" s="4">
        <f t="shared" ref="F67:F130" si="8">_xlfn.CEILING.MATH(D67/$B$4)</f>
        <v>5</v>
      </c>
      <c r="G67" s="4">
        <f t="shared" ref="G67:G130" si="9">MOD(D67-1,$B$4+$B$5)+1</f>
        <v>2</v>
      </c>
      <c r="H67" s="4" t="b">
        <f t="shared" ref="H67:H130" si="10">G67&gt;$B$4</f>
        <v>0</v>
      </c>
      <c r="I67" s="8">
        <f>IF(G67=1,$B$6,IF(H67,0,I66*$B$14))</f>
        <v>4986.1740566718618</v>
      </c>
      <c r="J67" s="8">
        <f t="shared" ref="J67:J130" si="11">I67*$B$7*30.5*(1-$B$11)</f>
        <v>288948.78658413433</v>
      </c>
      <c r="K67" s="11">
        <f t="shared" ref="K67:K130" si="12">J67*$B$8</f>
        <v>144474.39329206717</v>
      </c>
    </row>
    <row r="68" spans="4:11" x14ac:dyDescent="0.25">
      <c r="D68" s="4">
        <v>67</v>
      </c>
      <c r="E68" s="4">
        <f t="shared" si="7"/>
        <v>6</v>
      </c>
      <c r="F68" s="4">
        <f t="shared" si="8"/>
        <v>5</v>
      </c>
      <c r="G68" s="4">
        <f t="shared" si="9"/>
        <v>3</v>
      </c>
      <c r="H68" s="4" t="b">
        <f t="shared" si="10"/>
        <v>0</v>
      </c>
      <c r="I68" s="8">
        <f>IF(G68=1,$B$6,IF(H68,0,I67*$B$14))</f>
        <v>4972.3863446855057</v>
      </c>
      <c r="J68" s="8">
        <f t="shared" si="11"/>
        <v>288149.78867452504</v>
      </c>
      <c r="K68" s="11">
        <f t="shared" si="12"/>
        <v>144074.89433726252</v>
      </c>
    </row>
    <row r="69" spans="4:11" x14ac:dyDescent="0.25">
      <c r="D69" s="4">
        <v>68</v>
      </c>
      <c r="E69" s="4">
        <f t="shared" si="7"/>
        <v>6</v>
      </c>
      <c r="F69" s="4">
        <f t="shared" si="8"/>
        <v>5</v>
      </c>
      <c r="G69" s="4">
        <f t="shared" si="9"/>
        <v>4</v>
      </c>
      <c r="H69" s="4" t="b">
        <f t="shared" si="10"/>
        <v>0</v>
      </c>
      <c r="I69" s="8">
        <f>IF(G69=1,$B$6,IF(H69,0,I68*$B$14))</f>
        <v>4958.6367583240599</v>
      </c>
      <c r="J69" s="8">
        <f t="shared" si="11"/>
        <v>287353.00014487922</v>
      </c>
      <c r="K69" s="11">
        <f t="shared" si="12"/>
        <v>143676.50007243961</v>
      </c>
    </row>
    <row r="70" spans="4:11" x14ac:dyDescent="0.25">
      <c r="D70" s="4">
        <v>69</v>
      </c>
      <c r="E70" s="4">
        <f t="shared" si="7"/>
        <v>6</v>
      </c>
      <c r="F70" s="4">
        <f t="shared" si="8"/>
        <v>5</v>
      </c>
      <c r="G70" s="4">
        <f t="shared" si="9"/>
        <v>5</v>
      </c>
      <c r="H70" s="4" t="b">
        <f t="shared" si="10"/>
        <v>0</v>
      </c>
      <c r="I70" s="8">
        <f>IF(G70=1,$B$6,IF(H70,0,I69*$B$14))</f>
        <v>4944.9251921629775</v>
      </c>
      <c r="J70" s="8">
        <f t="shared" si="11"/>
        <v>286558.41488584451</v>
      </c>
      <c r="K70" s="11">
        <f t="shared" si="12"/>
        <v>143279.20744292226</v>
      </c>
    </row>
    <row r="71" spans="4:11" x14ac:dyDescent="0.25">
      <c r="D71" s="4">
        <v>70</v>
      </c>
      <c r="E71" s="4">
        <f t="shared" si="7"/>
        <v>6</v>
      </c>
      <c r="F71" s="4">
        <f t="shared" si="8"/>
        <v>5</v>
      </c>
      <c r="G71" s="4">
        <f t="shared" si="9"/>
        <v>6</v>
      </c>
      <c r="H71" s="4" t="b">
        <f t="shared" si="10"/>
        <v>0</v>
      </c>
      <c r="I71" s="8">
        <f>IF(G71=1,$B$6,IF(H71,0,I70*$B$14))</f>
        <v>4931.2515410692313</v>
      </c>
      <c r="J71" s="8">
        <f t="shared" si="11"/>
        <v>285766.02680496196</v>
      </c>
      <c r="K71" s="11">
        <f t="shared" si="12"/>
        <v>142883.01340248098</v>
      </c>
    </row>
    <row r="72" spans="4:11" x14ac:dyDescent="0.25">
      <c r="D72" s="4">
        <v>71</v>
      </c>
      <c r="E72" s="4">
        <f t="shared" si="7"/>
        <v>6</v>
      </c>
      <c r="F72" s="4">
        <f t="shared" si="8"/>
        <v>6</v>
      </c>
      <c r="G72" s="4">
        <f t="shared" si="9"/>
        <v>7</v>
      </c>
      <c r="H72" s="4" t="b">
        <f t="shared" si="10"/>
        <v>0</v>
      </c>
      <c r="I72" s="8">
        <f>IF(G72=1,$B$6,IF(H72,0,I71*$B$14))</f>
        <v>4917.6157002005075</v>
      </c>
      <c r="J72" s="8">
        <f t="shared" si="11"/>
        <v>284975.82982661936</v>
      </c>
      <c r="K72" s="11">
        <f t="shared" si="12"/>
        <v>142487.91491330968</v>
      </c>
    </row>
    <row r="73" spans="4:11" x14ac:dyDescent="0.25">
      <c r="D73" s="4">
        <v>72</v>
      </c>
      <c r="E73" s="4">
        <f t="shared" si="7"/>
        <v>6</v>
      </c>
      <c r="F73" s="4">
        <f t="shared" si="8"/>
        <v>6</v>
      </c>
      <c r="G73" s="4">
        <f t="shared" si="9"/>
        <v>8</v>
      </c>
      <c r="H73" s="4" t="b">
        <f t="shared" si="10"/>
        <v>0</v>
      </c>
      <c r="I73" s="8">
        <f>IF(G73=1,$B$6,IF(H73,0,I72*$B$14))</f>
        <v>4904.0175650044002</v>
      </c>
      <c r="J73" s="8">
        <f t="shared" si="11"/>
        <v>284187.81789200503</v>
      </c>
      <c r="K73" s="11">
        <f t="shared" si="12"/>
        <v>142093.90894600251</v>
      </c>
    </row>
    <row r="74" spans="4:11" x14ac:dyDescent="0.25">
      <c r="D74" s="4">
        <v>73</v>
      </c>
      <c r="E74" s="4">
        <f t="shared" si="7"/>
        <v>7</v>
      </c>
      <c r="F74" s="4">
        <f t="shared" si="8"/>
        <v>6</v>
      </c>
      <c r="G74" s="4">
        <f t="shared" si="9"/>
        <v>9</v>
      </c>
      <c r="H74" s="4" t="b">
        <f t="shared" si="10"/>
        <v>0</v>
      </c>
      <c r="I74" s="8">
        <f>IF(G74=1,$B$6,IF(H74,0,I73*$B$14))</f>
        <v>4890.4570312176111</v>
      </c>
      <c r="J74" s="8">
        <f t="shared" si="11"/>
        <v>283401.98495906056</v>
      </c>
      <c r="K74" s="11">
        <f t="shared" si="12"/>
        <v>141700.99247953028</v>
      </c>
    </row>
    <row r="75" spans="4:11" x14ac:dyDescent="0.25">
      <c r="D75" s="4">
        <v>74</v>
      </c>
      <c r="E75" s="4">
        <f t="shared" si="7"/>
        <v>7</v>
      </c>
      <c r="F75" s="4">
        <f t="shared" si="8"/>
        <v>6</v>
      </c>
      <c r="G75" s="4">
        <f t="shared" si="9"/>
        <v>10</v>
      </c>
      <c r="H75" s="4" t="b">
        <f t="shared" si="10"/>
        <v>0</v>
      </c>
      <c r="I75" s="8">
        <f>IF(G75=1,$B$6,IF(H75,0,I74*$B$14))</f>
        <v>4876.9339948651486</v>
      </c>
      <c r="J75" s="8">
        <f t="shared" si="11"/>
        <v>282618.32500243536</v>
      </c>
      <c r="K75" s="11">
        <f t="shared" si="12"/>
        <v>141309.16250121768</v>
      </c>
    </row>
    <row r="76" spans="4:11" x14ac:dyDescent="0.25">
      <c r="D76" s="4">
        <v>75</v>
      </c>
      <c r="E76" s="4">
        <f t="shared" si="7"/>
        <v>7</v>
      </c>
      <c r="F76" s="4">
        <f t="shared" si="8"/>
        <v>6</v>
      </c>
      <c r="G76" s="4">
        <f t="shared" si="9"/>
        <v>11</v>
      </c>
      <c r="H76" s="4" t="b">
        <f t="shared" si="10"/>
        <v>0</v>
      </c>
      <c r="I76" s="8">
        <f>IF(G76=1,$B$6,IF(H76,0,I75*$B$14))</f>
        <v>4863.4483522595328</v>
      </c>
      <c r="J76" s="8">
        <f t="shared" si="11"/>
        <v>281836.83201343991</v>
      </c>
      <c r="K76" s="11">
        <f t="shared" si="12"/>
        <v>140918.41600671996</v>
      </c>
    </row>
    <row r="77" spans="4:11" x14ac:dyDescent="0.25">
      <c r="D77" s="4">
        <v>76</v>
      </c>
      <c r="E77" s="4">
        <f t="shared" si="7"/>
        <v>7</v>
      </c>
      <c r="F77" s="4">
        <f t="shared" si="8"/>
        <v>6</v>
      </c>
      <c r="G77" s="4">
        <f t="shared" si="9"/>
        <v>12</v>
      </c>
      <c r="H77" s="4" t="b">
        <f t="shared" si="10"/>
        <v>0</v>
      </c>
      <c r="I77" s="8">
        <f>IF(G77=1,$B$6,IF(H77,0,I76*$B$14))</f>
        <v>4849.9999999999991</v>
      </c>
      <c r="J77" s="8">
        <f t="shared" si="11"/>
        <v>281057.49999999994</v>
      </c>
      <c r="K77" s="11">
        <f t="shared" si="12"/>
        <v>140528.74999999997</v>
      </c>
    </row>
    <row r="78" spans="4:11" x14ac:dyDescent="0.25">
      <c r="D78" s="4">
        <v>77</v>
      </c>
      <c r="E78" s="4">
        <f t="shared" si="7"/>
        <v>7</v>
      </c>
      <c r="F78" s="4">
        <f t="shared" si="8"/>
        <v>6</v>
      </c>
      <c r="G78" s="4">
        <f t="shared" si="9"/>
        <v>13</v>
      </c>
      <c r="H78" s="4" t="b">
        <f t="shared" si="10"/>
        <v>0</v>
      </c>
      <c r="I78" s="8">
        <f>IF(G78=1,$B$6,IF(H78,0,I77*$B$14))</f>
        <v>4836.5888349717052</v>
      </c>
      <c r="J78" s="8">
        <f t="shared" si="11"/>
        <v>280280.32298661029</v>
      </c>
      <c r="K78" s="11">
        <f t="shared" si="12"/>
        <v>140140.16149330515</v>
      </c>
    </row>
    <row r="79" spans="4:11" x14ac:dyDescent="0.25">
      <c r="D79" s="4">
        <v>78</v>
      </c>
      <c r="E79" s="4">
        <f t="shared" si="7"/>
        <v>7</v>
      </c>
      <c r="F79" s="4">
        <f t="shared" si="8"/>
        <v>6</v>
      </c>
      <c r="G79" s="4">
        <f t="shared" si="9"/>
        <v>14</v>
      </c>
      <c r="H79" s="4" t="b">
        <f t="shared" si="10"/>
        <v>0</v>
      </c>
      <c r="I79" s="8">
        <f>IF(G79=1,$B$6,IF(H79,0,I78*$B$14))</f>
        <v>4823.21475434494</v>
      </c>
      <c r="J79" s="8">
        <f t="shared" si="11"/>
        <v>279505.29501428927</v>
      </c>
      <c r="K79" s="11">
        <f t="shared" si="12"/>
        <v>139752.64750714463</v>
      </c>
    </row>
    <row r="80" spans="4:11" x14ac:dyDescent="0.25">
      <c r="D80" s="4">
        <v>79</v>
      </c>
      <c r="E80" s="4">
        <f t="shared" si="7"/>
        <v>7</v>
      </c>
      <c r="F80" s="4">
        <f t="shared" si="8"/>
        <v>6</v>
      </c>
      <c r="G80" s="4">
        <f t="shared" si="9"/>
        <v>15</v>
      </c>
      <c r="H80" s="4" t="b">
        <f t="shared" si="10"/>
        <v>1</v>
      </c>
      <c r="I80" s="8">
        <f>IF(G80=1,$B$6,IF(H80,0,I79*$B$14))</f>
        <v>0</v>
      </c>
      <c r="J80" s="8">
        <f t="shared" si="11"/>
        <v>0</v>
      </c>
      <c r="K80" s="11">
        <f t="shared" si="12"/>
        <v>0</v>
      </c>
    </row>
    <row r="81" spans="4:11" x14ac:dyDescent="0.25">
      <c r="D81" s="4">
        <v>80</v>
      </c>
      <c r="E81" s="4">
        <f t="shared" si="7"/>
        <v>7</v>
      </c>
      <c r="F81" s="4">
        <f t="shared" si="8"/>
        <v>6</v>
      </c>
      <c r="G81" s="4">
        <f t="shared" si="9"/>
        <v>16</v>
      </c>
      <c r="H81" s="4" t="b">
        <f t="shared" si="10"/>
        <v>1</v>
      </c>
      <c r="I81" s="8">
        <f>IF(G81=1,$B$6,IF(H81,0,I80*$B$14))</f>
        <v>0</v>
      </c>
      <c r="J81" s="8">
        <f t="shared" si="11"/>
        <v>0</v>
      </c>
      <c r="K81" s="11">
        <f t="shared" si="12"/>
        <v>0</v>
      </c>
    </row>
    <row r="82" spans="4:11" x14ac:dyDescent="0.25">
      <c r="D82" s="4">
        <v>81</v>
      </c>
      <c r="E82" s="4">
        <f t="shared" si="7"/>
        <v>7</v>
      </c>
      <c r="F82" s="4">
        <f t="shared" si="8"/>
        <v>6</v>
      </c>
      <c r="G82" s="4">
        <f t="shared" si="9"/>
        <v>1</v>
      </c>
      <c r="H82" s="4" t="b">
        <f t="shared" si="10"/>
        <v>0</v>
      </c>
      <c r="I82" s="8">
        <f>IF(G82=1,$B$6,IF(H82,0,I81*$B$14))</f>
        <v>5000</v>
      </c>
      <c r="J82" s="8">
        <f t="shared" si="11"/>
        <v>289750</v>
      </c>
      <c r="K82" s="11">
        <f t="shared" si="12"/>
        <v>144875</v>
      </c>
    </row>
    <row r="83" spans="4:11" x14ac:dyDescent="0.25">
      <c r="D83" s="4">
        <v>82</v>
      </c>
      <c r="E83" s="4">
        <f t="shared" si="7"/>
        <v>7</v>
      </c>
      <c r="F83" s="4">
        <f t="shared" si="8"/>
        <v>6</v>
      </c>
      <c r="G83" s="4">
        <f t="shared" si="9"/>
        <v>2</v>
      </c>
      <c r="H83" s="4" t="b">
        <f t="shared" si="10"/>
        <v>0</v>
      </c>
      <c r="I83" s="8">
        <f>IF(G83=1,$B$6,IF(H83,0,I82*$B$14))</f>
        <v>4986.1740566718618</v>
      </c>
      <c r="J83" s="8">
        <f t="shared" si="11"/>
        <v>288948.78658413433</v>
      </c>
      <c r="K83" s="11">
        <f t="shared" si="12"/>
        <v>144474.39329206717</v>
      </c>
    </row>
    <row r="84" spans="4:11" x14ac:dyDescent="0.25">
      <c r="D84" s="4">
        <v>83</v>
      </c>
      <c r="E84" s="4">
        <f t="shared" si="7"/>
        <v>7</v>
      </c>
      <c r="F84" s="4">
        <f t="shared" si="8"/>
        <v>6</v>
      </c>
      <c r="G84" s="4">
        <f t="shared" si="9"/>
        <v>3</v>
      </c>
      <c r="H84" s="4" t="b">
        <f t="shared" si="10"/>
        <v>0</v>
      </c>
      <c r="I84" s="8">
        <f>IF(G84=1,$B$6,IF(H84,0,I83*$B$14))</f>
        <v>4972.3863446855057</v>
      </c>
      <c r="J84" s="8">
        <f t="shared" si="11"/>
        <v>288149.78867452504</v>
      </c>
      <c r="K84" s="11">
        <f t="shared" si="12"/>
        <v>144074.89433726252</v>
      </c>
    </row>
    <row r="85" spans="4:11" x14ac:dyDescent="0.25">
      <c r="D85" s="4">
        <v>84</v>
      </c>
      <c r="E85" s="4">
        <f t="shared" si="7"/>
        <v>7</v>
      </c>
      <c r="F85" s="4">
        <f t="shared" si="8"/>
        <v>6</v>
      </c>
      <c r="G85" s="4">
        <f t="shared" si="9"/>
        <v>4</v>
      </c>
      <c r="H85" s="4" t="b">
        <f t="shared" si="10"/>
        <v>0</v>
      </c>
      <c r="I85" s="8">
        <f>IF(G85=1,$B$6,IF(H85,0,I84*$B$14))</f>
        <v>4958.6367583240599</v>
      </c>
      <c r="J85" s="8">
        <f t="shared" si="11"/>
        <v>287353.00014487922</v>
      </c>
      <c r="K85" s="11">
        <f t="shared" si="12"/>
        <v>143676.50007243961</v>
      </c>
    </row>
    <row r="86" spans="4:11" x14ac:dyDescent="0.25">
      <c r="D86" s="4">
        <v>85</v>
      </c>
      <c r="E86" s="4">
        <f t="shared" si="7"/>
        <v>8</v>
      </c>
      <c r="F86" s="4">
        <f t="shared" si="8"/>
        <v>7</v>
      </c>
      <c r="G86" s="4">
        <f t="shared" si="9"/>
        <v>5</v>
      </c>
      <c r="H86" s="4" t="b">
        <f t="shared" si="10"/>
        <v>0</v>
      </c>
      <c r="I86" s="8">
        <f>IF(G86=1,$B$6,IF(H86,0,I85*$B$14))</f>
        <v>4944.9251921629775</v>
      </c>
      <c r="J86" s="8">
        <f t="shared" si="11"/>
        <v>286558.41488584451</v>
      </c>
      <c r="K86" s="11">
        <f t="shared" si="12"/>
        <v>143279.20744292226</v>
      </c>
    </row>
    <row r="87" spans="4:11" x14ac:dyDescent="0.25">
      <c r="D87" s="4">
        <v>86</v>
      </c>
      <c r="E87" s="4">
        <f t="shared" si="7"/>
        <v>8</v>
      </c>
      <c r="F87" s="4">
        <f t="shared" si="8"/>
        <v>7</v>
      </c>
      <c r="G87" s="4">
        <f t="shared" si="9"/>
        <v>6</v>
      </c>
      <c r="H87" s="4" t="b">
        <f t="shared" si="10"/>
        <v>0</v>
      </c>
      <c r="I87" s="8">
        <f>IF(G87=1,$B$6,IF(H87,0,I86*$B$14))</f>
        <v>4931.2515410692313</v>
      </c>
      <c r="J87" s="8">
        <f t="shared" si="11"/>
        <v>285766.02680496196</v>
      </c>
      <c r="K87" s="11">
        <f t="shared" si="12"/>
        <v>142883.01340248098</v>
      </c>
    </row>
    <row r="88" spans="4:11" x14ac:dyDescent="0.25">
      <c r="D88" s="4">
        <v>87</v>
      </c>
      <c r="E88" s="4">
        <f t="shared" si="7"/>
        <v>8</v>
      </c>
      <c r="F88" s="4">
        <f t="shared" si="8"/>
        <v>7</v>
      </c>
      <c r="G88" s="4">
        <f t="shared" si="9"/>
        <v>7</v>
      </c>
      <c r="H88" s="4" t="b">
        <f t="shared" si="10"/>
        <v>0</v>
      </c>
      <c r="I88" s="8">
        <f>IF(G88=1,$B$6,IF(H88,0,I87*$B$14))</f>
        <v>4917.6157002005075</v>
      </c>
      <c r="J88" s="8">
        <f t="shared" si="11"/>
        <v>284975.82982661936</v>
      </c>
      <c r="K88" s="11">
        <f t="shared" si="12"/>
        <v>142487.91491330968</v>
      </c>
    </row>
    <row r="89" spans="4:11" x14ac:dyDescent="0.25">
      <c r="D89" s="4">
        <v>88</v>
      </c>
      <c r="E89" s="4">
        <f t="shared" si="7"/>
        <v>8</v>
      </c>
      <c r="F89" s="4">
        <f t="shared" si="8"/>
        <v>7</v>
      </c>
      <c r="G89" s="4">
        <f t="shared" si="9"/>
        <v>8</v>
      </c>
      <c r="H89" s="4" t="b">
        <f t="shared" si="10"/>
        <v>0</v>
      </c>
      <c r="I89" s="8">
        <f>IF(G89=1,$B$6,IF(H89,0,I88*$B$14))</f>
        <v>4904.0175650044002</v>
      </c>
      <c r="J89" s="8">
        <f t="shared" si="11"/>
        <v>284187.81789200503</v>
      </c>
      <c r="K89" s="11">
        <f t="shared" si="12"/>
        <v>142093.90894600251</v>
      </c>
    </row>
    <row r="90" spans="4:11" x14ac:dyDescent="0.25">
      <c r="D90" s="4">
        <v>89</v>
      </c>
      <c r="E90" s="4">
        <f t="shared" si="7"/>
        <v>8</v>
      </c>
      <c r="F90" s="4">
        <f t="shared" si="8"/>
        <v>7</v>
      </c>
      <c r="G90" s="4">
        <f t="shared" si="9"/>
        <v>9</v>
      </c>
      <c r="H90" s="4" t="b">
        <f t="shared" si="10"/>
        <v>0</v>
      </c>
      <c r="I90" s="8">
        <f>IF(G90=1,$B$6,IF(H90,0,I89*$B$14))</f>
        <v>4890.4570312176111</v>
      </c>
      <c r="J90" s="8">
        <f t="shared" si="11"/>
        <v>283401.98495906056</v>
      </c>
      <c r="K90" s="11">
        <f t="shared" si="12"/>
        <v>141700.99247953028</v>
      </c>
    </row>
    <row r="91" spans="4:11" x14ac:dyDescent="0.25">
      <c r="D91" s="4">
        <v>90</v>
      </c>
      <c r="E91" s="4">
        <f t="shared" si="7"/>
        <v>8</v>
      </c>
      <c r="F91" s="4">
        <f t="shared" si="8"/>
        <v>7</v>
      </c>
      <c r="G91" s="4">
        <f t="shared" si="9"/>
        <v>10</v>
      </c>
      <c r="H91" s="4" t="b">
        <f t="shared" si="10"/>
        <v>0</v>
      </c>
      <c r="I91" s="8">
        <f>IF(G91=1,$B$6,IF(H91,0,I90*$B$14))</f>
        <v>4876.9339948651486</v>
      </c>
      <c r="J91" s="8">
        <f t="shared" si="11"/>
        <v>282618.32500243536</v>
      </c>
      <c r="K91" s="11">
        <f t="shared" si="12"/>
        <v>141309.16250121768</v>
      </c>
    </row>
    <row r="92" spans="4:11" x14ac:dyDescent="0.25">
      <c r="D92" s="4">
        <v>91</v>
      </c>
      <c r="E92" s="4">
        <f t="shared" si="7"/>
        <v>8</v>
      </c>
      <c r="F92" s="4">
        <f t="shared" si="8"/>
        <v>7</v>
      </c>
      <c r="G92" s="4">
        <f t="shared" si="9"/>
        <v>11</v>
      </c>
      <c r="H92" s="4" t="b">
        <f t="shared" si="10"/>
        <v>0</v>
      </c>
      <c r="I92" s="8">
        <f>IF(G92=1,$B$6,IF(H92,0,I91*$B$14))</f>
        <v>4863.4483522595328</v>
      </c>
      <c r="J92" s="8">
        <f t="shared" si="11"/>
        <v>281836.83201343991</v>
      </c>
      <c r="K92" s="11">
        <f t="shared" si="12"/>
        <v>140918.41600671996</v>
      </c>
    </row>
    <row r="93" spans="4:11" x14ac:dyDescent="0.25">
      <c r="D93" s="4">
        <v>92</v>
      </c>
      <c r="E93" s="4">
        <f t="shared" si="7"/>
        <v>8</v>
      </c>
      <c r="F93" s="4">
        <f t="shared" si="8"/>
        <v>7</v>
      </c>
      <c r="G93" s="4">
        <f t="shared" si="9"/>
        <v>12</v>
      </c>
      <c r="H93" s="4" t="b">
        <f t="shared" si="10"/>
        <v>0</v>
      </c>
      <c r="I93" s="8">
        <f>IF(G93=1,$B$6,IF(H93,0,I92*$B$14))</f>
        <v>4849.9999999999991</v>
      </c>
      <c r="J93" s="8">
        <f t="shared" si="11"/>
        <v>281057.49999999994</v>
      </c>
      <c r="K93" s="11">
        <f t="shared" si="12"/>
        <v>140528.74999999997</v>
      </c>
    </row>
    <row r="94" spans="4:11" x14ac:dyDescent="0.25">
      <c r="D94" s="4">
        <v>93</v>
      </c>
      <c r="E94" s="4">
        <f t="shared" si="7"/>
        <v>8</v>
      </c>
      <c r="F94" s="4">
        <f t="shared" si="8"/>
        <v>7</v>
      </c>
      <c r="G94" s="4">
        <f t="shared" si="9"/>
        <v>13</v>
      </c>
      <c r="H94" s="4" t="b">
        <f t="shared" si="10"/>
        <v>0</v>
      </c>
      <c r="I94" s="8">
        <f>IF(G94=1,$B$6,IF(H94,0,I93*$B$14))</f>
        <v>4836.5888349717052</v>
      </c>
      <c r="J94" s="8">
        <f t="shared" si="11"/>
        <v>280280.32298661029</v>
      </c>
      <c r="K94" s="11">
        <f t="shared" si="12"/>
        <v>140140.16149330515</v>
      </c>
    </row>
    <row r="95" spans="4:11" x14ac:dyDescent="0.25">
      <c r="D95" s="4">
        <v>94</v>
      </c>
      <c r="E95" s="4">
        <f t="shared" si="7"/>
        <v>8</v>
      </c>
      <c r="F95" s="4">
        <f t="shared" si="8"/>
        <v>7</v>
      </c>
      <c r="G95" s="4">
        <f t="shared" si="9"/>
        <v>14</v>
      </c>
      <c r="H95" s="4" t="b">
        <f t="shared" si="10"/>
        <v>0</v>
      </c>
      <c r="I95" s="8">
        <f>IF(G95=1,$B$6,IF(H95,0,I94*$B$14))</f>
        <v>4823.21475434494</v>
      </c>
      <c r="J95" s="8">
        <f t="shared" si="11"/>
        <v>279505.29501428927</v>
      </c>
      <c r="K95" s="11">
        <f t="shared" si="12"/>
        <v>139752.64750714463</v>
      </c>
    </row>
    <row r="96" spans="4:11" x14ac:dyDescent="0.25">
      <c r="D96" s="4">
        <v>95</v>
      </c>
      <c r="E96" s="4">
        <f t="shared" si="7"/>
        <v>8</v>
      </c>
      <c r="F96" s="4">
        <f t="shared" si="8"/>
        <v>7</v>
      </c>
      <c r="G96" s="4">
        <f t="shared" si="9"/>
        <v>15</v>
      </c>
      <c r="H96" s="4" t="b">
        <f t="shared" si="10"/>
        <v>1</v>
      </c>
      <c r="I96" s="8">
        <f>IF(G96=1,$B$6,IF(H96,0,I95*$B$14))</f>
        <v>0</v>
      </c>
      <c r="J96" s="8">
        <f t="shared" si="11"/>
        <v>0</v>
      </c>
      <c r="K96" s="11">
        <f t="shared" si="12"/>
        <v>0</v>
      </c>
    </row>
    <row r="97" spans="4:11" x14ac:dyDescent="0.25">
      <c r="D97" s="4">
        <v>96</v>
      </c>
      <c r="E97" s="4">
        <f t="shared" si="7"/>
        <v>8</v>
      </c>
      <c r="F97" s="4">
        <f t="shared" si="8"/>
        <v>7</v>
      </c>
      <c r="G97" s="4">
        <f t="shared" si="9"/>
        <v>16</v>
      </c>
      <c r="H97" s="4" t="b">
        <f t="shared" si="10"/>
        <v>1</v>
      </c>
      <c r="I97" s="8">
        <f>IF(G97=1,$B$6,IF(H97,0,I96*$B$14))</f>
        <v>0</v>
      </c>
      <c r="J97" s="8">
        <f t="shared" si="11"/>
        <v>0</v>
      </c>
      <c r="K97" s="11">
        <f t="shared" si="12"/>
        <v>0</v>
      </c>
    </row>
    <row r="98" spans="4:11" x14ac:dyDescent="0.25">
      <c r="D98" s="4">
        <v>97</v>
      </c>
      <c r="E98" s="4">
        <f t="shared" si="7"/>
        <v>9</v>
      </c>
      <c r="F98" s="4">
        <f t="shared" si="8"/>
        <v>7</v>
      </c>
      <c r="G98" s="4">
        <f t="shared" si="9"/>
        <v>1</v>
      </c>
      <c r="H98" s="4" t="b">
        <f t="shared" si="10"/>
        <v>0</v>
      </c>
      <c r="I98" s="8">
        <f>IF(G98=1,$B$6,IF(H98,0,I97*$B$14))</f>
        <v>5000</v>
      </c>
      <c r="J98" s="8">
        <f t="shared" si="11"/>
        <v>289750</v>
      </c>
      <c r="K98" s="11">
        <f t="shared" si="12"/>
        <v>144875</v>
      </c>
    </row>
    <row r="99" spans="4:11" x14ac:dyDescent="0.25">
      <c r="D99" s="4">
        <v>98</v>
      </c>
      <c r="E99" s="4">
        <f t="shared" si="7"/>
        <v>9</v>
      </c>
      <c r="F99" s="4">
        <f t="shared" si="8"/>
        <v>7</v>
      </c>
      <c r="G99" s="4">
        <f t="shared" si="9"/>
        <v>2</v>
      </c>
      <c r="H99" s="4" t="b">
        <f t="shared" si="10"/>
        <v>0</v>
      </c>
      <c r="I99" s="8">
        <f>IF(G99=1,$B$6,IF(H99,0,I98*$B$14))</f>
        <v>4986.1740566718618</v>
      </c>
      <c r="J99" s="8">
        <f t="shared" si="11"/>
        <v>288948.78658413433</v>
      </c>
      <c r="K99" s="11">
        <f t="shared" si="12"/>
        <v>144474.39329206717</v>
      </c>
    </row>
    <row r="100" spans="4:11" x14ac:dyDescent="0.25">
      <c r="D100" s="4">
        <v>99</v>
      </c>
      <c r="E100" s="4">
        <f t="shared" si="7"/>
        <v>9</v>
      </c>
      <c r="F100" s="4">
        <f t="shared" si="8"/>
        <v>8</v>
      </c>
      <c r="G100" s="4">
        <f t="shared" si="9"/>
        <v>3</v>
      </c>
      <c r="H100" s="4" t="b">
        <f t="shared" si="10"/>
        <v>0</v>
      </c>
      <c r="I100" s="8">
        <f>IF(G100=1,$B$6,IF(H100,0,I99*$B$14))</f>
        <v>4972.3863446855057</v>
      </c>
      <c r="J100" s="8">
        <f t="shared" si="11"/>
        <v>288149.78867452504</v>
      </c>
      <c r="K100" s="11">
        <f t="shared" si="12"/>
        <v>144074.89433726252</v>
      </c>
    </row>
    <row r="101" spans="4:11" x14ac:dyDescent="0.25">
      <c r="D101" s="4">
        <v>100</v>
      </c>
      <c r="E101" s="4">
        <f t="shared" si="7"/>
        <v>9</v>
      </c>
      <c r="F101" s="4">
        <f t="shared" si="8"/>
        <v>8</v>
      </c>
      <c r="G101" s="4">
        <f t="shared" si="9"/>
        <v>4</v>
      </c>
      <c r="H101" s="4" t="b">
        <f t="shared" si="10"/>
        <v>0</v>
      </c>
      <c r="I101" s="8">
        <f>IF(G101=1,$B$6,IF(H101,0,I100*$B$14))</f>
        <v>4958.6367583240599</v>
      </c>
      <c r="J101" s="8">
        <f t="shared" si="11"/>
        <v>287353.00014487922</v>
      </c>
      <c r="K101" s="11">
        <f t="shared" si="12"/>
        <v>143676.50007243961</v>
      </c>
    </row>
    <row r="102" spans="4:11" x14ac:dyDescent="0.25">
      <c r="D102" s="4">
        <v>101</v>
      </c>
      <c r="E102" s="4">
        <f t="shared" si="7"/>
        <v>9</v>
      </c>
      <c r="F102" s="4">
        <f t="shared" si="8"/>
        <v>8</v>
      </c>
      <c r="G102" s="4">
        <f t="shared" si="9"/>
        <v>5</v>
      </c>
      <c r="H102" s="4" t="b">
        <f t="shared" si="10"/>
        <v>0</v>
      </c>
      <c r="I102" s="8">
        <f>IF(G102=1,$B$6,IF(H102,0,I101*$B$14))</f>
        <v>4944.9251921629775</v>
      </c>
      <c r="J102" s="8">
        <f t="shared" si="11"/>
        <v>286558.41488584451</v>
      </c>
      <c r="K102" s="11">
        <f t="shared" si="12"/>
        <v>143279.20744292226</v>
      </c>
    </row>
    <row r="103" spans="4:11" x14ac:dyDescent="0.25">
      <c r="D103" s="4">
        <v>102</v>
      </c>
      <c r="E103" s="4">
        <f t="shared" si="7"/>
        <v>9</v>
      </c>
      <c r="F103" s="4">
        <f t="shared" si="8"/>
        <v>8</v>
      </c>
      <c r="G103" s="4">
        <f t="shared" si="9"/>
        <v>6</v>
      </c>
      <c r="H103" s="4" t="b">
        <f t="shared" si="10"/>
        <v>0</v>
      </c>
      <c r="I103" s="8">
        <f>IF(G103=1,$B$6,IF(H103,0,I102*$B$14))</f>
        <v>4931.2515410692313</v>
      </c>
      <c r="J103" s="8">
        <f t="shared" si="11"/>
        <v>285766.02680496196</v>
      </c>
      <c r="K103" s="11">
        <f t="shared" si="12"/>
        <v>142883.01340248098</v>
      </c>
    </row>
    <row r="104" spans="4:11" x14ac:dyDescent="0.25">
      <c r="D104" s="4">
        <v>103</v>
      </c>
      <c r="E104" s="4">
        <f t="shared" si="7"/>
        <v>9</v>
      </c>
      <c r="F104" s="4">
        <f t="shared" si="8"/>
        <v>8</v>
      </c>
      <c r="G104" s="4">
        <f t="shared" si="9"/>
        <v>7</v>
      </c>
      <c r="H104" s="4" t="b">
        <f t="shared" si="10"/>
        <v>0</v>
      </c>
      <c r="I104" s="8">
        <f>IF(G104=1,$B$6,IF(H104,0,I103*$B$14))</f>
        <v>4917.6157002005075</v>
      </c>
      <c r="J104" s="8">
        <f t="shared" si="11"/>
        <v>284975.82982661936</v>
      </c>
      <c r="K104" s="11">
        <f t="shared" si="12"/>
        <v>142487.91491330968</v>
      </c>
    </row>
    <row r="105" spans="4:11" x14ac:dyDescent="0.25">
      <c r="D105" s="4">
        <v>104</v>
      </c>
      <c r="E105" s="4">
        <f t="shared" si="7"/>
        <v>9</v>
      </c>
      <c r="F105" s="4">
        <f t="shared" si="8"/>
        <v>8</v>
      </c>
      <c r="G105" s="4">
        <f t="shared" si="9"/>
        <v>8</v>
      </c>
      <c r="H105" s="4" t="b">
        <f t="shared" si="10"/>
        <v>0</v>
      </c>
      <c r="I105" s="8">
        <f>IF(G105=1,$B$6,IF(H105,0,I104*$B$14))</f>
        <v>4904.0175650044002</v>
      </c>
      <c r="J105" s="8">
        <f t="shared" si="11"/>
        <v>284187.81789200503</v>
      </c>
      <c r="K105" s="11">
        <f t="shared" si="12"/>
        <v>142093.90894600251</v>
      </c>
    </row>
    <row r="106" spans="4:11" x14ac:dyDescent="0.25">
      <c r="D106" s="4">
        <v>105</v>
      </c>
      <c r="E106" s="4">
        <f t="shared" si="7"/>
        <v>9</v>
      </c>
      <c r="F106" s="4">
        <f t="shared" si="8"/>
        <v>8</v>
      </c>
      <c r="G106" s="4">
        <f t="shared" si="9"/>
        <v>9</v>
      </c>
      <c r="H106" s="4" t="b">
        <f t="shared" si="10"/>
        <v>0</v>
      </c>
      <c r="I106" s="8">
        <f>IF(G106=1,$B$6,IF(H106,0,I105*$B$14))</f>
        <v>4890.4570312176111</v>
      </c>
      <c r="J106" s="8">
        <f t="shared" si="11"/>
        <v>283401.98495906056</v>
      </c>
      <c r="K106" s="11">
        <f t="shared" si="12"/>
        <v>141700.99247953028</v>
      </c>
    </row>
    <row r="107" spans="4:11" x14ac:dyDescent="0.25">
      <c r="D107" s="4">
        <v>106</v>
      </c>
      <c r="E107" s="4">
        <f t="shared" si="7"/>
        <v>9</v>
      </c>
      <c r="F107" s="4">
        <f t="shared" si="8"/>
        <v>8</v>
      </c>
      <c r="G107" s="4">
        <f t="shared" si="9"/>
        <v>10</v>
      </c>
      <c r="H107" s="4" t="b">
        <f t="shared" si="10"/>
        <v>0</v>
      </c>
      <c r="I107" s="8">
        <f>IF(G107=1,$B$6,IF(H107,0,I106*$B$14))</f>
        <v>4876.9339948651486</v>
      </c>
      <c r="J107" s="8">
        <f t="shared" si="11"/>
        <v>282618.32500243536</v>
      </c>
      <c r="K107" s="11">
        <f t="shared" si="12"/>
        <v>141309.16250121768</v>
      </c>
    </row>
    <row r="108" spans="4:11" x14ac:dyDescent="0.25">
      <c r="D108" s="4">
        <v>107</v>
      </c>
      <c r="E108" s="4">
        <f t="shared" si="7"/>
        <v>9</v>
      </c>
      <c r="F108" s="4">
        <f t="shared" si="8"/>
        <v>8</v>
      </c>
      <c r="G108" s="4">
        <f t="shared" si="9"/>
        <v>11</v>
      </c>
      <c r="H108" s="4" t="b">
        <f t="shared" si="10"/>
        <v>0</v>
      </c>
      <c r="I108" s="8">
        <f>IF(G108=1,$B$6,IF(H108,0,I107*$B$14))</f>
        <v>4863.4483522595328</v>
      </c>
      <c r="J108" s="8">
        <f t="shared" si="11"/>
        <v>281836.83201343991</v>
      </c>
      <c r="K108" s="11">
        <f t="shared" si="12"/>
        <v>140918.41600671996</v>
      </c>
    </row>
    <row r="109" spans="4:11" x14ac:dyDescent="0.25">
      <c r="D109" s="4">
        <v>108</v>
      </c>
      <c r="E109" s="4">
        <f t="shared" si="7"/>
        <v>9</v>
      </c>
      <c r="F109" s="4">
        <f t="shared" si="8"/>
        <v>8</v>
      </c>
      <c r="G109" s="4">
        <f t="shared" si="9"/>
        <v>12</v>
      </c>
      <c r="H109" s="4" t="b">
        <f t="shared" si="10"/>
        <v>0</v>
      </c>
      <c r="I109" s="8">
        <f>IF(G109=1,$B$6,IF(H109,0,I108*$B$14))</f>
        <v>4849.9999999999991</v>
      </c>
      <c r="J109" s="8">
        <f t="shared" si="11"/>
        <v>281057.49999999994</v>
      </c>
      <c r="K109" s="11">
        <f t="shared" si="12"/>
        <v>140528.74999999997</v>
      </c>
    </row>
    <row r="110" spans="4:11" x14ac:dyDescent="0.25">
      <c r="D110" s="4">
        <v>109</v>
      </c>
      <c r="E110" s="4">
        <f t="shared" si="7"/>
        <v>10</v>
      </c>
      <c r="F110" s="4">
        <f t="shared" si="8"/>
        <v>8</v>
      </c>
      <c r="G110" s="4">
        <f t="shared" si="9"/>
        <v>13</v>
      </c>
      <c r="H110" s="4" t="b">
        <f t="shared" si="10"/>
        <v>0</v>
      </c>
      <c r="I110" s="8">
        <f>IF(G110=1,$B$6,IF(H110,0,I109*$B$14))</f>
        <v>4836.5888349717052</v>
      </c>
      <c r="J110" s="8">
        <f t="shared" si="11"/>
        <v>280280.32298661029</v>
      </c>
      <c r="K110" s="11">
        <f t="shared" si="12"/>
        <v>140140.16149330515</v>
      </c>
    </row>
    <row r="111" spans="4:11" x14ac:dyDescent="0.25">
      <c r="D111" s="4">
        <v>110</v>
      </c>
      <c r="E111" s="4">
        <f t="shared" si="7"/>
        <v>10</v>
      </c>
      <c r="F111" s="4">
        <f t="shared" si="8"/>
        <v>8</v>
      </c>
      <c r="G111" s="4">
        <f t="shared" si="9"/>
        <v>14</v>
      </c>
      <c r="H111" s="4" t="b">
        <f t="shared" si="10"/>
        <v>0</v>
      </c>
      <c r="I111" s="8">
        <f>IF(G111=1,$B$6,IF(H111,0,I110*$B$14))</f>
        <v>4823.21475434494</v>
      </c>
      <c r="J111" s="8">
        <f t="shared" si="11"/>
        <v>279505.29501428927</v>
      </c>
      <c r="K111" s="11">
        <f t="shared" si="12"/>
        <v>139752.64750714463</v>
      </c>
    </row>
    <row r="112" spans="4:11" x14ac:dyDescent="0.25">
      <c r="D112" s="4">
        <v>111</v>
      </c>
      <c r="E112" s="4">
        <f t="shared" si="7"/>
        <v>10</v>
      </c>
      <c r="F112" s="4">
        <f t="shared" si="8"/>
        <v>8</v>
      </c>
      <c r="G112" s="4">
        <f t="shared" si="9"/>
        <v>15</v>
      </c>
      <c r="H112" s="4" t="b">
        <f t="shared" si="10"/>
        <v>1</v>
      </c>
      <c r="I112" s="8">
        <f>IF(G112=1,$B$6,IF(H112,0,I111*$B$14))</f>
        <v>0</v>
      </c>
      <c r="J112" s="8">
        <f t="shared" si="11"/>
        <v>0</v>
      </c>
      <c r="K112" s="11">
        <f t="shared" si="12"/>
        <v>0</v>
      </c>
    </row>
    <row r="113" spans="4:11" x14ac:dyDescent="0.25">
      <c r="D113" s="4">
        <v>112</v>
      </c>
      <c r="E113" s="4">
        <f t="shared" si="7"/>
        <v>10</v>
      </c>
      <c r="F113" s="4">
        <f t="shared" si="8"/>
        <v>8</v>
      </c>
      <c r="G113" s="4">
        <f t="shared" si="9"/>
        <v>16</v>
      </c>
      <c r="H113" s="4" t="b">
        <f t="shared" si="10"/>
        <v>1</v>
      </c>
      <c r="I113" s="8">
        <f>IF(G113=1,$B$6,IF(H113,0,I112*$B$14))</f>
        <v>0</v>
      </c>
      <c r="J113" s="8">
        <f t="shared" si="11"/>
        <v>0</v>
      </c>
      <c r="K113" s="11">
        <f t="shared" si="12"/>
        <v>0</v>
      </c>
    </row>
    <row r="114" spans="4:11" x14ac:dyDescent="0.25">
      <c r="D114" s="4">
        <v>113</v>
      </c>
      <c r="E114" s="4">
        <f t="shared" si="7"/>
        <v>10</v>
      </c>
      <c r="F114" s="4">
        <f t="shared" si="8"/>
        <v>9</v>
      </c>
      <c r="G114" s="4">
        <f t="shared" si="9"/>
        <v>1</v>
      </c>
      <c r="H114" s="4" t="b">
        <f t="shared" si="10"/>
        <v>0</v>
      </c>
      <c r="I114" s="8">
        <f>IF(G114=1,$B$6,IF(H114,0,I113*$B$14))</f>
        <v>5000</v>
      </c>
      <c r="J114" s="8">
        <f t="shared" si="11"/>
        <v>289750</v>
      </c>
      <c r="K114" s="11">
        <f t="shared" si="12"/>
        <v>144875</v>
      </c>
    </row>
    <row r="115" spans="4:11" x14ac:dyDescent="0.25">
      <c r="D115" s="4">
        <v>114</v>
      </c>
      <c r="E115" s="4">
        <f t="shared" si="7"/>
        <v>10</v>
      </c>
      <c r="F115" s="4">
        <f t="shared" si="8"/>
        <v>9</v>
      </c>
      <c r="G115" s="4">
        <f t="shared" si="9"/>
        <v>2</v>
      </c>
      <c r="H115" s="4" t="b">
        <f t="shared" si="10"/>
        <v>0</v>
      </c>
      <c r="I115" s="8">
        <f>IF(G115=1,$B$6,IF(H115,0,I114*$B$14))</f>
        <v>4986.1740566718618</v>
      </c>
      <c r="J115" s="8">
        <f t="shared" si="11"/>
        <v>288948.78658413433</v>
      </c>
      <c r="K115" s="11">
        <f t="shared" si="12"/>
        <v>144474.39329206717</v>
      </c>
    </row>
    <row r="116" spans="4:11" x14ac:dyDescent="0.25">
      <c r="D116" s="4">
        <v>115</v>
      </c>
      <c r="E116" s="4">
        <f t="shared" si="7"/>
        <v>10</v>
      </c>
      <c r="F116" s="4">
        <f t="shared" si="8"/>
        <v>9</v>
      </c>
      <c r="G116" s="4">
        <f t="shared" si="9"/>
        <v>3</v>
      </c>
      <c r="H116" s="4" t="b">
        <f t="shared" si="10"/>
        <v>0</v>
      </c>
      <c r="I116" s="8">
        <f>IF(G116=1,$B$6,IF(H116,0,I115*$B$14))</f>
        <v>4972.3863446855057</v>
      </c>
      <c r="J116" s="8">
        <f t="shared" si="11"/>
        <v>288149.78867452504</v>
      </c>
      <c r="K116" s="11">
        <f t="shared" si="12"/>
        <v>144074.89433726252</v>
      </c>
    </row>
    <row r="117" spans="4:11" x14ac:dyDescent="0.25">
      <c r="D117" s="4">
        <v>116</v>
      </c>
      <c r="E117" s="4">
        <f t="shared" si="7"/>
        <v>10</v>
      </c>
      <c r="F117" s="4">
        <f t="shared" si="8"/>
        <v>9</v>
      </c>
      <c r="G117" s="4">
        <f t="shared" si="9"/>
        <v>4</v>
      </c>
      <c r="H117" s="4" t="b">
        <f t="shared" si="10"/>
        <v>0</v>
      </c>
      <c r="I117" s="8">
        <f>IF(G117=1,$B$6,IF(H117,0,I116*$B$14))</f>
        <v>4958.6367583240599</v>
      </c>
      <c r="J117" s="8">
        <f t="shared" si="11"/>
        <v>287353.00014487922</v>
      </c>
      <c r="K117" s="11">
        <f t="shared" si="12"/>
        <v>143676.50007243961</v>
      </c>
    </row>
    <row r="118" spans="4:11" x14ac:dyDescent="0.25">
      <c r="D118" s="4">
        <v>117</v>
      </c>
      <c r="E118" s="4">
        <f t="shared" si="7"/>
        <v>10</v>
      </c>
      <c r="F118" s="4">
        <f t="shared" si="8"/>
        <v>9</v>
      </c>
      <c r="G118" s="4">
        <f t="shared" si="9"/>
        <v>5</v>
      </c>
      <c r="H118" s="4" t="b">
        <f t="shared" si="10"/>
        <v>0</v>
      </c>
      <c r="I118" s="8">
        <f>IF(G118=1,$B$6,IF(H118,0,I117*$B$14))</f>
        <v>4944.9251921629775</v>
      </c>
      <c r="J118" s="8">
        <f t="shared" si="11"/>
        <v>286558.41488584451</v>
      </c>
      <c r="K118" s="11">
        <f t="shared" si="12"/>
        <v>143279.20744292226</v>
      </c>
    </row>
    <row r="119" spans="4:11" x14ac:dyDescent="0.25">
      <c r="D119" s="4">
        <v>118</v>
      </c>
      <c r="E119" s="4">
        <f t="shared" si="7"/>
        <v>10</v>
      </c>
      <c r="F119" s="4">
        <f t="shared" si="8"/>
        <v>9</v>
      </c>
      <c r="G119" s="4">
        <f t="shared" si="9"/>
        <v>6</v>
      </c>
      <c r="H119" s="4" t="b">
        <f t="shared" si="10"/>
        <v>0</v>
      </c>
      <c r="I119" s="8">
        <f>IF(G119=1,$B$6,IF(H119,0,I118*$B$14))</f>
        <v>4931.2515410692313</v>
      </c>
      <c r="J119" s="8">
        <f t="shared" si="11"/>
        <v>285766.02680496196</v>
      </c>
      <c r="K119" s="11">
        <f t="shared" si="12"/>
        <v>142883.01340248098</v>
      </c>
    </row>
    <row r="120" spans="4:11" x14ac:dyDescent="0.25">
      <c r="D120" s="4">
        <v>119</v>
      </c>
      <c r="E120" s="4">
        <f t="shared" si="7"/>
        <v>10</v>
      </c>
      <c r="F120" s="4">
        <f t="shared" si="8"/>
        <v>9</v>
      </c>
      <c r="G120" s="4">
        <f t="shared" si="9"/>
        <v>7</v>
      </c>
      <c r="H120" s="4" t="b">
        <f t="shared" si="10"/>
        <v>0</v>
      </c>
      <c r="I120" s="8">
        <f>IF(G120=1,$B$6,IF(H120,0,I119*$B$14))</f>
        <v>4917.6157002005075</v>
      </c>
      <c r="J120" s="8">
        <f t="shared" si="11"/>
        <v>284975.82982661936</v>
      </c>
      <c r="K120" s="11">
        <f t="shared" si="12"/>
        <v>142487.91491330968</v>
      </c>
    </row>
    <row r="121" spans="4:11" x14ac:dyDescent="0.25">
      <c r="D121" s="4">
        <v>120</v>
      </c>
      <c r="E121" s="4">
        <f t="shared" si="7"/>
        <v>10</v>
      </c>
      <c r="F121" s="4">
        <f t="shared" si="8"/>
        <v>9</v>
      </c>
      <c r="G121" s="4">
        <f t="shared" si="9"/>
        <v>8</v>
      </c>
      <c r="H121" s="4" t="b">
        <f t="shared" si="10"/>
        <v>0</v>
      </c>
      <c r="I121" s="8">
        <f>IF(G121=1,$B$6,IF(H121,0,I120*$B$14))</f>
        <v>4904.0175650044002</v>
      </c>
      <c r="J121" s="8">
        <f t="shared" si="11"/>
        <v>284187.81789200503</v>
      </c>
      <c r="K121" s="11">
        <f t="shared" si="12"/>
        <v>142093.90894600251</v>
      </c>
    </row>
    <row r="122" spans="4:11" x14ac:dyDescent="0.25">
      <c r="D122" s="4">
        <v>121</v>
      </c>
      <c r="E122" s="4">
        <f t="shared" si="7"/>
        <v>11</v>
      </c>
      <c r="F122" s="4">
        <f t="shared" si="8"/>
        <v>9</v>
      </c>
      <c r="G122" s="4">
        <f t="shared" si="9"/>
        <v>9</v>
      </c>
      <c r="H122" s="4" t="b">
        <f t="shared" si="10"/>
        <v>0</v>
      </c>
      <c r="I122" s="8">
        <f>IF(G122=1,$B$6,IF(H122,0,I121*$B$14))</f>
        <v>4890.4570312176111</v>
      </c>
      <c r="J122" s="8">
        <f t="shared" si="11"/>
        <v>283401.98495906056</v>
      </c>
      <c r="K122" s="11">
        <f t="shared" si="12"/>
        <v>141700.99247953028</v>
      </c>
    </row>
    <row r="123" spans="4:11" x14ac:dyDescent="0.25">
      <c r="D123" s="4">
        <v>122</v>
      </c>
      <c r="E123" s="4">
        <f t="shared" si="7"/>
        <v>11</v>
      </c>
      <c r="F123" s="4">
        <f t="shared" si="8"/>
        <v>9</v>
      </c>
      <c r="G123" s="4">
        <f t="shared" si="9"/>
        <v>10</v>
      </c>
      <c r="H123" s="4" t="b">
        <f t="shared" si="10"/>
        <v>0</v>
      </c>
      <c r="I123" s="8">
        <f>IF(G123=1,$B$6,IF(H123,0,I122*$B$14))</f>
        <v>4876.9339948651486</v>
      </c>
      <c r="J123" s="8">
        <f t="shared" si="11"/>
        <v>282618.32500243536</v>
      </c>
      <c r="K123" s="11">
        <f t="shared" si="12"/>
        <v>141309.16250121768</v>
      </c>
    </row>
    <row r="124" spans="4:11" x14ac:dyDescent="0.25">
      <c r="D124" s="4">
        <v>123</v>
      </c>
      <c r="E124" s="4">
        <f t="shared" si="7"/>
        <v>11</v>
      </c>
      <c r="F124" s="4">
        <f t="shared" si="8"/>
        <v>9</v>
      </c>
      <c r="G124" s="4">
        <f t="shared" si="9"/>
        <v>11</v>
      </c>
      <c r="H124" s="4" t="b">
        <f t="shared" si="10"/>
        <v>0</v>
      </c>
      <c r="I124" s="8">
        <f>IF(G124=1,$B$6,IF(H124,0,I123*$B$14))</f>
        <v>4863.4483522595328</v>
      </c>
      <c r="J124" s="8">
        <f t="shared" si="11"/>
        <v>281836.83201343991</v>
      </c>
      <c r="K124" s="11">
        <f t="shared" si="12"/>
        <v>140918.41600671996</v>
      </c>
    </row>
    <row r="125" spans="4:11" x14ac:dyDescent="0.25">
      <c r="D125" s="4">
        <v>124</v>
      </c>
      <c r="E125" s="4">
        <f t="shared" si="7"/>
        <v>11</v>
      </c>
      <c r="F125" s="4">
        <f t="shared" si="8"/>
        <v>9</v>
      </c>
      <c r="G125" s="4">
        <f t="shared" si="9"/>
        <v>12</v>
      </c>
      <c r="H125" s="4" t="b">
        <f t="shared" si="10"/>
        <v>0</v>
      </c>
      <c r="I125" s="8">
        <f>IF(G125=1,$B$6,IF(H125,0,I124*$B$14))</f>
        <v>4849.9999999999991</v>
      </c>
      <c r="J125" s="8">
        <f t="shared" si="11"/>
        <v>281057.49999999994</v>
      </c>
      <c r="K125" s="11">
        <f t="shared" si="12"/>
        <v>140528.74999999997</v>
      </c>
    </row>
    <row r="126" spans="4:11" x14ac:dyDescent="0.25">
      <c r="D126" s="4">
        <v>125</v>
      </c>
      <c r="E126" s="4">
        <f t="shared" si="7"/>
        <v>11</v>
      </c>
      <c r="F126" s="4">
        <f t="shared" si="8"/>
        <v>9</v>
      </c>
      <c r="G126" s="4">
        <f t="shared" si="9"/>
        <v>13</v>
      </c>
      <c r="H126" s="4" t="b">
        <f t="shared" si="10"/>
        <v>0</v>
      </c>
      <c r="I126" s="8">
        <f>IF(G126=1,$B$6,IF(H126,0,I125*$B$14))</f>
        <v>4836.5888349717052</v>
      </c>
      <c r="J126" s="8">
        <f t="shared" si="11"/>
        <v>280280.32298661029</v>
      </c>
      <c r="K126" s="11">
        <f t="shared" si="12"/>
        <v>140140.16149330515</v>
      </c>
    </row>
    <row r="127" spans="4:11" x14ac:dyDescent="0.25">
      <c r="D127" s="4">
        <v>126</v>
      </c>
      <c r="E127" s="4">
        <f t="shared" si="7"/>
        <v>11</v>
      </c>
      <c r="F127" s="4">
        <f t="shared" si="8"/>
        <v>9</v>
      </c>
      <c r="G127" s="4">
        <f t="shared" si="9"/>
        <v>14</v>
      </c>
      <c r="H127" s="4" t="b">
        <f t="shared" si="10"/>
        <v>0</v>
      </c>
      <c r="I127" s="8">
        <f>IF(G127=1,$B$6,IF(H127,0,I126*$B$14))</f>
        <v>4823.21475434494</v>
      </c>
      <c r="J127" s="8">
        <f t="shared" si="11"/>
        <v>279505.29501428927</v>
      </c>
      <c r="K127" s="11">
        <f t="shared" si="12"/>
        <v>139752.64750714463</v>
      </c>
    </row>
    <row r="128" spans="4:11" x14ac:dyDescent="0.25">
      <c r="D128" s="4">
        <v>127</v>
      </c>
      <c r="E128" s="4">
        <f t="shared" si="7"/>
        <v>11</v>
      </c>
      <c r="F128" s="4">
        <f t="shared" si="8"/>
        <v>10</v>
      </c>
      <c r="G128" s="4">
        <f t="shared" si="9"/>
        <v>15</v>
      </c>
      <c r="H128" s="4" t="b">
        <f t="shared" si="10"/>
        <v>1</v>
      </c>
      <c r="I128" s="8">
        <f>IF(G128=1,$B$6,IF(H128,0,I127*$B$14))</f>
        <v>0</v>
      </c>
      <c r="J128" s="8">
        <f t="shared" si="11"/>
        <v>0</v>
      </c>
      <c r="K128" s="11">
        <f t="shared" si="12"/>
        <v>0</v>
      </c>
    </row>
    <row r="129" spans="4:11" x14ac:dyDescent="0.25">
      <c r="D129" s="4">
        <v>128</v>
      </c>
      <c r="E129" s="4">
        <f t="shared" si="7"/>
        <v>11</v>
      </c>
      <c r="F129" s="4">
        <f t="shared" si="8"/>
        <v>10</v>
      </c>
      <c r="G129" s="4">
        <f t="shared" si="9"/>
        <v>16</v>
      </c>
      <c r="H129" s="4" t="b">
        <f t="shared" si="10"/>
        <v>1</v>
      </c>
      <c r="I129" s="8">
        <f>IF(G129=1,$B$6,IF(H129,0,I128*$B$14))</f>
        <v>0</v>
      </c>
      <c r="J129" s="8">
        <f t="shared" si="11"/>
        <v>0</v>
      </c>
      <c r="K129" s="11">
        <f t="shared" si="12"/>
        <v>0</v>
      </c>
    </row>
    <row r="130" spans="4:11" x14ac:dyDescent="0.25">
      <c r="D130" s="4">
        <v>129</v>
      </c>
      <c r="E130" s="4">
        <f t="shared" si="7"/>
        <v>11</v>
      </c>
      <c r="F130" s="4">
        <f t="shared" si="8"/>
        <v>10</v>
      </c>
      <c r="G130" s="4">
        <f t="shared" si="9"/>
        <v>1</v>
      </c>
      <c r="H130" s="4" t="b">
        <f t="shared" si="10"/>
        <v>0</v>
      </c>
      <c r="I130" s="8">
        <f>IF(G130=1,$B$6,IF(H130,0,I129*$B$14))</f>
        <v>5000</v>
      </c>
      <c r="J130" s="8">
        <f t="shared" si="11"/>
        <v>289750</v>
      </c>
      <c r="K130" s="11">
        <f t="shared" si="12"/>
        <v>144875</v>
      </c>
    </row>
    <row r="131" spans="4:11" x14ac:dyDescent="0.25">
      <c r="D131" s="4">
        <v>130</v>
      </c>
      <c r="E131" s="4">
        <f t="shared" ref="E131:E133" si="13">_xlfn.CEILING.MATH(D131/12)</f>
        <v>11</v>
      </c>
      <c r="F131" s="4">
        <f t="shared" ref="F131:F133" si="14">_xlfn.CEILING.MATH(D131/$B$4)</f>
        <v>10</v>
      </c>
      <c r="G131" s="4">
        <f t="shared" ref="G131:G133" si="15">MOD(D131-1,$B$4+$B$5)+1</f>
        <v>2</v>
      </c>
      <c r="H131" s="4" t="b">
        <f t="shared" ref="H131:H133" si="16">G131&gt;$B$4</f>
        <v>0</v>
      </c>
      <c r="I131" s="8">
        <f>IF(G131=1,$B$6,IF(H131,0,I130*$B$14))</f>
        <v>4986.1740566718618</v>
      </c>
      <c r="J131" s="8">
        <f t="shared" ref="J131:J133" si="17">I131*$B$7*30.5*(1-$B$11)</f>
        <v>288948.78658413433</v>
      </c>
      <c r="K131" s="11">
        <f t="shared" ref="K131:K133" si="18">J131*$B$8</f>
        <v>144474.39329206717</v>
      </c>
    </row>
    <row r="132" spans="4:11" x14ac:dyDescent="0.25">
      <c r="D132" s="4">
        <v>131</v>
      </c>
      <c r="E132" s="4">
        <f t="shared" si="13"/>
        <v>11</v>
      </c>
      <c r="F132" s="4">
        <f t="shared" si="14"/>
        <v>10</v>
      </c>
      <c r="G132" s="4">
        <f t="shared" si="15"/>
        <v>3</v>
      </c>
      <c r="H132" s="4" t="b">
        <f t="shared" si="16"/>
        <v>0</v>
      </c>
      <c r="I132" s="8">
        <f>IF(G132=1,$B$6,IF(H132,0,I131*$B$14))</f>
        <v>4972.3863446855057</v>
      </c>
      <c r="J132" s="8">
        <f t="shared" si="17"/>
        <v>288149.78867452504</v>
      </c>
      <c r="K132" s="11">
        <f t="shared" si="18"/>
        <v>144074.89433726252</v>
      </c>
    </row>
    <row r="133" spans="4:11" x14ac:dyDescent="0.25">
      <c r="D133" s="4">
        <v>132</v>
      </c>
      <c r="E133" s="4">
        <f t="shared" si="13"/>
        <v>11</v>
      </c>
      <c r="F133" s="4">
        <f t="shared" si="14"/>
        <v>10</v>
      </c>
      <c r="G133" s="4">
        <f t="shared" si="15"/>
        <v>4</v>
      </c>
      <c r="H133" s="4" t="b">
        <f t="shared" si="16"/>
        <v>0</v>
      </c>
      <c r="I133" s="8">
        <f>IF(G133=1,$B$6,IF(H133,0,I132*$B$14))</f>
        <v>4958.6367583240599</v>
      </c>
      <c r="J133" s="8">
        <f t="shared" si="17"/>
        <v>287353.00014487922</v>
      </c>
      <c r="K133" s="11">
        <f t="shared" si="18"/>
        <v>143676.50007243961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Hister</dc:creator>
  <cp:lastModifiedBy>Tim Hister</cp:lastModifiedBy>
  <dcterms:created xsi:type="dcterms:W3CDTF">2021-10-16T01:44:40Z</dcterms:created>
  <dcterms:modified xsi:type="dcterms:W3CDTF">2021-10-18T03:03:00Z</dcterms:modified>
</cp:coreProperties>
</file>