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36C3B590-FEB9-4CF8-AA0D-71FB17C7C5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  <sheet name="Tabela_apoio" sheetId="2" r:id="rId2"/>
  </sheets>
  <definedNames>
    <definedName name="aporte">Folha1!$C$16:$C$16</definedName>
    <definedName name="patrimonio">Folha1!$C$19:$C$19</definedName>
    <definedName name="qtd_anos">Folha1!$C$17:$C$17</definedName>
    <definedName name="Rendimento_carteira">Folha1!$C$12:$C$12</definedName>
    <definedName name="salario">Folha1!$C$11:$C$11</definedName>
    <definedName name="sugestao_investimento">Folha1!$C$13:$C$13</definedName>
    <definedName name="taxa_mensal">Folha1!$C$18:$C$18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 a="1"/>
  <c r="C30" i="1"/>
  <c r="C19" i="1" a="1"/>
  <c r="C19" i="1"/>
  <c r="C34" i="1"/>
  <c r="C35" i="1"/>
  <c r="C36" i="1"/>
  <c r="C37" i="1"/>
  <c r="C38" i="1"/>
  <c r="C33" i="1"/>
  <c r="G3" i="2"/>
  <c r="C13" i="1"/>
  <c r="D34" i="1" l="1"/>
  <c r="D35" i="1"/>
  <c r="D36" i="1"/>
  <c r="D37" i="1"/>
  <c r="D38" i="1"/>
  <c r="D33" i="1"/>
  <c r="D39" i="1" s="1"/>
  <c r="C20" i="1" a="1"/>
  <c r="C20" i="1" s="1"/>
  <c r="C24" i="1"/>
  <c r="D24" i="1" s="1"/>
  <c r="C25" i="1"/>
  <c r="D25" i="1" s="1"/>
  <c r="C26" i="1"/>
  <c r="D26" i="1" s="1"/>
  <c r="C27" i="1"/>
  <c r="D27" i="1" s="1"/>
  <c r="C23" i="1"/>
  <c r="D23" i="1" s="1" a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<sst xmlns="http://schemas.openxmlformats.org/spreadsheetml/2006/main" count="88" uniqueCount="52">
  <si>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</si>
  <si>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</si>
  <si>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</si>
  <si>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</si>
  <si>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</si>
  <si>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</si>
  <si>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mês?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</si>
  <si>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</si>
  <si>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</si>
  <si>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</si>
  <si>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</si>
  <si>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</si>
  <si>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</si>
  <si>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</si>
  <si>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</si>
  <si>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</si>
  <si>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</si>
  <si>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</si>
  <si>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</si>
  <si>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</si>
  <si>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</si>
  <si>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</si>
  <si>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</si>
  <si>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</si>
  <si>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</si>
  <si>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</si>
  <si>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</si>
  <si>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</si>
  <si>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</si>
  <si>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</si>
  <si>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</si>
  <si>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%</t>
  </si>
  <si>
    <t>Conservador-PAPEL</t>
  </si>
  <si>
    <t>Moderado-TIJOLO</t>
  </si>
  <si>
    <t>Conservador-TIJOLO</t>
  </si>
  <si>
    <t>Conservador-HÍBRIDOS</t>
  </si>
  <si>
    <t>Conservador-FOFs</t>
  </si>
  <si>
    <t>Conservador-DESENVOLVIMENTO</t>
  </si>
  <si>
    <t>Conservador-HOTELARIAS</t>
  </si>
  <si>
    <t>Moderado-PAPEL</t>
  </si>
  <si>
    <t>Moderado</t>
  </si>
  <si>
    <t>Moderado-HÍBRIDOS</t>
  </si>
  <si>
    <t>Moderado-FOFs</t>
  </si>
  <si>
    <t>Moderado-DESENVOLVIMENTO</t>
  </si>
  <si>
    <t>Moderado-HOTELARIAS</t>
  </si>
  <si>
    <t>Agressivo-PAPEL</t>
  </si>
  <si>
    <t>Agressivo</t>
  </si>
  <si>
    <t>Agressivo-TIJOLO</t>
  </si>
  <si>
    <t>Agressivo-HÍBRIDOS</t>
  </si>
  <si>
    <t>Agressivo-FOFs</t>
  </si>
  <si>
    <t>Agressivo-DESENVOLVIMENTO</t>
  </si>
  <si>
    <t>Agressivo-HOTELARIAS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</si>
</sst>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242424"/>
      <name val="Aptos Narrow"/>
      <charset val="1"/>
    </font>
    <font>
      <sz val="11"/>
      <color theme="5" tint="-0.24997711111789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7" tint="-0.499984740745262"/>
      </left>
      <right/>
      <top style="medium">
        <color theme="7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 style="thin">
        <color theme="0" tint="-0.14999847407452621"/>
      </right>
      <top style="thin">
        <color theme="7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7" tint="-0.499984740745262"/>
      </right>
      <top style="thin">
        <color theme="7" tint="-0.499984740745262"/>
      </top>
      <bottom style="thin">
        <color theme="0" tint="-0.14999847407452621"/>
      </bottom>
      <diagonal/>
    </border>
    <border>
      <left style="medium">
        <color theme="7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7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7" tint="-0.499984740745262"/>
      </left>
      <right style="thin">
        <color theme="0" tint="-0.14999847407452621"/>
      </right>
      <top style="thin">
        <color theme="0" tint="-0.14999847407452621"/>
      </top>
      <bottom style="medium">
        <color theme="7" tint="-0.499984740745262"/>
      </bottom>
      <diagonal/>
    </border>
    <border>
      <left style="thin">
        <color theme="0" tint="-0.14999847407452621"/>
      </left>
      <right style="medium">
        <color theme="7" tint="-0.499984740745262"/>
      </right>
      <top style="thin">
        <color theme="0" tint="-0.14999847407452621"/>
      </top>
      <bottom style="medium">
        <color theme="7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7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14999847407452621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14999847407452621"/>
      </bottom>
      <diagonal/>
    </border>
    <border>
      <left/>
      <right style="medium">
        <color theme="7" tint="-0.499984740745262"/>
      </right>
      <top style="thin">
        <color theme="0" tint="-0.34998626667073579"/>
      </top>
      <bottom style="thin">
        <color theme="0" tint="-0.1499984740745262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/>
    <xf numFmtId="9" fontId="0" fillId="0" borderId="0" xfId="0" applyNumberFormat="1"/>
    <xf numFmtId="0" fontId="4" fillId="3" borderId="17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0" borderId="6" xfId="0" applyFont="1" applyBorder="1" applyAlignment="1">
      <alignment horizontal="right"/>
    </xf>
    <xf numFmtId="10" fontId="7" fillId="0" borderId="6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 vertical="center"/>
    </xf>
    <xf numFmtId="164" fontId="5" fillId="0" borderId="14" xfId="0" applyNumberFormat="1" applyFont="1" applyBorder="1" applyAlignment="1">
      <alignment horizontal="right"/>
    </xf>
    <xf numFmtId="10" fontId="5" fillId="0" borderId="14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8" fontId="7" fillId="5" borderId="6" xfId="0" applyNumberFormat="1" applyFont="1" applyFill="1" applyBorder="1" applyAlignment="1">
      <alignment horizontal="right"/>
    </xf>
    <xf numFmtId="8" fontId="7" fillId="5" borderId="8" xfId="0" applyNumberFormat="1" applyFont="1" applyFill="1" applyBorder="1" applyAlignment="1">
      <alignment horizontal="right"/>
    </xf>
    <xf numFmtId="0" fontId="5" fillId="4" borderId="13" xfId="0" applyFont="1" applyFill="1" applyBorder="1" applyAlignment="1">
      <alignment horizontal="left" indent="2"/>
    </xf>
    <xf numFmtId="0" fontId="5" fillId="4" borderId="15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5" fillId="4" borderId="3" xfId="0" applyFont="1" applyFill="1" applyBorder="1" applyAlignment="1">
      <alignment horizontal="left" indent="2"/>
    </xf>
    <xf numFmtId="0" fontId="5" fillId="4" borderId="5" xfId="0" applyFont="1" applyFill="1" applyBorder="1" applyAlignment="1">
      <alignment horizontal="left" indent="2"/>
    </xf>
    <xf numFmtId="0" fontId="7" fillId="5" borderId="5" xfId="0" applyFont="1" applyFill="1" applyBorder="1" applyAlignment="1">
      <alignment horizontal="left" indent="2"/>
    </xf>
    <xf numFmtId="0" fontId="7" fillId="5" borderId="7" xfId="0" applyFont="1" applyFill="1" applyBorder="1" applyAlignment="1">
      <alignment horizontal="left" indent="2"/>
    </xf>
    <xf numFmtId="0" fontId="5" fillId="5" borderId="18" xfId="0" applyFont="1" applyFill="1" applyBorder="1" applyAlignment="1">
      <alignment horizontal="left" indent="2"/>
    </xf>
    <xf numFmtId="8" fontId="5" fillId="5" borderId="9" xfId="0" applyNumberFormat="1" applyFont="1" applyFill="1" applyBorder="1" applyAlignment="1">
      <alignment horizontal="right"/>
    </xf>
    <xf numFmtId="8" fontId="5" fillId="5" borderId="19" xfId="0" applyNumberFormat="1" applyFont="1" applyFill="1" applyBorder="1"/>
    <xf numFmtId="0" fontId="5" fillId="5" borderId="20" xfId="0" applyFont="1" applyFill="1" applyBorder="1" applyAlignment="1">
      <alignment horizontal="left" indent="2"/>
    </xf>
    <xf numFmtId="8" fontId="5" fillId="5" borderId="10" xfId="0" applyNumberFormat="1" applyFont="1" applyFill="1" applyBorder="1" applyAlignment="1">
      <alignment horizontal="right"/>
    </xf>
    <xf numFmtId="8" fontId="5" fillId="5" borderId="21" xfId="0" applyNumberFormat="1" applyFont="1" applyFill="1" applyBorder="1"/>
    <xf numFmtId="0" fontId="9" fillId="5" borderId="20" xfId="0" applyFont="1" applyFill="1" applyBorder="1" applyAlignment="1">
      <alignment horizontal="left" indent="2"/>
    </xf>
    <xf numFmtId="0" fontId="9" fillId="5" borderId="22" xfId="0" applyFont="1" applyFill="1" applyBorder="1" applyAlignment="1">
      <alignment horizontal="left" indent="2"/>
    </xf>
    <xf numFmtId="8" fontId="5" fillId="5" borderId="23" xfId="0" applyNumberFormat="1" applyFont="1" applyFill="1" applyBorder="1" applyAlignment="1">
      <alignment horizontal="right"/>
    </xf>
    <xf numFmtId="8" fontId="5" fillId="5" borderId="24" xfId="0" applyNumberFormat="1" applyFont="1" applyFill="1" applyBorder="1"/>
    <xf numFmtId="0" fontId="10" fillId="7" borderId="0" xfId="0" applyFont="1" applyFill="1" applyAlignment="1">
      <alignment horizontal="left" indent="2"/>
    </xf>
    <xf numFmtId="0" fontId="10" fillId="7" borderId="0" xfId="0" applyFont="1" applyFill="1"/>
    <xf numFmtId="0" fontId="6" fillId="4" borderId="0" xfId="0" applyFont="1" applyFill="1" applyAlignment="1">
      <alignment horizontal="left" indent="2"/>
    </xf>
    <xf numFmtId="0" fontId="6" fillId="4" borderId="0" xfId="0" applyFont="1" applyFill="1"/>
    <xf numFmtId="0" fontId="10" fillId="7" borderId="0" xfId="0" applyFont="1" applyFill="1" applyAlignment="1">
      <alignment horizontal="center" indent="2"/>
    </xf>
    <xf numFmtId="164" fontId="6" fillId="4" borderId="0" xfId="0" applyNumberFormat="1" applyFont="1" applyFill="1" applyAlignment="1">
      <alignment horizontal="center"/>
    </xf>
    <xf numFmtId="0" fontId="0" fillId="0" borderId="0" xfId="0" applyAlignment="1">
      <alignment horizontal="center" indent="2"/>
    </xf>
    <xf numFmtId="9" fontId="0" fillId="0" borderId="0" xfId="0" applyNumberFormat="1" applyAlignment="1">
      <alignment horizontal="right"/>
    </xf>
    <xf numFmtId="164" fontId="0" fillId="0" borderId="0" xfId="0" applyNumberFormat="1"/>
    <xf numFmtId="0" fontId="6" fillId="8" borderId="0" xfId="0" applyFont="1" applyFill="1" applyAlignment="1">
      <alignment horizontal="center" indent="2"/>
    </xf>
    <xf numFmtId="0" fontId="6" fillId="8" borderId="0" xfId="0" applyFont="1" applyFill="1" applyAlignment="1">
      <alignment horizontal="center"/>
    </xf>
    <xf numFmtId="0" fontId="6" fillId="8" borderId="0" xfId="0" applyFont="1" applyFill="1" applyAlignment="1">
      <alignment horizontal="left" indent="2"/>
    </xf>
    <xf numFmtId="0" fontId="6" fillId="8" borderId="0" xfId="0" applyFont="1" applyFill="1" applyAlignment="1">
      <alignment horizontal="right"/>
    </xf>
    <xf numFmtId="164" fontId="6" fillId="8" borderId="0" xfId="0" applyNumberFormat="1" applyFont="1" applyFill="1"/>
    <xf numFmtId="0" fontId="0" fillId="0" borderId="27" xfId="0" applyBorder="1"/>
    <xf numFmtId="9" fontId="0" fillId="0" borderId="27" xfId="0" applyNumberFormat="1" applyBorder="1" applyAlignment="1">
      <alignment horizontal="right"/>
    </xf>
    <xf numFmtId="9" fontId="0" fillId="0" borderId="27" xfId="0" applyNumberFormat="1" applyBorder="1"/>
    <xf numFmtId="0" fontId="3" fillId="9" borderId="0" xfId="0" applyFont="1" applyFill="1" applyAlignment="1">
      <alignment horizontal="center"/>
    </xf>
    <xf numFmtId="0" fontId="1" fillId="2" borderId="0" xfId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3</xdr:col>
      <xdr:colOff>914400</xdr:colOff>
      <xdr:row>8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F1B54A-C82C-5AA7-0EB5-A09DAABA8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6657975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39"/>
  <sheetViews>
    <sheetView showGridLines="0" showRowColHeaders="0" tabSelected="1" topLeftCell="A13" workbookViewId="0">
      <selection activeCell="C31" sqref="C31"/>
    </sheetView>
  </sheetViews>
  <sheetFormatPr defaultColWidth="0" defaultRowHeight="15"/>
  <cols>
    <col min="1" max="1" width="6.7109375" customWidth="1"/>
    <col min="2" max="2" width="60.42578125" style="15" customWidth="1"/>
    <col min="3" max="3" width="23" style="4" bestFit="1" customWidth="1"/>
    <col min="4" max="4" width="14.85546875" customWidth="1"/>
    <col min="5" max="5" width="9.42578125" customWidth="1"/>
  </cols>
  <sheetData>
    <row r="10" spans="2:3" ht="26.25" customHeight="1">
      <c r="B10" s="51" t="s">
        <v>0</v>
      </c>
      <c r="C10" s="52"/>
    </row>
    <row r="11" spans="2:3" ht="15.75">
      <c r="B11" s="13" t="s">
        <v>1</v>
      </c>
      <c r="C11" s="8">
        <v>2000</v>
      </c>
    </row>
    <row r="12" spans="2:3" ht="15.75">
      <c r="B12" s="13" t="s">
        <v>2</v>
      </c>
      <c r="C12" s="9">
        <v>6.0000000000000001E-3</v>
      </c>
    </row>
    <row r="13" spans="2:3" ht="15.75">
      <c r="B13" s="14" t="s">
        <v>3</v>
      </c>
      <c r="C13" s="10">
        <f>C11*0.3</f>
        <v>600</v>
      </c>
    </row>
    <row r="15" spans="2:3" ht="32.25" customHeight="1">
      <c r="B15" s="49" t="s">
        <v>4</v>
      </c>
      <c r="C15" s="50"/>
    </row>
    <row r="16" spans="2:3" ht="15.75">
      <c r="B16" s="16" t="s">
        <v>5</v>
      </c>
      <c r="C16" s="7">
        <v>200</v>
      </c>
    </row>
    <row r="17" spans="1:4" ht="15.75">
      <c r="B17" s="17" t="s">
        <v>6</v>
      </c>
      <c r="C17" s="5">
        <v>5</v>
      </c>
    </row>
    <row r="18" spans="1:4" ht="15.75">
      <c r="B18" s="17" t="s">
        <v>7</v>
      </c>
      <c r="C18" s="6">
        <v>1.0789999999999999E-2</v>
      </c>
    </row>
    <row r="19" spans="1:4" ht="15.75">
      <c r="B19" s="18" t="s">
        <v>8</v>
      </c>
      <c r="C19" s="11" cm="1">
        <f t="array" ref="C19">FV(taxa_mensal,qtd_anos*12,-aporte)</f>
        <v>16755.382799697527</v>
      </c>
    </row>
    <row r="20" spans="1:4" ht="15.75">
      <c r="B20" s="19" t="s">
        <v>9</v>
      </c>
      <c r="C20" s="12" cm="1">
        <f t="array" ref="C20">patrimonio*Rendimento_carteira</f>
        <v>100.53229679818516</v>
      </c>
    </row>
    <row r="22" spans="1:4" ht="18.75">
      <c r="B22" s="53" t="s">
        <v>10</v>
      </c>
      <c r="C22" s="54"/>
      <c r="D22" s="3" t="s">
        <v>11</v>
      </c>
    </row>
    <row r="23" spans="1:4" ht="15.75">
      <c r="A23" s="1">
        <v>2</v>
      </c>
      <c r="B23" s="20" t="s">
        <v>12</v>
      </c>
      <c r="C23" s="21">
        <f>FV($C$18,A23*12,-$C$16)</f>
        <v>5445.5254595290435</v>
      </c>
      <c r="D23" s="22" cm="1">
        <f t="array" ref="D23">C23*Rendimento_carteira</f>
        <v>32.673152757174265</v>
      </c>
    </row>
    <row r="24" spans="1:4" ht="15.75">
      <c r="A24" s="1">
        <v>5</v>
      </c>
      <c r="B24" s="23" t="s">
        <v>13</v>
      </c>
      <c r="C24" s="24">
        <f t="shared" ref="C24:C27" si="0">FV($C$18,A24*12,-$C$16)</f>
        <v>16755.382799697527</v>
      </c>
      <c r="D24" s="25">
        <f>C24*$C$12</f>
        <v>100.53229679818516</v>
      </c>
    </row>
    <row r="25" spans="1:4" ht="15.75">
      <c r="A25" s="1">
        <v>10</v>
      </c>
      <c r="B25" s="26" t="s">
        <v>14</v>
      </c>
      <c r="C25" s="24">
        <f t="shared" si="0"/>
        <v>48656.842506034438</v>
      </c>
      <c r="D25" s="25">
        <f>C25*$C$12</f>
        <v>291.94105503620665</v>
      </c>
    </row>
    <row r="26" spans="1:4" ht="15.75">
      <c r="A26" s="1">
        <v>20</v>
      </c>
      <c r="B26" s="23" t="s">
        <v>15</v>
      </c>
      <c r="C26" s="24">
        <f t="shared" si="0"/>
        <v>225039.68001941612</v>
      </c>
      <c r="D26" s="25">
        <f>C26*$C$12</f>
        <v>1350.2380801164968</v>
      </c>
    </row>
    <row r="27" spans="1:4" ht="15.75">
      <c r="A27" s="1">
        <v>30</v>
      </c>
      <c r="B27" s="27" t="s">
        <v>16</v>
      </c>
      <c r="C27" s="28">
        <f t="shared" si="0"/>
        <v>864433.93100094295</v>
      </c>
      <c r="D27" s="29">
        <f>C27*$C$12</f>
        <v>5186.6035860056581</v>
      </c>
    </row>
    <row r="29" spans="1:4">
      <c r="B29" s="30" t="s">
        <v>17</v>
      </c>
      <c r="C29" s="34" t="s">
        <v>18</v>
      </c>
      <c r="D29" s="31"/>
    </row>
    <row r="30" spans="1:4">
      <c r="B30" s="32" t="s">
        <v>19</v>
      </c>
      <c r="C30" s="35" cm="1">
        <f t="array" ref="C30">aporte</f>
        <v>200</v>
      </c>
      <c r="D30" s="33"/>
    </row>
    <row r="32" spans="1:4">
      <c r="B32" s="39" t="s">
        <v>20</v>
      </c>
      <c r="C32" s="40" t="s">
        <v>21</v>
      </c>
      <c r="D32" s="40" t="s">
        <v>22</v>
      </c>
    </row>
    <row r="33" spans="2:4">
      <c r="B33" s="36" t="s">
        <v>23</v>
      </c>
      <c r="C33" s="37">
        <f>VLOOKUP($C$29&amp;"-"&amp;B33,Tabela_apoio!$A$3:$D$20,4,FALSE)</f>
        <v>0.3</v>
      </c>
      <c r="D33" s="38">
        <f>C33*$C$30</f>
        <v>60</v>
      </c>
    </row>
    <row r="34" spans="2:4">
      <c r="B34" s="36" t="s">
        <v>24</v>
      </c>
      <c r="C34" s="37">
        <f>VLOOKUP($C$29&amp;"-"&amp;B34,Tabela_apoio!$A$3:$D$20,4,FALSE)</f>
        <v>0.5</v>
      </c>
      <c r="D34" s="38">
        <f t="shared" ref="D34:D38" si="1">C34*$C$30</f>
        <v>100</v>
      </c>
    </row>
    <row r="35" spans="2:4">
      <c r="B35" s="36" t="s">
        <v>25</v>
      </c>
      <c r="C35" s="37">
        <f>VLOOKUP($C$29&amp;"-"&amp;B35,Tabela_apoio!$A$3:$D$20,4,FALSE)</f>
        <v>0.1</v>
      </c>
      <c r="D35" s="38">
        <f t="shared" si="1"/>
        <v>20</v>
      </c>
    </row>
    <row r="36" spans="2:4">
      <c r="B36" s="36" t="s">
        <v>26</v>
      </c>
      <c r="C36" s="37">
        <f>VLOOKUP($C$29&amp;"-"&amp;B36,Tabela_apoio!$A$3:$D$20,4,FALSE)</f>
        <v>0.1</v>
      </c>
      <c r="D36" s="38">
        <f t="shared" si="1"/>
        <v>20</v>
      </c>
    </row>
    <row r="37" spans="2:4">
      <c r="B37" s="36" t="s">
        <v>27</v>
      </c>
      <c r="C37" s="37">
        <f>VLOOKUP($C$29&amp;"-"&amp;B37,Tabela_apoio!$A$3:$D$20,4,FALSE)</f>
        <v>0</v>
      </c>
      <c r="D37" s="38">
        <f t="shared" si="1"/>
        <v>0</v>
      </c>
    </row>
    <row r="38" spans="2:4">
      <c r="B38" s="36" t="s">
        <v>28</v>
      </c>
      <c r="C38" s="37">
        <f>VLOOKUP($C$29&amp;"-"&amp;B38,Tabela_apoio!$A$3:$D$20,4,FALSE)</f>
        <v>0</v>
      </c>
      <c r="D38" s="38">
        <f t="shared" si="1"/>
        <v>0</v>
      </c>
    </row>
    <row r="39" spans="2:4">
      <c r="B39" s="41"/>
      <c r="C39" s="42"/>
      <c r="D39" s="43">
        <f>SUM(D33:D38)</f>
        <v>200</v>
      </c>
    </row>
  </sheetData>
  <mergeCells count="3">
    <mergeCell ref="B15:C15"/>
    <mergeCell ref="B10:C10"/>
    <mergeCell ref="B22:C22"/>
  </mergeCells>
  <dataValidations count="1">
    <dataValidation type="list" allowBlank="1" showInputMessage="1" showErrorMessage="1" sqref="C29" xr:uid="{B25E30B1-8CF5-449F-977A-4C542E8587B7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48E9-37BA-4F7E-8B61-630EEC832481}">
  <dimension ref="A2:G20"/>
  <sheetViews>
    <sheetView workbookViewId="0">
      <selection activeCell="G4" sqref="G4"/>
    </sheetView>
  </sheetViews>
  <sheetFormatPr defaultRowHeight="15"/>
  <cols>
    <col min="1" max="1" width="31.140625" bestFit="1" customWidth="1"/>
    <col min="2" max="2" width="12.140625" bestFit="1" customWidth="1"/>
    <col min="3" max="3" width="19" bestFit="1" customWidth="1"/>
    <col min="6" max="6" width="17.140625" bestFit="1" customWidth="1"/>
  </cols>
  <sheetData>
    <row r="2" spans="1:7">
      <c r="A2" s="47" t="s">
        <v>29</v>
      </c>
      <c r="B2" s="47" t="s">
        <v>30</v>
      </c>
      <c r="C2" s="47" t="s">
        <v>20</v>
      </c>
      <c r="D2" s="47" t="s">
        <v>31</v>
      </c>
    </row>
    <row r="3" spans="1:7">
      <c r="A3" t="s">
        <v>32</v>
      </c>
      <c r="B3" t="s">
        <v>18</v>
      </c>
      <c r="C3" t="s">
        <v>23</v>
      </c>
      <c r="D3" s="37">
        <v>0.3</v>
      </c>
      <c r="F3" s="48" t="s">
        <v>33</v>
      </c>
      <c r="G3" s="48">
        <f>VLOOKUP(F3,$A$3:$D$20,4,FALSE)</f>
        <v>0.35</v>
      </c>
    </row>
    <row r="4" spans="1:7">
      <c r="A4" t="s">
        <v>34</v>
      </c>
      <c r="B4" t="s">
        <v>18</v>
      </c>
      <c r="C4" t="s">
        <v>24</v>
      </c>
      <c r="D4" s="37">
        <v>0.5</v>
      </c>
    </row>
    <row r="5" spans="1:7">
      <c r="A5" t="s">
        <v>35</v>
      </c>
      <c r="B5" t="s">
        <v>18</v>
      </c>
      <c r="C5" t="s">
        <v>25</v>
      </c>
      <c r="D5" s="37">
        <v>0.1</v>
      </c>
    </row>
    <row r="6" spans="1:7">
      <c r="A6" t="s">
        <v>36</v>
      </c>
      <c r="B6" t="s">
        <v>18</v>
      </c>
      <c r="C6" t="s">
        <v>26</v>
      </c>
      <c r="D6" s="37">
        <v>0.1</v>
      </c>
    </row>
    <row r="7" spans="1:7">
      <c r="A7" t="s">
        <v>37</v>
      </c>
      <c r="B7" t="s">
        <v>18</v>
      </c>
      <c r="C7" t="s">
        <v>27</v>
      </c>
      <c r="D7" s="37">
        <v>0</v>
      </c>
    </row>
    <row r="8" spans="1:7">
      <c r="A8" s="44" t="s">
        <v>38</v>
      </c>
      <c r="B8" s="44" t="s">
        <v>18</v>
      </c>
      <c r="C8" s="44" t="s">
        <v>28</v>
      </c>
      <c r="D8" s="45">
        <v>0</v>
      </c>
    </row>
    <row r="9" spans="1:7">
      <c r="A9" t="s">
        <v>39</v>
      </c>
      <c r="B9" t="s">
        <v>40</v>
      </c>
      <c r="C9" t="s">
        <v>23</v>
      </c>
      <c r="D9" s="2">
        <v>0.32</v>
      </c>
    </row>
    <row r="10" spans="1:7">
      <c r="A10" t="s">
        <v>33</v>
      </c>
      <c r="B10" t="s">
        <v>40</v>
      </c>
      <c r="C10" t="s">
        <v>24</v>
      </c>
      <c r="D10" s="2">
        <v>0.35</v>
      </c>
    </row>
    <row r="11" spans="1:7">
      <c r="A11" t="s">
        <v>41</v>
      </c>
      <c r="B11" t="s">
        <v>40</v>
      </c>
      <c r="C11" t="s">
        <v>25</v>
      </c>
      <c r="D11" s="2">
        <v>0.08</v>
      </c>
    </row>
    <row r="12" spans="1:7">
      <c r="A12" t="s">
        <v>42</v>
      </c>
      <c r="B12" t="s">
        <v>40</v>
      </c>
      <c r="C12" t="s">
        <v>26</v>
      </c>
      <c r="D12" s="2">
        <v>0.05</v>
      </c>
    </row>
    <row r="13" spans="1:7">
      <c r="A13" t="s">
        <v>43</v>
      </c>
      <c r="B13" t="s">
        <v>40</v>
      </c>
      <c r="C13" t="s">
        <v>27</v>
      </c>
      <c r="D13" s="2">
        <v>0.1</v>
      </c>
    </row>
    <row r="14" spans="1:7">
      <c r="A14" s="44" t="s">
        <v>44</v>
      </c>
      <c r="B14" s="44" t="s">
        <v>40</v>
      </c>
      <c r="C14" s="44" t="s">
        <v>28</v>
      </c>
      <c r="D14" s="46">
        <v>0.1</v>
      </c>
    </row>
    <row r="15" spans="1:7">
      <c r="A15" t="s">
        <v>45</v>
      </c>
      <c r="B15" t="s">
        <v>46</v>
      </c>
      <c r="C15" t="s">
        <v>23</v>
      </c>
      <c r="D15" s="2">
        <v>0.5</v>
      </c>
    </row>
    <row r="16" spans="1:7">
      <c r="A16" t="s">
        <v>47</v>
      </c>
      <c r="B16" t="s">
        <v>46</v>
      </c>
      <c r="C16" t="s">
        <v>24</v>
      </c>
      <c r="D16" s="2">
        <v>0.1</v>
      </c>
    </row>
    <row r="17" spans="1:4">
      <c r="A17" t="s">
        <v>48</v>
      </c>
      <c r="B17" t="s">
        <v>46</v>
      </c>
      <c r="C17" t="s">
        <v>25</v>
      </c>
      <c r="D17" s="2">
        <v>0.05</v>
      </c>
    </row>
    <row r="18" spans="1:4">
      <c r="A18" t="s">
        <v>49</v>
      </c>
      <c r="B18" t="s">
        <v>46</v>
      </c>
      <c r="C18" t="s">
        <v>26</v>
      </c>
      <c r="D18" s="2">
        <v>0.05</v>
      </c>
    </row>
    <row r="19" spans="1:4">
      <c r="A19" t="s">
        <v>50</v>
      </c>
      <c r="B19" t="s">
        <v>46</v>
      </c>
      <c r="C19" t="s">
        <v>27</v>
      </c>
      <c r="D19" s="2">
        <v>0.2</v>
      </c>
    </row>
    <row r="20" spans="1:4">
      <c r="A20" t="s">
        <v>51</v>
      </c>
      <c r="B20" t="s">
        <v>46</v>
      </c>
      <c r="C20" t="s">
        <v>28</v>
      </c>
      <c r="D2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2025-05-25T23:24:26Z</dcterms:created>
  <dcterms:modified xsi:type="dcterms:W3CDTF">2025-05-26T01:15:45Z</dcterms:modified>
  <cp:category/>
  <cp:contentStatus/>
</cp:coreProperties>
</file>