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202300"/>
  <mc:AlternateContent xmlns:mc="http://schemas.openxmlformats.org/markup-compatibility/2006">
    <mc:Choice Requires="x15">
      <x15ac:absPath xmlns:x15ac="http://schemas.microsoft.com/office/spreadsheetml/2010/11/ac" url="C:\Users\krist\Desktop\Excel Data\"/>
    </mc:Choice>
  </mc:AlternateContent>
  <xr:revisionPtr revIDLastSave="0" documentId="13_ncr:9_{1AB3C205-D5D0-47F8-A099-D7633A7F4189}" xr6:coauthVersionLast="47" xr6:coauthVersionMax="47" xr10:uidLastSave="{00000000-0000-0000-0000-000000000000}"/>
  <bookViews>
    <workbookView xWindow="-120" yWindow="-120" windowWidth="24240" windowHeight="13020" activeTab="3" xr2:uid="{00000000-000D-0000-FFFF-FFFF00000000}"/>
  </bookViews>
  <sheets>
    <sheet name="DataAnalystJobMarket_Data" sheetId="1" r:id="rId1"/>
    <sheet name="Working Sheet" sheetId="2" r:id="rId2"/>
    <sheet name="Pivot Table" sheetId="3" r:id="rId3"/>
    <sheet name="Dashboard" sheetId="5" r:id="rId4"/>
  </sheets>
  <definedNames>
    <definedName name="_xlnm._FilterDatabase" localSheetId="1" hidden="1">'Working Sheet'!$A$1:$M$59</definedName>
    <definedName name="Slicer_Ausbildung">#N/A</definedName>
    <definedName name="Slicer_Excel">#N/A</definedName>
    <definedName name="Slicer_Ort">#N/A</definedName>
    <definedName name="Slicer_Programmierung">#N/A</definedName>
    <definedName name="Slicer_SQL">#N/A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2" i="2"/>
  <c r="C59" i="2"/>
  <c r="C58" i="2"/>
  <c r="C57" i="2"/>
  <c r="C53" i="2"/>
  <c r="C51" i="2"/>
  <c r="C50" i="2"/>
  <c r="C49" i="2"/>
  <c r="C48" i="2"/>
  <c r="C47" i="2"/>
  <c r="C43" i="2"/>
  <c r="C42" i="2"/>
  <c r="C39" i="2"/>
  <c r="C38" i="2"/>
  <c r="C37" i="2"/>
  <c r="C26" i="2"/>
  <c r="C59" i="1"/>
  <c r="C58" i="1"/>
  <c r="C57" i="1"/>
  <c r="C53" i="1"/>
  <c r="C51" i="1"/>
  <c r="C50" i="1"/>
  <c r="C49" i="1"/>
  <c r="C48" i="1"/>
  <c r="C47" i="1"/>
  <c r="C43" i="1"/>
  <c r="C42" i="1"/>
  <c r="C39" i="1"/>
  <c r="C38" i="1"/>
  <c r="C37" i="1"/>
  <c r="C26" i="1"/>
</calcChain>
</file>

<file path=xl/sharedStrings.xml><?xml version="1.0" encoding="utf-8"?>
<sst xmlns="http://purl.oclc.org/ooxml/spreadsheetml/main" count="1116" uniqueCount="167">
  <si>
    <t>Berufsbezeichnung</t>
  </si>
  <si>
    <t xml:space="preserve"> Unternehmen</t>
  </si>
  <si>
    <t xml:space="preserve"> Brutto Monat</t>
  </si>
  <si>
    <t xml:space="preserve"> Ort</t>
  </si>
  <si>
    <t xml:space="preserve"> Ausbildung</t>
  </si>
  <si>
    <t xml:space="preserve"> Programmierung</t>
  </si>
  <si>
    <t xml:space="preserve"> SQL</t>
  </si>
  <si>
    <t xml:space="preserve"> Excel</t>
  </si>
  <si>
    <t xml:space="preserve"> BI</t>
  </si>
  <si>
    <t xml:space="preserve"> Sonstiges1</t>
  </si>
  <si>
    <t xml:space="preserve"> Sonstiges2</t>
  </si>
  <si>
    <t>Data Analyst</t>
  </si>
  <si>
    <t>tractive GmbH</t>
  </si>
  <si>
    <t>Niederösterreich</t>
  </si>
  <si>
    <t>Keine Angabe</t>
  </si>
  <si>
    <t>Python</t>
  </si>
  <si>
    <t>Ja</t>
  </si>
  <si>
    <t>Tableau</t>
  </si>
  <si>
    <t>PostgreSQL</t>
  </si>
  <si>
    <t>PowerBI</t>
  </si>
  <si>
    <t>Junior Data Analyst:in</t>
  </si>
  <si>
    <t>KSV1870 Holding AG</t>
  </si>
  <si>
    <t>Wien</t>
  </si>
  <si>
    <t>QlikSense</t>
  </si>
  <si>
    <t>WEB Windenergie AG</t>
  </si>
  <si>
    <t>Studium</t>
  </si>
  <si>
    <t>R</t>
  </si>
  <si>
    <t>Pandas</t>
  </si>
  <si>
    <t>IT TRAINEE: Data Analyst</t>
  </si>
  <si>
    <t>Oberösterreich</t>
  </si>
  <si>
    <t>Linz AG</t>
  </si>
  <si>
    <t xml:space="preserve"> Berufserfahrung Jahre</t>
  </si>
  <si>
    <t>HTL</t>
  </si>
  <si>
    <t>Analyst/Redaktion - Data Analyst - CRM DMP Data Analyst</t>
  </si>
  <si>
    <t>Gogel GmbH</t>
  </si>
  <si>
    <t>Google Data Studio</t>
  </si>
  <si>
    <t>CMS</t>
  </si>
  <si>
    <t>Data-Analyst / Datenbankanalyst</t>
  </si>
  <si>
    <t>PowerSolution Energieberatung GmbH</t>
  </si>
  <si>
    <t>Matura</t>
  </si>
  <si>
    <t>Power BI</t>
  </si>
  <si>
    <t>Powershell</t>
  </si>
  <si>
    <t>MS Dynamics 365</t>
  </si>
  <si>
    <t>SSRS Reporting</t>
  </si>
  <si>
    <t>B2C Data Analyst</t>
  </si>
  <si>
    <t>Magenta Telekom</t>
  </si>
  <si>
    <t>BORA - Vertriebs GmbH &amp; Co KG</t>
  </si>
  <si>
    <t>Tirol</t>
  </si>
  <si>
    <t>Google Analytics</t>
  </si>
  <si>
    <t>Adobe Analytics</t>
  </si>
  <si>
    <t>Raiffeisen Gruppe</t>
  </si>
  <si>
    <t>Vitavo Gmbh</t>
  </si>
  <si>
    <t>Steiermark</t>
  </si>
  <si>
    <t>Zürich Versicherungs-Aktiengesellschaft</t>
  </si>
  <si>
    <t>Java</t>
  </si>
  <si>
    <t>Cloud</t>
  </si>
  <si>
    <t>HAYS</t>
  </si>
  <si>
    <t>Rechnungswesen</t>
  </si>
  <si>
    <t>Risikocontrolling</t>
  </si>
  <si>
    <t>Liebherr Group</t>
  </si>
  <si>
    <t>C#</t>
  </si>
  <si>
    <t>Algorithmen</t>
  </si>
  <si>
    <t>Vorarlberg</t>
  </si>
  <si>
    <t>Sattler Gruppe</t>
  </si>
  <si>
    <t>SAP</t>
  </si>
  <si>
    <t>Junior Data Analyst</t>
  </si>
  <si>
    <t>AKZENTE Personal</t>
  </si>
  <si>
    <t>IT-Data Analyst</t>
  </si>
  <si>
    <t>TTI PersonaldienstleistungGmbH &amp; Co KG</t>
  </si>
  <si>
    <t>Progress</t>
  </si>
  <si>
    <t>Postgres</t>
  </si>
  <si>
    <t>Data Analyst / Power BI Consultant</t>
  </si>
  <si>
    <t>smartpoint dataformers</t>
  </si>
  <si>
    <t>ETL</t>
  </si>
  <si>
    <t>Data Flows</t>
  </si>
  <si>
    <t>Marketing Data Analyst</t>
  </si>
  <si>
    <t>Bitpanda</t>
  </si>
  <si>
    <t>Snowflake</t>
  </si>
  <si>
    <t>Spatial Data Analyst</t>
  </si>
  <si>
    <t>IIASA</t>
  </si>
  <si>
    <t>GIS Software</t>
  </si>
  <si>
    <t>Österreichischer Rundfunk</t>
  </si>
  <si>
    <t xml:space="preserve">Data Analyst:in (PowerBI) </t>
  </si>
  <si>
    <t>BORA Vertriebs GmbH &amp; Co KG</t>
  </si>
  <si>
    <t>Data Analyst  Digital Marketing</t>
  </si>
  <si>
    <t>Kern Engineering Careers</t>
  </si>
  <si>
    <t>Data Analyst - E-Commerce</t>
  </si>
  <si>
    <t>BMEcat</t>
  </si>
  <si>
    <t>XML</t>
  </si>
  <si>
    <t>Merkur Innovation Lab GmbH</t>
  </si>
  <si>
    <t>BI Expert &amp; Data Analys</t>
  </si>
  <si>
    <t>Baumit GmbH</t>
  </si>
  <si>
    <t>Report Designer &amp; Data Analyst</t>
  </si>
  <si>
    <t>UNIQA Insurance Group AG</t>
  </si>
  <si>
    <t>Data Analyst:in Operations Performance</t>
  </si>
  <si>
    <t>SAS</t>
  </si>
  <si>
    <t>GEBAUER &amp; GRILLER Kabelwerke Gesellschaft m.b.H.</t>
  </si>
  <si>
    <t>Supply Chain Data Analyst</t>
  </si>
  <si>
    <t>Data Analyst Consultant</t>
  </si>
  <si>
    <t>Avanade Österreich</t>
  </si>
  <si>
    <t>Azure</t>
  </si>
  <si>
    <t>TD Trusted Decisions GmbH</t>
  </si>
  <si>
    <t>Anton Paar GmbH</t>
  </si>
  <si>
    <t>Informatiker Data Analyst</t>
  </si>
  <si>
    <t>TD Trusted Decisions</t>
  </si>
  <si>
    <t>Eviden Austria GmbH</t>
  </si>
  <si>
    <t>Data Bricks</t>
  </si>
  <si>
    <t>Data Warehouse</t>
  </si>
  <si>
    <t>Porsche</t>
  </si>
  <si>
    <t>Salzburg</t>
  </si>
  <si>
    <t>Die Presse Verlags-Gesellschaft m.b.H. &amp; Co KG</t>
  </si>
  <si>
    <t>Web Dev</t>
  </si>
  <si>
    <t>STRABAG</t>
  </si>
  <si>
    <t>ALD Automotive</t>
  </si>
  <si>
    <t>Styria Media Group AG</t>
  </si>
  <si>
    <t>MAM Baby Österreich</t>
  </si>
  <si>
    <t>eCommerce Data Analyst</t>
  </si>
  <si>
    <t>PHP</t>
  </si>
  <si>
    <t>HTML</t>
  </si>
  <si>
    <t>Herold Business Data GmbH</t>
  </si>
  <si>
    <t>SPAR ICS Business Service GmbH</t>
  </si>
  <si>
    <t xml:space="preserve">Business Intelligence Specialist / Data Analyst </t>
  </si>
  <si>
    <t>Senior Data Analyst / BI Specialist</t>
  </si>
  <si>
    <t>Senior Data Analyst  mit Schwerpunkt QLIK</t>
  </si>
  <si>
    <t>BE Terna</t>
  </si>
  <si>
    <t>Qlik</t>
  </si>
  <si>
    <t>Roxcel Trading GmbH</t>
  </si>
  <si>
    <t xml:space="preserve">BI Expert / Data AnalystIn im Bereich Controlling </t>
  </si>
  <si>
    <t>solvistas GmbH</t>
  </si>
  <si>
    <t>Data Engineer Analyst</t>
  </si>
  <si>
    <t>KNAPP AG</t>
  </si>
  <si>
    <t xml:space="preserve">Data Scientist / Pricing Analyst </t>
  </si>
  <si>
    <t>Allianz</t>
  </si>
  <si>
    <t>Hartlauer Handels gesellschaft m.b.H.</t>
  </si>
  <si>
    <t>Marketing Analyst_in</t>
  </si>
  <si>
    <t>CRM</t>
  </si>
  <si>
    <t>ÖBB Infrastruktur AG</t>
  </si>
  <si>
    <t>FRESENIUS KABI</t>
  </si>
  <si>
    <t>Business Analyst/Business Intelligence Specialist</t>
  </si>
  <si>
    <t>VBA</t>
  </si>
  <si>
    <t>Business Intelligence Analyst - Intranet Platform &amp; Inhouse Apps</t>
  </si>
  <si>
    <t>REWE International Dienstleistungsgesellschaft m.b.H.</t>
  </si>
  <si>
    <t>Stieglbrauerei zu Salzburg GmbH</t>
  </si>
  <si>
    <t xml:space="preserve">(Junior) Business Intelligence Analyst </t>
  </si>
  <si>
    <t>ImWind Erneuerbare Energie GmbH</t>
  </si>
  <si>
    <t xml:space="preserve">Data Engineer </t>
  </si>
  <si>
    <t>Page Personnel Deutschland</t>
  </si>
  <si>
    <t>Business Intelligence Analyst</t>
  </si>
  <si>
    <t>Stiegl Getränke &amp; Service GmbH &amp; Co. KG</t>
  </si>
  <si>
    <t>(Junior) Business Intelligence Analyst</t>
  </si>
  <si>
    <t>JobCloud HR Tech GmbH</t>
  </si>
  <si>
    <t xml:space="preserve">Web Analyst </t>
  </si>
  <si>
    <t>Stadt Wien - Wiener WohnenKunden- service GmbH</t>
  </si>
  <si>
    <t>Data-Engineer</t>
  </si>
  <si>
    <t>B2C Data Analyst (f/m/d)</t>
  </si>
  <si>
    <t>Stadt Wien - Wiener Wohnen Kundenservice GmbH</t>
  </si>
  <si>
    <t>FH</t>
  </si>
  <si>
    <t>Jahresgehalt Brutto</t>
  </si>
  <si>
    <t>Row Labels</t>
  </si>
  <si>
    <t>Grand Total</t>
  </si>
  <si>
    <t>Column Labels</t>
  </si>
  <si>
    <t>Average Work Experience</t>
  </si>
  <si>
    <t>Count of  SQL</t>
  </si>
  <si>
    <t>Count of  Excel</t>
  </si>
  <si>
    <t>Count of  Programmierung</t>
  </si>
  <si>
    <t>Average Income Per Year</t>
  </si>
  <si>
    <t>DATA ANALYST JOB MARKET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</si>
</sst>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0.0"/>
  </numFmts>
  <fonts count="2" x14ac:knownFonts="1">
    <font>
      <sz val="11"/>
      <color theme="1"/>
      <name val="Aptos Narrow"/>
      <family val="2"/>
      <scheme val="minor"/>
    </font>
    <font>
      <b/>
      <sz val="36"/>
      <color theme="0"/>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start/>
      <end/>
      <top/>
      <bottom/>
      <diagonal/>
    </border>
  </borders>
  <cellStyleXfs count="1">
    <xf numFmtId="0" fontId="0" fillId="0" borderId="0"/>
  </cellStyleXfs>
  <cellXfs count="10">
    <xf numFmtId="0" fontId="0" fillId="0" borderId="0" xfId="0"/>
    <xf numFmtId="0" fontId="0" fillId="0" borderId="0" xfId="0" applyAlignment="1">
      <alignment vertical="center"/>
    </xf>
    <xf numFmtId="164" fontId="0" fillId="0" borderId="0" xfId="0" applyNumberFormat="1"/>
    <xf numFmtId="0" fontId="0" fillId="0" borderId="0" xfId="0" applyAlignment="1">
      <alignment wrapText="1"/>
    </xf>
    <xf numFmtId="0" fontId="0" fillId="0" borderId="0" xfId="0" pivotButton="1"/>
    <xf numFmtId="0" fontId="0" fillId="0" borderId="0" xfId="0" applyAlignment="1">
      <alignment horizontal="left"/>
    </xf>
    <xf numFmtId="165" fontId="0" fillId="0" borderId="0" xfId="0" applyNumberFormat="1"/>
    <xf numFmtId="0" fontId="0" fillId="2" borderId="0" xfId="0" applyFill="1"/>
    <xf numFmtId="0" fontId="0" fillId="0" borderId="0" xfId="0" applyNumberFormat="1"/>
    <xf numFmtId="0" fontId="1" fillId="2" borderId="0" xfId="0" applyFont="1" applyFill="1" applyAlignment="1">
      <alignment horizontal="right" vertical="center"/>
    </xf>
  </cellXfs>
  <cellStyles count="1">
    <cellStyle name="Normal" xfId="0" builtinId="0"/>
  </cellStyles>
  <dxfs count="2">
    <dxf>
      <numFmt numFmtId="165" formatCode="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haredStrings" Target="sharedStrings.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theme" Target="theme/theme1.xml"/><Relationship Id="rId5" Type="http://purl.oclc.org/ooxml/officeDocument/relationships/pivotCacheDefinition" Target="pivotCache/pivotCacheDefinition1.xml"/><Relationship Id="rId10" Type="http://schemas.microsoft.com/office/2007/relationships/slicerCache" Target="slicerCaches/slicerCache5.xml"/><Relationship Id="rId4" Type="http://purl.oclc.org/ooxml/officeDocument/relationships/worksheet" Target="worksheets/sheet4.xml"/><Relationship Id="rId9" Type="http://schemas.microsoft.com/office/2007/relationships/slicerCache" Target="slicerCaches/slicerCache4.xml"/><Relationship Id="rId14" Type="http://purl.oclc.org/ooxml/officeDocument/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[DataAnalystJobMarket.xlsx]Pivot Table!PivotTable11</c:name>
    <c:fmtId val="11"/>
  </c:pivotSource>
  <c:chart>
    <c:autoTitleDeleted val="0"/>
    <c:pivotFmts>
      <c:pivotFmt>
        <c:idx val="0"/>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w="9525" cap="flat" cmpd="sng" algn="ctr">
              <a:solidFill>
                <a:schemeClr val="accent2">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3"/>
                </a:gs>
                <a:gs pos="75%">
                  <a:schemeClr val="accent3">
                    <a:lumMod val="60%"/>
                    <a:lumOff val="40%"/>
                  </a:schemeClr>
                </a:gs>
                <a:gs pos="51%">
                  <a:schemeClr val="accent3">
                    <a:alpha val="75%"/>
                  </a:schemeClr>
                </a:gs>
                <a:gs pos="100%">
                  <a:schemeClr val="accent3">
                    <a:lumMod val="20%"/>
                    <a:lumOff val="80%"/>
                    <a:alpha val="15%"/>
                  </a:schemeClr>
                </a:gs>
              </a:gsLst>
              <a:lin ang="5400000" scaled="0"/>
            </a:gradFill>
            <a:ln w="9525" cap="flat" cmpd="sng" algn="ctr">
              <a:solidFill>
                <a:schemeClr val="accent3">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5400000" scaled="0"/>
            </a:gradFill>
            <a:ln w="9525" cap="flat" cmpd="sng" algn="ctr">
              <a:solidFill>
                <a:schemeClr val="accent4">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5"/>
                </a:gs>
                <a:gs pos="75%">
                  <a:schemeClr val="accent5">
                    <a:lumMod val="60%"/>
                    <a:lumOff val="40%"/>
                  </a:schemeClr>
                </a:gs>
                <a:gs pos="51%">
                  <a:schemeClr val="accent5">
                    <a:alpha val="75%"/>
                  </a:schemeClr>
                </a:gs>
                <a:gs pos="100%">
                  <a:schemeClr val="accent5">
                    <a:lumMod val="20%"/>
                    <a:lumOff val="80%"/>
                    <a:alpha val="15%"/>
                  </a:schemeClr>
                </a:gs>
              </a:gsLst>
              <a:lin ang="5400000" scaled="0"/>
            </a:gradFill>
            <a:ln w="9525" cap="flat" cmpd="sng" algn="ctr">
              <a:solidFill>
                <a:schemeClr val="accent5">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439872102422789"/>
          <c:y val="0.22583114610673666"/>
          <c:w val="0.55702820313940338"/>
          <c:h val="0.38372484689413822"/>
        </c:manualLayout>
      </c:layout>
      <c:barChart>
        <c:barDir val="col"/>
        <c:grouping val="clustered"/>
        <c:varyColors val="0"/>
        <c:ser>
          <c:idx val="0"/>
          <c:order val="0"/>
          <c:tx>
            <c:strRef>
              <c:f>'Pivot Table'!$B$2:$B$3</c:f>
              <c:strCache>
                <c:ptCount val="1"/>
                <c:pt idx="0">
                  <c:v>FH</c:v>
                </c:pt>
              </c:strCache>
            </c:strRef>
          </c:tx>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invertIfNegative val="0"/>
          <c:cat>
            <c:strRef>
              <c:f>'Pivot Table'!$A$4:$A$11</c:f>
              <c:strCache>
                <c:ptCount val="7"/>
                <c:pt idx="0">
                  <c:v>Niederösterreich</c:v>
                </c:pt>
                <c:pt idx="1">
                  <c:v>Oberösterreich</c:v>
                </c:pt>
                <c:pt idx="2">
                  <c:v>Salzburg</c:v>
                </c:pt>
                <c:pt idx="3">
                  <c:v>Steiermark</c:v>
                </c:pt>
                <c:pt idx="4">
                  <c:v>Tirol</c:v>
                </c:pt>
                <c:pt idx="5">
                  <c:v>Vorarlberg</c:v>
                </c:pt>
                <c:pt idx="6">
                  <c:v>Wien</c:v>
                </c:pt>
              </c:strCache>
            </c:strRef>
          </c:cat>
          <c:val>
            <c:numRef>
              <c:f>'Pivot Table'!$B$4:$B$11</c:f>
              <c:numCache>
                <c:formatCode>"€"\ #,##0.00</c:formatCode>
                <c:ptCount val="7"/>
                <c:pt idx="6">
                  <c:v>50000</c:v>
                </c:pt>
              </c:numCache>
            </c:numRef>
          </c:val>
          <c:extLst>
            <c:ext xmlns:c16="http://schemas.microsoft.com/office/drawing/2014/chart" uri="{C3380CC4-5D6E-409C-BE32-E72D297353CC}">
              <c16:uniqueId val="{00000000-EDCC-4C2E-A7C1-32F2C61AE970}"/>
            </c:ext>
          </c:extLst>
        </c:ser>
        <c:ser>
          <c:idx val="1"/>
          <c:order val="1"/>
          <c:tx>
            <c:strRef>
              <c:f>'Pivot Table'!$C$2:$C$3</c:f>
              <c:strCache>
                <c:ptCount val="1"/>
                <c:pt idx="0">
                  <c:v>HTL</c:v>
                </c:pt>
              </c:strCache>
            </c:strRef>
          </c:tx>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a:noFill/>
            </a:ln>
            <a:effectLst/>
          </c:spPr>
          <c:invertIfNegative val="0"/>
          <c:cat>
            <c:strRef>
              <c:f>'Pivot Table'!$A$4:$A$11</c:f>
              <c:strCache>
                <c:ptCount val="7"/>
                <c:pt idx="0">
                  <c:v>Niederösterreich</c:v>
                </c:pt>
                <c:pt idx="1">
                  <c:v>Oberösterreich</c:v>
                </c:pt>
                <c:pt idx="2">
                  <c:v>Salzburg</c:v>
                </c:pt>
                <c:pt idx="3">
                  <c:v>Steiermark</c:v>
                </c:pt>
                <c:pt idx="4">
                  <c:v>Tirol</c:v>
                </c:pt>
                <c:pt idx="5">
                  <c:v>Vorarlberg</c:v>
                </c:pt>
                <c:pt idx="6">
                  <c:v>Wien</c:v>
                </c:pt>
              </c:strCache>
            </c:strRef>
          </c:cat>
          <c:val>
            <c:numRef>
              <c:f>'Pivot Table'!$C$4:$C$11</c:f>
              <c:numCache>
                <c:formatCode>"€"\ #,##0.00</c:formatCode>
                <c:ptCount val="7"/>
                <c:pt idx="0">
                  <c:v>30457.84</c:v>
                </c:pt>
                <c:pt idx="1">
                  <c:v>49168</c:v>
                </c:pt>
                <c:pt idx="3">
                  <c:v>41482</c:v>
                </c:pt>
                <c:pt idx="6">
                  <c:v>48726.076000000001</c:v>
                </c:pt>
              </c:numCache>
            </c:numRef>
          </c:val>
          <c:extLst>
            <c:ext xmlns:c16="http://schemas.microsoft.com/office/drawing/2014/chart" uri="{C3380CC4-5D6E-409C-BE32-E72D297353CC}">
              <c16:uniqueId val="{0000002D-EDCC-4C2E-A7C1-32F2C61AE970}"/>
            </c:ext>
          </c:extLst>
        </c:ser>
        <c:ser>
          <c:idx val="2"/>
          <c:order val="2"/>
          <c:tx>
            <c:strRef>
              <c:f>'Pivot Table'!$D$2:$D$3</c:f>
              <c:strCache>
                <c:ptCount val="1"/>
                <c:pt idx="0">
                  <c:v>Keine Angabe</c:v>
                </c:pt>
              </c:strCache>
            </c:strRef>
          </c:tx>
          <c:spPr>
            <a:gradFill flip="none" rotWithShape="1">
              <a:gsLst>
                <a:gs pos="0%">
                  <a:schemeClr val="accent3"/>
                </a:gs>
                <a:gs pos="75%">
                  <a:schemeClr val="accent3">
                    <a:lumMod val="60%"/>
                    <a:lumOff val="40%"/>
                  </a:schemeClr>
                </a:gs>
                <a:gs pos="51%">
                  <a:schemeClr val="accent3">
                    <a:alpha val="75%"/>
                  </a:schemeClr>
                </a:gs>
                <a:gs pos="100%">
                  <a:schemeClr val="accent3">
                    <a:lumMod val="20%"/>
                    <a:lumOff val="80%"/>
                    <a:alpha val="15%"/>
                  </a:schemeClr>
                </a:gs>
              </a:gsLst>
              <a:lin ang="5400000" scaled="0"/>
            </a:gradFill>
            <a:ln>
              <a:noFill/>
            </a:ln>
            <a:effectLst/>
          </c:spPr>
          <c:invertIfNegative val="0"/>
          <c:cat>
            <c:strRef>
              <c:f>'Pivot Table'!$A$4:$A$11</c:f>
              <c:strCache>
                <c:ptCount val="7"/>
                <c:pt idx="0">
                  <c:v>Niederösterreich</c:v>
                </c:pt>
                <c:pt idx="1">
                  <c:v>Oberösterreich</c:v>
                </c:pt>
                <c:pt idx="2">
                  <c:v>Salzburg</c:v>
                </c:pt>
                <c:pt idx="3">
                  <c:v>Steiermark</c:v>
                </c:pt>
                <c:pt idx="4">
                  <c:v>Tirol</c:v>
                </c:pt>
                <c:pt idx="5">
                  <c:v>Vorarlberg</c:v>
                </c:pt>
                <c:pt idx="6">
                  <c:v>Wien</c:v>
                </c:pt>
              </c:strCache>
            </c:strRef>
          </c:cat>
          <c:val>
            <c:numRef>
              <c:f>'Pivot Table'!$D$4:$D$11</c:f>
              <c:numCache>
                <c:formatCode>"€"\ #,##0.00</c:formatCode>
                <c:ptCount val="7"/>
                <c:pt idx="0">
                  <c:v>27500</c:v>
                </c:pt>
                <c:pt idx="3">
                  <c:v>41772</c:v>
                </c:pt>
                <c:pt idx="4">
                  <c:v>50000</c:v>
                </c:pt>
                <c:pt idx="6">
                  <c:v>37302.6</c:v>
                </c:pt>
              </c:numCache>
            </c:numRef>
          </c:val>
          <c:extLst>
            <c:ext xmlns:c16="http://schemas.microsoft.com/office/drawing/2014/chart" uri="{C3380CC4-5D6E-409C-BE32-E72D297353CC}">
              <c16:uniqueId val="{0000002E-EDCC-4C2E-A7C1-32F2C61AE970}"/>
            </c:ext>
          </c:extLst>
        </c:ser>
        <c:ser>
          <c:idx val="3"/>
          <c:order val="3"/>
          <c:tx>
            <c:strRef>
              <c:f>'Pivot Table'!$E$2:$E$3</c:f>
              <c:strCache>
                <c:ptCount val="1"/>
                <c:pt idx="0">
                  <c:v>Matura</c:v>
                </c:pt>
              </c:strCache>
            </c:strRef>
          </c:tx>
          <c:spPr>
            <a:gradFill flip="none" rotWithShape="1">
              <a:gsLst>
                <a:gs pos="0%">
                  <a:schemeClr val="accent4"/>
                </a:gs>
                <a:gs pos="75%">
                  <a:schemeClr val="accent4">
                    <a:lumMod val="60%"/>
                    <a:lumOff val="40%"/>
                  </a:schemeClr>
                </a:gs>
                <a:gs pos="51%">
                  <a:schemeClr val="accent4">
                    <a:alpha val="75%"/>
                  </a:schemeClr>
                </a:gs>
                <a:gs pos="100%">
                  <a:schemeClr val="accent4">
                    <a:lumMod val="20%"/>
                    <a:lumOff val="80%"/>
                    <a:alpha val="15%"/>
                  </a:schemeClr>
                </a:gs>
              </a:gsLst>
              <a:lin ang="5400000" scaled="0"/>
            </a:gradFill>
            <a:ln>
              <a:noFill/>
            </a:ln>
            <a:effectLst/>
          </c:spPr>
          <c:invertIfNegative val="0"/>
          <c:cat>
            <c:strRef>
              <c:f>'Pivot Table'!$A$4:$A$11</c:f>
              <c:strCache>
                <c:ptCount val="7"/>
                <c:pt idx="0">
                  <c:v>Niederösterreich</c:v>
                </c:pt>
                <c:pt idx="1">
                  <c:v>Oberösterreich</c:v>
                </c:pt>
                <c:pt idx="2">
                  <c:v>Salzburg</c:v>
                </c:pt>
                <c:pt idx="3">
                  <c:v>Steiermark</c:v>
                </c:pt>
                <c:pt idx="4">
                  <c:v>Tirol</c:v>
                </c:pt>
                <c:pt idx="5">
                  <c:v>Vorarlberg</c:v>
                </c:pt>
                <c:pt idx="6">
                  <c:v>Wien</c:v>
                </c:pt>
              </c:strCache>
            </c:strRef>
          </c:cat>
          <c:val>
            <c:numRef>
              <c:f>'Pivot Table'!$E$4:$E$11</c:f>
              <c:numCache>
                <c:formatCode>"€"\ #,##0.00</c:formatCode>
                <c:ptCount val="7"/>
                <c:pt idx="6">
                  <c:v>49331.333333333336</c:v>
                </c:pt>
              </c:numCache>
            </c:numRef>
          </c:val>
          <c:extLst>
            <c:ext xmlns:c16="http://schemas.microsoft.com/office/drawing/2014/chart" uri="{C3380CC4-5D6E-409C-BE32-E72D297353CC}">
              <c16:uniqueId val="{0000002F-EDCC-4C2E-A7C1-32F2C61AE970}"/>
            </c:ext>
          </c:extLst>
        </c:ser>
        <c:ser>
          <c:idx val="4"/>
          <c:order val="4"/>
          <c:tx>
            <c:strRef>
              <c:f>'Pivot Table'!$F$2:$F$3</c:f>
              <c:strCache>
                <c:ptCount val="1"/>
                <c:pt idx="0">
                  <c:v>Studium</c:v>
                </c:pt>
              </c:strCache>
            </c:strRef>
          </c:tx>
          <c:spPr>
            <a:gradFill flip="none" rotWithShape="1">
              <a:gsLst>
                <a:gs pos="0%">
                  <a:schemeClr val="accent5"/>
                </a:gs>
                <a:gs pos="75%">
                  <a:schemeClr val="accent5">
                    <a:lumMod val="60%"/>
                    <a:lumOff val="40%"/>
                  </a:schemeClr>
                </a:gs>
                <a:gs pos="51%">
                  <a:schemeClr val="accent5">
                    <a:alpha val="75%"/>
                  </a:schemeClr>
                </a:gs>
                <a:gs pos="100%">
                  <a:schemeClr val="accent5">
                    <a:lumMod val="20%"/>
                    <a:lumOff val="80%"/>
                    <a:alpha val="15%"/>
                  </a:schemeClr>
                </a:gs>
              </a:gsLst>
              <a:lin ang="5400000" scaled="0"/>
            </a:gradFill>
            <a:ln>
              <a:noFill/>
            </a:ln>
            <a:effectLst/>
          </c:spPr>
          <c:invertIfNegative val="0"/>
          <c:cat>
            <c:strRef>
              <c:f>'Pivot Table'!$A$4:$A$11</c:f>
              <c:strCache>
                <c:ptCount val="7"/>
                <c:pt idx="0">
                  <c:v>Niederösterreich</c:v>
                </c:pt>
                <c:pt idx="1">
                  <c:v>Oberösterreich</c:v>
                </c:pt>
                <c:pt idx="2">
                  <c:v>Salzburg</c:v>
                </c:pt>
                <c:pt idx="3">
                  <c:v>Steiermark</c:v>
                </c:pt>
                <c:pt idx="4">
                  <c:v>Tirol</c:v>
                </c:pt>
                <c:pt idx="5">
                  <c:v>Vorarlberg</c:v>
                </c:pt>
                <c:pt idx="6">
                  <c:v>Wien</c:v>
                </c:pt>
              </c:strCache>
            </c:strRef>
          </c:cat>
          <c:val>
            <c:numRef>
              <c:f>'Pivot Table'!$F$4:$F$11</c:f>
              <c:numCache>
                <c:formatCode>"€"\ #,##0.00</c:formatCode>
                <c:ptCount val="7"/>
                <c:pt idx="0">
                  <c:v>41976.793333333335</c:v>
                </c:pt>
                <c:pt idx="1">
                  <c:v>19600</c:v>
                </c:pt>
                <c:pt idx="2">
                  <c:v>33425</c:v>
                </c:pt>
                <c:pt idx="3">
                  <c:v>44800</c:v>
                </c:pt>
                <c:pt idx="4">
                  <c:v>42000</c:v>
                </c:pt>
                <c:pt idx="5">
                  <c:v>0</c:v>
                </c:pt>
                <c:pt idx="6">
                  <c:v>42239.53</c:v>
                </c:pt>
              </c:numCache>
            </c:numRef>
          </c:val>
          <c:extLst>
            <c:ext xmlns:c16="http://schemas.microsoft.com/office/drawing/2014/chart" uri="{C3380CC4-5D6E-409C-BE32-E72D297353CC}">
              <c16:uniqueId val="{00000030-EDCC-4C2E-A7C1-32F2C61AE970}"/>
            </c:ext>
          </c:extLst>
        </c:ser>
        <c:dLbls>
          <c:showLegendKey val="0"/>
          <c:showVal val="0"/>
          <c:showCatName val="0"/>
          <c:showSerName val="0"/>
          <c:showPercent val="0"/>
          <c:showBubbleSize val="0"/>
        </c:dLbls>
        <c:gapWidth val="355"/>
        <c:overlap val="-70"/>
        <c:axId val="1947934176"/>
        <c:axId val="1947922656"/>
      </c:barChart>
      <c:catAx>
        <c:axId val="194793417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r>
                  <a:rPr lang="en-US"/>
                  <a:t>Bundesland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47922656"/>
        <c:crosses val="autoZero"/>
        <c:auto val="1"/>
        <c:lblAlgn val="ctr"/>
        <c:lblOffset val="100"/>
        <c:noMultiLvlLbl val="0"/>
      </c:catAx>
      <c:valAx>
        <c:axId val="1947922656"/>
        <c:scaling>
          <c:orientation val="minMax"/>
        </c:scaling>
        <c:delete val="0"/>
        <c:axPos val="l"/>
        <c:majorGridlines>
          <c:spPr>
            <a:ln w="9525" cap="flat" cmpd="sng" algn="ctr">
              <a:gradFill>
                <a:gsLst>
                  <a:gs pos="100%">
                    <a:schemeClr val="tx1">
                      <a:lumMod val="5%"/>
                      <a:lumOff val="95%"/>
                    </a:schemeClr>
                  </a:gs>
                  <a:gs pos="0%">
                    <a:schemeClr val="tx1">
                      <a:lumMod val="25%"/>
                      <a:lumOff val="75%"/>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r>
                  <a:rPr lang="en-US"/>
                  <a:t>Average income year</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endParaRPr lang="en-US"/>
            </a:p>
          </c:txPr>
        </c:title>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94793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[DataAnalystJobMarket.xlsx]Pivot Table!PivotTable2</c:name>
    <c:fmtId val="6"/>
  </c:pivotSource>
  <c:chart>
    <c:autoTitleDeleted val="1"/>
    <c:pivotFmts>
      <c:pivotFmt>
        <c:idx val="0"/>
        <c:spPr>
          <a:gradFill rotWithShape="1">
            <a:gsLst>
              <a:gs pos="0%">
                <a:schemeClr val="accent6">
                  <a:lumMod val="110%"/>
                  <a:satMod val="105%"/>
                  <a:tint val="67%"/>
                </a:schemeClr>
              </a:gs>
              <a:gs pos="50%">
                <a:schemeClr val="accent6">
                  <a:lumMod val="105%"/>
                  <a:satMod val="103%"/>
                  <a:tint val="73%"/>
                </a:schemeClr>
              </a:gs>
              <a:gs pos="100%">
                <a:schemeClr val="accent6">
                  <a:lumMod val="105%"/>
                  <a:satMod val="109%"/>
                  <a:tint val="81%"/>
                </a:schemeClr>
              </a:gs>
            </a:gsLst>
            <a:lin ang="5400000" scaled="0"/>
          </a:gradFill>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
                  <a:satMod val="105%"/>
                  <a:tint val="67%"/>
                </a:schemeClr>
              </a:gs>
              <a:gs pos="50%">
                <a:schemeClr val="accent6">
                  <a:lumMod val="105%"/>
                  <a:satMod val="103%"/>
                  <a:tint val="73%"/>
                </a:schemeClr>
              </a:gs>
              <a:gs pos="100%">
                <a:schemeClr val="accent6">
                  <a:lumMod val="105%"/>
                  <a:satMod val="109%"/>
                  <a:tint val="81%"/>
                </a:schemeClr>
              </a:gs>
            </a:gsLst>
            <a:lin ang="5400000" scaled="0"/>
          </a:gradFill>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
                      <a:lumOff val="3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Table'!$B$13</c:f>
              <c:strCache>
                <c:ptCount val="1"/>
                <c:pt idx="0">
                  <c:v>Total</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cat>
            <c:strRef>
              <c:f>'Pivot Table'!$A$14:$A$21</c:f>
              <c:strCache>
                <c:ptCount val="7"/>
                <c:pt idx="0">
                  <c:v>Niederösterreich</c:v>
                </c:pt>
                <c:pt idx="1">
                  <c:v>Oberösterreich</c:v>
                </c:pt>
                <c:pt idx="2">
                  <c:v>Salzburg</c:v>
                </c:pt>
                <c:pt idx="3">
                  <c:v>Steiermark</c:v>
                </c:pt>
                <c:pt idx="4">
                  <c:v>Tirol</c:v>
                </c:pt>
                <c:pt idx="5">
                  <c:v>Vorarlberg</c:v>
                </c:pt>
                <c:pt idx="6">
                  <c:v>Wien</c:v>
                </c:pt>
              </c:strCache>
            </c:strRef>
          </c:cat>
          <c:val>
            <c:numRef>
              <c:f>'Pivot Table'!$B$14:$B$21</c:f>
              <c:numCache>
                <c:formatCode>0.0</c:formatCode>
                <c:ptCount val="7"/>
                <c:pt idx="0">
                  <c:v>0</c:v>
                </c:pt>
                <c:pt idx="1">
                  <c:v>1</c:v>
                </c:pt>
                <c:pt idx="2">
                  <c:v>2</c:v>
                </c:pt>
                <c:pt idx="3">
                  <c:v>0.5</c:v>
                </c:pt>
                <c:pt idx="4">
                  <c:v>2.3333333333333335</c:v>
                </c:pt>
                <c:pt idx="5">
                  <c:v>0</c:v>
                </c:pt>
                <c:pt idx="6">
                  <c:v>1.2580645161290323</c:v>
                </c:pt>
              </c:numCache>
            </c:numRef>
          </c:val>
          <c:smooth val="0"/>
          <c:extLst>
            <c:ext xmlns:c16="http://schemas.microsoft.com/office/drawing/2014/chart" uri="{C3380CC4-5D6E-409C-BE32-E72D297353CC}">
              <c16:uniqueId val="{00000000-9127-4F7A-88A0-E710129405B2}"/>
            </c:ext>
          </c:extLst>
        </c:ser>
        <c:dLbls>
          <c:showLegendKey val="0"/>
          <c:showVal val="0"/>
          <c:showCatName val="0"/>
          <c:showSerName val="0"/>
          <c:showPercent val="0"/>
          <c:showBubbleSize val="0"/>
        </c:dLbls>
        <c:dropLines>
          <c:spPr>
            <a:ln w="9525" cap="flat" cmpd="sng" algn="ctr">
              <a:solidFill>
                <a:schemeClr val="dk1">
                  <a:lumMod val="35%"/>
                  <a:lumOff val="65%"/>
                  <a:alpha val="33%"/>
                </a:schemeClr>
              </a:solidFill>
              <a:round/>
            </a:ln>
            <a:effectLst/>
          </c:spPr>
        </c:dropLines>
        <c:marker val="1"/>
        <c:smooth val="0"/>
        <c:axId val="2003058752"/>
        <c:axId val="2003070272"/>
      </c:lineChart>
      <c:catAx>
        <c:axId val="200305875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
                        <a:lumOff val="35%"/>
                      </a:schemeClr>
                    </a:solidFill>
                    <a:latin typeface="+mn-lt"/>
                    <a:ea typeface="+mn-ea"/>
                    <a:cs typeface="+mn-cs"/>
                  </a:defRPr>
                </a:pPr>
                <a:r>
                  <a:rPr lang="en-US"/>
                  <a:t>Bundesland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
                    <a:lumOff val="35%"/>
                  </a:schemeClr>
                </a:solidFill>
                <a:latin typeface="+mn-lt"/>
                <a:ea typeface="+mn-ea"/>
                <a:cs typeface="+mn-cs"/>
              </a:defRPr>
            </a:pPr>
            <a:endParaRPr lang="en-US"/>
          </a:p>
        </c:txPr>
        <c:crossAx val="2003070272"/>
        <c:crosses val="autoZero"/>
        <c:auto val="1"/>
        <c:lblAlgn val="ctr"/>
        <c:lblOffset val="100"/>
        <c:noMultiLvlLbl val="0"/>
      </c:catAx>
      <c:valAx>
        <c:axId val="200307027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
                        <a:lumOff val="35%"/>
                      </a:schemeClr>
                    </a:solidFill>
                    <a:latin typeface="+mn-lt"/>
                    <a:ea typeface="+mn-ea"/>
                    <a:cs typeface="+mn-cs"/>
                  </a:defRPr>
                </a:pPr>
                <a:r>
                  <a:rPr lang="en-US"/>
                  <a:t>Berufserfahrung Jahre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
                      <a:lumOff val="35%"/>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
                    <a:lumOff val="35%"/>
                  </a:schemeClr>
                </a:solidFill>
                <a:latin typeface="+mn-lt"/>
                <a:ea typeface="+mn-ea"/>
                <a:cs typeface="+mn-cs"/>
              </a:defRPr>
            </a:pPr>
            <a:endParaRPr lang="en-US"/>
          </a:p>
        </c:txPr>
        <c:crossAx val="2003058752"/>
        <c:crosses val="autoZero"/>
        <c:crossBetween val="between"/>
      </c:valAx>
      <c:spPr>
        <a:gradFill>
          <a:gsLst>
            <a:gs pos="100%">
              <a:schemeClr val="lt1">
                <a:lumMod val="95%"/>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[DataAnalystJobMarket.xlsx]Pivot Table!PivotTable6</c:name>
    <c:fmtId val="10"/>
  </c:pivotSource>
  <c:chart>
    <c:autoTitleDeleted val="1"/>
    <c:pivotFmts>
      <c:pivotFmt>
        <c:idx val="0"/>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
              </a:prstClr>
            </a:outerShdw>
          </a:effectLst>
        </c:spPr>
      </c:pivotFmt>
      <c:pivotFmt>
        <c:idx val="3"/>
        <c:spPr>
          <a:solidFill>
            <a:schemeClr val="accent1"/>
          </a:solidFill>
          <a:ln>
            <a:noFill/>
          </a:ln>
          <a:effectLst>
            <a:outerShdw blurRad="317500" algn="ctr" rotWithShape="0">
              <a:prstClr val="black">
                <a:alpha val="25%"/>
              </a:prstClr>
            </a:outerShdw>
          </a:effectLst>
        </c:spPr>
      </c:pivotFmt>
      <c:pivotFmt>
        <c:idx val="4"/>
        <c:spPr>
          <a:solidFill>
            <a:schemeClr val="accent1"/>
          </a:solidFill>
          <a:ln>
            <a:noFill/>
          </a:ln>
          <a:effectLst>
            <a:outerShdw blurRad="317500" algn="ctr" rotWithShape="0">
              <a:prstClr val="black">
                <a:alpha val="25%"/>
              </a:prstClr>
            </a:outerShdw>
          </a:effectLst>
        </c:spPr>
      </c:pivotFmt>
      <c:pivotFmt>
        <c:idx val="5"/>
        <c:spPr>
          <a:solidFill>
            <a:schemeClr val="accent1"/>
          </a:solidFill>
          <a:ln>
            <a:noFill/>
          </a:ln>
          <a:effectLst>
            <a:outerShdw blurRad="317500" algn="ctr" rotWithShape="0">
              <a:prstClr val="black">
                <a:alpha val="25%"/>
              </a:prstClr>
            </a:outerShdw>
          </a:effectLst>
        </c:spPr>
      </c:pivotFmt>
      <c:pivotFmt>
        <c:idx val="6"/>
        <c:spPr>
          <a:solidFill>
            <a:schemeClr val="accent1"/>
          </a:solidFill>
          <a:ln>
            <a:noFill/>
          </a:ln>
          <a:effectLst>
            <a:outerShdw blurRad="317500" algn="ctr" rotWithShape="0">
              <a:prstClr val="black">
                <a:alpha val="25%"/>
              </a:prstClr>
            </a:outerShdw>
          </a:effectLst>
        </c:spPr>
      </c:pivotFmt>
      <c:pivotFmt>
        <c:idx val="7"/>
        <c:spPr>
          <a:solidFill>
            <a:schemeClr val="accent1"/>
          </a:solidFill>
          <a:ln>
            <a:noFill/>
          </a:ln>
          <a:effectLst>
            <a:outerShdw blurRad="317500" algn="ctr" rotWithShape="0">
              <a:prstClr val="black">
                <a:alpha val="25%"/>
              </a:prstClr>
            </a:outerShdw>
          </a:effectLst>
        </c:spPr>
      </c:pivotFmt>
      <c:pivotFmt>
        <c:idx val="8"/>
        <c:spPr>
          <a:solidFill>
            <a:schemeClr val="accent1"/>
          </a:solidFill>
          <a:ln>
            <a:noFill/>
          </a:ln>
          <a:effectLst>
            <a:outerShdw blurRad="317500" algn="ctr" rotWithShape="0">
              <a:prstClr val="black">
                <a:alpha val="25%"/>
              </a:prstClr>
            </a:outerShdw>
          </a:effectLst>
        </c:spPr>
      </c:pivotFmt>
      <c:pivotFmt>
        <c:idx val="9"/>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
              </a:prstClr>
            </a:outerShdw>
          </a:effectLst>
        </c:spPr>
      </c:pivotFmt>
      <c:pivotFmt>
        <c:idx val="11"/>
        <c:spPr>
          <a:solidFill>
            <a:schemeClr val="accent1"/>
          </a:solidFill>
          <a:ln>
            <a:noFill/>
          </a:ln>
          <a:effectLst>
            <a:outerShdw blurRad="317500" algn="ctr" rotWithShape="0">
              <a:prstClr val="black">
                <a:alpha val="25%"/>
              </a:prstClr>
            </a:outerShdw>
          </a:effectLst>
        </c:spPr>
      </c:pivotFmt>
      <c:pivotFmt>
        <c:idx val="12"/>
        <c:spPr>
          <a:solidFill>
            <a:schemeClr val="accent1"/>
          </a:solidFill>
          <a:ln>
            <a:noFill/>
          </a:ln>
          <a:effectLst>
            <a:outerShdw blurRad="317500" algn="ctr" rotWithShape="0">
              <a:prstClr val="black">
                <a:alpha val="25%"/>
              </a:prstClr>
            </a:outerShdw>
          </a:effectLst>
        </c:spPr>
      </c:pivotFmt>
      <c:pivotFmt>
        <c:idx val="13"/>
        <c:spPr>
          <a:solidFill>
            <a:schemeClr val="accent1"/>
          </a:solidFill>
          <a:ln>
            <a:noFill/>
          </a:ln>
          <a:effectLst>
            <a:outerShdw blurRad="317500" algn="ctr" rotWithShape="0">
              <a:prstClr val="black">
                <a:alpha val="25%"/>
              </a:prstClr>
            </a:outerShdw>
          </a:effectLst>
        </c:spPr>
      </c:pivotFmt>
      <c:pivotFmt>
        <c:idx val="14"/>
        <c:spPr>
          <a:solidFill>
            <a:schemeClr val="accent1"/>
          </a:solidFill>
          <a:ln>
            <a:noFill/>
          </a:ln>
          <a:effectLst>
            <a:outerShdw blurRad="317500" algn="ctr" rotWithShape="0">
              <a:prstClr val="black">
                <a:alpha val="25%"/>
              </a:prstClr>
            </a:outerShdw>
          </a:effectLst>
        </c:spPr>
      </c:pivotFmt>
      <c:pivotFmt>
        <c:idx val="15"/>
        <c:spPr>
          <a:solidFill>
            <a:schemeClr val="accent1"/>
          </a:solidFill>
          <a:ln>
            <a:noFill/>
          </a:ln>
          <a:effectLst>
            <a:outerShdw blurRad="317500" algn="ctr" rotWithShape="0">
              <a:prstClr val="black">
                <a:alpha val="25%"/>
              </a:prstClr>
            </a:outerShdw>
          </a:effectLst>
        </c:spPr>
      </c:pivotFmt>
      <c:pivotFmt>
        <c:idx val="16"/>
        <c:spPr>
          <a:solidFill>
            <a:schemeClr val="accent1"/>
          </a:solidFill>
          <a:ln>
            <a:noFill/>
          </a:ln>
          <a:effectLst>
            <a:outerShdw blurRad="317500" algn="ctr" rotWithShape="0">
              <a:prstClr val="black">
                <a:alpha val="25%"/>
              </a:prstClr>
            </a:outerShdw>
          </a:effectLst>
        </c:spPr>
      </c:pivotFmt>
    </c:pivotFmts>
    <c:plotArea>
      <c:layout/>
      <c:pieChart>
        <c:varyColors val="1"/>
        <c:ser>
          <c:idx val="0"/>
          <c:order val="0"/>
          <c:tx>
            <c:strRef>
              <c:f>'Pivot Table'!$F$27</c:f>
              <c:strCache>
                <c:ptCount val="1"/>
                <c:pt idx="0">
                  <c:v>Total</c:v>
                </c:pt>
              </c:strCache>
            </c:strRef>
          </c:tx>
          <c:dPt>
            <c:idx val="0"/>
            <c:bubble3D val="0"/>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01-0DFA-4DE1-A429-0721119824BA}"/>
              </c:ext>
            </c:extLst>
          </c:dPt>
          <c:dPt>
            <c:idx val="1"/>
            <c:bubble3D val="0"/>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03-0DFA-4DE1-A429-0721119824BA}"/>
              </c:ext>
            </c:extLst>
          </c:dPt>
          <c:dPt>
            <c:idx val="2"/>
            <c:bubble3D val="0"/>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05-0DFA-4DE1-A429-0721119824BA}"/>
              </c:ext>
            </c:extLst>
          </c:dPt>
          <c:dPt>
            <c:idx val="3"/>
            <c:bubble3D val="0"/>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07-0DFA-4DE1-A429-0721119824BA}"/>
              </c:ext>
            </c:extLst>
          </c:dPt>
          <c:dPt>
            <c:idx val="4"/>
            <c:bubble3D val="0"/>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09-0DFA-4DE1-A429-0721119824BA}"/>
              </c:ext>
            </c:extLst>
          </c:dPt>
          <c:dPt>
            <c:idx val="5"/>
            <c:bubble3D val="0"/>
            <c:spPr>
              <a:solidFill>
                <a:schemeClr val="accent6"/>
              </a:solidFill>
              <a:ln>
                <a:noFill/>
              </a:ln>
              <a:effectLst>
                <a:outerShdw blurRad="317500" algn="ctr" rotWithShape="0">
                  <a:prstClr val="black">
                    <a:alpha val="25%"/>
                  </a:prstClr>
                </a:outerShdw>
              </a:effectLst>
            </c:spPr>
            <c:extLst>
              <c:ext xmlns:c16="http://schemas.microsoft.com/office/drawing/2014/chart" uri="{C3380CC4-5D6E-409C-BE32-E72D297353CC}">
                <c16:uniqueId val="{0000000B-0DFA-4DE1-A429-0721119824BA}"/>
              </c:ext>
            </c:extLst>
          </c:dPt>
          <c:dPt>
            <c:idx val="6"/>
            <c:bubble3D val="0"/>
            <c:spPr>
              <a:solidFill>
                <a:schemeClr val="accent1">
                  <a:lumMod val="60%"/>
                </a:schemeClr>
              </a:solidFill>
              <a:ln>
                <a:noFill/>
              </a:ln>
              <a:effectLst>
                <a:outerShdw blurRad="317500" algn="ctr" rotWithShape="0">
                  <a:prstClr val="black">
                    <a:alpha val="25%"/>
                  </a:prstClr>
                </a:outerShdw>
              </a:effectLst>
            </c:spPr>
            <c:extLst>
              <c:ext xmlns:c16="http://schemas.microsoft.com/office/drawing/2014/chart" uri="{C3380CC4-5D6E-409C-BE32-E72D297353CC}">
                <c16:uniqueId val="{0000000D-0DFA-4DE1-A429-0721119824B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'Pivot Table'!$E$28:$E$35</c:f>
              <c:strCache>
                <c:ptCount val="7"/>
                <c:pt idx="0">
                  <c:v>Niederösterreich</c:v>
                </c:pt>
                <c:pt idx="1">
                  <c:v>Oberösterreich</c:v>
                </c:pt>
                <c:pt idx="2">
                  <c:v>Salzburg</c:v>
                </c:pt>
                <c:pt idx="3">
                  <c:v>Steiermark</c:v>
                </c:pt>
                <c:pt idx="4">
                  <c:v>Tirol</c:v>
                </c:pt>
                <c:pt idx="5">
                  <c:v>Vorarlberg</c:v>
                </c:pt>
                <c:pt idx="6">
                  <c:v>Wien</c:v>
                </c:pt>
              </c:strCache>
            </c:strRef>
          </c:cat>
          <c:val>
            <c:numRef>
              <c:f>'Pivot Table'!$F$28:$F$35</c:f>
              <c:numCache>
                <c:formatCode>General</c:formatCode>
                <c:ptCount val="7"/>
                <c:pt idx="0">
                  <c:v>5</c:v>
                </c:pt>
                <c:pt idx="1">
                  <c:v>4</c:v>
                </c:pt>
                <c:pt idx="2">
                  <c:v>1</c:v>
                </c:pt>
                <c:pt idx="3">
                  <c:v>4</c:v>
                </c:pt>
                <c:pt idx="4">
                  <c:v>1</c:v>
                </c:pt>
                <c:pt idx="5">
                  <c:v>1</c:v>
                </c:pt>
                <c:pt idx="6">
                  <c:v>24</c:v>
                </c:pt>
              </c:numCache>
            </c:numRef>
          </c:val>
          <c:extLst>
            <c:ext xmlns:c16="http://schemas.microsoft.com/office/drawing/2014/chart" uri="{C3380CC4-5D6E-409C-BE32-E72D297353CC}">
              <c16:uniqueId val="{0000000E-0DFA-4DE1-A429-0721119824B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
          </a:schemeClr>
        </a:solid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
        </a:schemeClr>
      </a:fgClr>
      <a:bgClr>
        <a:schemeClr val="lt1"/>
      </a:bgClr>
    </a:patt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[DataAnalystJobMarket.xlsx]Pivot Table!PivotTable3</c:name>
    <c:fmtId val="4"/>
  </c:pivotSource>
  <c:chart>
    <c:autoTitleDeleted val="1"/>
    <c:pivotFmts>
      <c:pivotFmt>
        <c:idx val="0"/>
        <c:spPr>
          <a:solidFill>
            <a:schemeClr val="accent1"/>
          </a:solidFill>
          <a:ln>
            <a:noFill/>
          </a:ln>
          <a:effectLst>
            <a:outerShdw blurRad="317500" algn="ctr" rotWithShape="0">
              <a:prstClr val="black">
                <a:alpha val="25%"/>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
              </a:prstClr>
            </a:outerShdw>
          </a:effectLst>
        </c:spPr>
      </c:pivotFmt>
      <c:pivotFmt>
        <c:idx val="3"/>
        <c:spPr>
          <a:solidFill>
            <a:schemeClr val="accent1"/>
          </a:solidFill>
          <a:ln>
            <a:noFill/>
          </a:ln>
          <a:effectLst>
            <a:outerShdw blurRad="317500" algn="ctr" rotWithShape="0">
              <a:prstClr val="black">
                <a:alpha val="25%"/>
              </a:prstClr>
            </a:outerShdw>
          </a:effectLst>
        </c:spPr>
      </c:pivotFmt>
      <c:pivotFmt>
        <c:idx val="4"/>
        <c:spPr>
          <a:solidFill>
            <a:schemeClr val="accent1"/>
          </a:solidFill>
          <a:ln>
            <a:noFill/>
          </a:ln>
          <a:effectLst>
            <a:outerShdw blurRad="317500" algn="ctr" rotWithShape="0">
              <a:prstClr val="black">
                <a:alpha val="25%"/>
              </a:prstClr>
            </a:outerShdw>
          </a:effectLst>
        </c:spPr>
      </c:pivotFmt>
      <c:pivotFmt>
        <c:idx val="5"/>
        <c:spPr>
          <a:solidFill>
            <a:schemeClr val="accent1"/>
          </a:solidFill>
          <a:ln>
            <a:noFill/>
          </a:ln>
          <a:effectLst>
            <a:outerShdw blurRad="317500" algn="ctr" rotWithShape="0">
              <a:prstClr val="black">
                <a:alpha val="25%"/>
              </a:prstClr>
            </a:outerShdw>
          </a:effectLst>
        </c:spPr>
      </c:pivotFmt>
      <c:pivotFmt>
        <c:idx val="6"/>
        <c:spPr>
          <a:solidFill>
            <a:schemeClr val="accent1"/>
          </a:solidFill>
          <a:ln>
            <a:noFill/>
          </a:ln>
          <a:effectLst>
            <a:outerShdw blurRad="317500" algn="ctr" rotWithShape="0">
              <a:prstClr val="black">
                <a:alpha val="25%"/>
              </a:prstClr>
            </a:outerShdw>
          </a:effectLst>
        </c:spPr>
      </c:pivotFmt>
      <c:pivotFmt>
        <c:idx val="7"/>
        <c:spPr>
          <a:solidFill>
            <a:schemeClr val="accent1"/>
          </a:solidFill>
          <a:ln>
            <a:noFill/>
          </a:ln>
          <a:effectLst>
            <a:outerShdw blurRad="317500" algn="ctr" rotWithShape="0">
              <a:prstClr val="black">
                <a:alpha val="25%"/>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
              </a:prstClr>
            </a:outerShdw>
          </a:effectLst>
        </c:spPr>
      </c:pivotFmt>
      <c:pivotFmt>
        <c:idx val="9"/>
        <c:spPr>
          <a:solidFill>
            <a:schemeClr val="accent1"/>
          </a:solidFill>
          <a:ln>
            <a:noFill/>
          </a:ln>
          <a:effectLst>
            <a:outerShdw blurRad="317500" algn="ctr" rotWithShape="0">
              <a:prstClr val="black">
                <a:alpha val="25%"/>
              </a:prstClr>
            </a:outerShdw>
          </a:effectLst>
        </c:spPr>
      </c:pivotFmt>
      <c:pivotFmt>
        <c:idx val="10"/>
        <c:spPr>
          <a:solidFill>
            <a:schemeClr val="accent1"/>
          </a:solidFill>
          <a:ln>
            <a:noFill/>
          </a:ln>
          <a:effectLst>
            <a:outerShdw blurRad="317500" algn="ctr" rotWithShape="0">
              <a:prstClr val="black">
                <a:alpha val="25%"/>
              </a:prstClr>
            </a:outerShdw>
          </a:effectLst>
        </c:spPr>
      </c:pivotFmt>
      <c:pivotFmt>
        <c:idx val="11"/>
        <c:spPr>
          <a:solidFill>
            <a:schemeClr val="accent1"/>
          </a:solidFill>
          <a:ln>
            <a:noFill/>
          </a:ln>
          <a:effectLst>
            <a:outerShdw blurRad="317500" algn="ctr" rotWithShape="0">
              <a:prstClr val="black">
                <a:alpha val="25%"/>
              </a:prstClr>
            </a:outerShdw>
          </a:effectLst>
        </c:spPr>
      </c:pivotFmt>
      <c:pivotFmt>
        <c:idx val="12"/>
        <c:spPr>
          <a:solidFill>
            <a:schemeClr val="accent1"/>
          </a:solidFill>
          <a:ln>
            <a:noFill/>
          </a:ln>
          <a:effectLst>
            <a:outerShdw blurRad="317500" algn="ctr" rotWithShape="0">
              <a:prstClr val="black">
                <a:alpha val="25%"/>
              </a:prstClr>
            </a:outerShdw>
          </a:effectLst>
        </c:spPr>
      </c:pivotFmt>
    </c:pivotFmts>
    <c:plotArea>
      <c:layout/>
      <c:pieChart>
        <c:varyColors val="1"/>
        <c:ser>
          <c:idx val="0"/>
          <c:order val="0"/>
          <c:tx>
            <c:strRef>
              <c:f>'Pivot Table'!$H$17</c:f>
              <c:strCache>
                <c:ptCount val="1"/>
                <c:pt idx="0">
                  <c:v>Total</c:v>
                </c:pt>
              </c:strCache>
            </c:strRef>
          </c:tx>
          <c:dPt>
            <c:idx val="0"/>
            <c:bubble3D val="0"/>
            <c:spPr>
              <a:solidFill>
                <a:schemeClr val="accent1"/>
              </a:solidFill>
              <a:ln>
                <a:noFill/>
              </a:ln>
              <a:effectLst>
                <a:outerShdw blurRad="317500" algn="ctr" rotWithShape="0">
                  <a:prstClr val="black">
                    <a:alpha val="25%"/>
                  </a:prstClr>
                </a:outerShdw>
              </a:effectLst>
            </c:spPr>
            <c:extLst>
              <c:ext xmlns:c16="http://schemas.microsoft.com/office/drawing/2014/chart" uri="{C3380CC4-5D6E-409C-BE32-E72D297353CC}">
                <c16:uniqueId val="{00000001-13A0-4461-A2AD-9D14C7EA425B}"/>
              </c:ext>
            </c:extLst>
          </c:dPt>
          <c:dPt>
            <c:idx val="1"/>
            <c:bubble3D val="0"/>
            <c:spPr>
              <a:solidFill>
                <a:schemeClr val="accent2"/>
              </a:solidFill>
              <a:ln>
                <a:noFill/>
              </a:ln>
              <a:effectLst>
                <a:outerShdw blurRad="317500" algn="ctr" rotWithShape="0">
                  <a:prstClr val="black">
                    <a:alpha val="25%"/>
                  </a:prstClr>
                </a:outerShdw>
              </a:effectLst>
            </c:spPr>
            <c:extLst>
              <c:ext xmlns:c16="http://schemas.microsoft.com/office/drawing/2014/chart" uri="{C3380CC4-5D6E-409C-BE32-E72D297353CC}">
                <c16:uniqueId val="{00000003-13A0-4461-A2AD-9D14C7EA425B}"/>
              </c:ext>
            </c:extLst>
          </c:dPt>
          <c:dPt>
            <c:idx val="2"/>
            <c:bubble3D val="0"/>
            <c:spPr>
              <a:solidFill>
                <a:schemeClr val="accent3"/>
              </a:solidFill>
              <a:ln>
                <a:noFill/>
              </a:ln>
              <a:effectLst>
                <a:outerShdw blurRad="317500" algn="ctr" rotWithShape="0">
                  <a:prstClr val="black">
                    <a:alpha val="25%"/>
                  </a:prstClr>
                </a:outerShdw>
              </a:effectLst>
            </c:spPr>
            <c:extLst>
              <c:ext xmlns:c16="http://schemas.microsoft.com/office/drawing/2014/chart" uri="{C3380CC4-5D6E-409C-BE32-E72D297353CC}">
                <c16:uniqueId val="{00000005-13A0-4461-A2AD-9D14C7EA425B}"/>
              </c:ext>
            </c:extLst>
          </c:dPt>
          <c:dPt>
            <c:idx val="3"/>
            <c:bubble3D val="0"/>
            <c:spPr>
              <a:solidFill>
                <a:schemeClr val="accent4"/>
              </a:solidFill>
              <a:ln>
                <a:noFill/>
              </a:ln>
              <a:effectLst>
                <a:outerShdw blurRad="317500" algn="ctr" rotWithShape="0">
                  <a:prstClr val="black">
                    <a:alpha val="25%"/>
                  </a:prstClr>
                </a:outerShdw>
              </a:effectLst>
            </c:spPr>
            <c:extLst>
              <c:ext xmlns:c16="http://schemas.microsoft.com/office/drawing/2014/chart" uri="{C3380CC4-5D6E-409C-BE32-E72D297353CC}">
                <c16:uniqueId val="{00000007-13A0-4461-A2AD-9D14C7EA425B}"/>
              </c:ext>
            </c:extLst>
          </c:dPt>
          <c:dPt>
            <c:idx val="4"/>
            <c:bubble3D val="0"/>
            <c:spPr>
              <a:solidFill>
                <a:schemeClr val="accent5"/>
              </a:solidFill>
              <a:ln>
                <a:noFill/>
              </a:ln>
              <a:effectLst>
                <a:outerShdw blurRad="317500" algn="ctr" rotWithShape="0">
                  <a:prstClr val="black">
                    <a:alpha val="25%"/>
                  </a:prstClr>
                </a:outerShdw>
              </a:effectLst>
            </c:spPr>
            <c:extLst>
              <c:ext xmlns:c16="http://schemas.microsoft.com/office/drawing/2014/chart" uri="{C3380CC4-5D6E-409C-BE32-E72D297353CC}">
                <c16:uniqueId val="{00000009-13A0-4461-A2AD-9D14C7EA425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
                      <a:lumOff val="65%"/>
                    </a:schemeClr>
                  </a:solidFill>
                  <a:round/>
                </a:ln>
                <a:effectLst/>
              </c:spPr>
            </c:leaderLines>
            <c:extLst>
              <c:ext xmlns:c15="http://schemas.microsoft.com/office/drawing/2012/chart" uri="{CE6537A1-D6FC-4f65-9D91-7224C49458BB}"/>
            </c:extLst>
          </c:dLbls>
          <c:cat>
            <c:strRef>
              <c:f>'Pivot Table'!$G$18:$G$23</c:f>
              <c:strCache>
                <c:ptCount val="5"/>
                <c:pt idx="0">
                  <c:v>Niederösterreich</c:v>
                </c:pt>
                <c:pt idx="1">
                  <c:v>Oberösterreich</c:v>
                </c:pt>
                <c:pt idx="2">
                  <c:v>Salzburg</c:v>
                </c:pt>
                <c:pt idx="3">
                  <c:v>Steiermark</c:v>
                </c:pt>
                <c:pt idx="4">
                  <c:v>Wien</c:v>
                </c:pt>
              </c:strCache>
            </c:strRef>
          </c:cat>
          <c:val>
            <c:numRef>
              <c:f>'Pivot Table'!$H$18:$H$23</c:f>
              <c:numCache>
                <c:formatCode>General</c:formatCode>
                <c:ptCount val="5"/>
                <c:pt idx="0">
                  <c:v>2</c:v>
                </c:pt>
                <c:pt idx="1">
                  <c:v>1</c:v>
                </c:pt>
                <c:pt idx="2">
                  <c:v>3</c:v>
                </c:pt>
                <c:pt idx="3">
                  <c:v>2</c:v>
                </c:pt>
                <c:pt idx="4">
                  <c:v>10</c:v>
                </c:pt>
              </c:numCache>
            </c:numRef>
          </c:val>
          <c:extLst>
            <c:ext xmlns:c16="http://schemas.microsoft.com/office/drawing/2014/chart" uri="{C3380CC4-5D6E-409C-BE32-E72D297353CC}">
              <c16:uniqueId val="{0000000A-13A0-4461-A2AD-9D14C7EA425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
          </a:schemeClr>
        </a:solid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
        </a:schemeClr>
      </a:fgClr>
      <a:bgClr>
        <a:schemeClr val="lt1"/>
      </a:bgClr>
    </a:patt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[DataAnalystJobMarket.xlsx]Pivot Table!PivotTable5</c:name>
    <c:fmtId val="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Table'!$C$27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Table'!$B$28:$B$34</c:f>
              <c:strCache>
                <c:ptCount val="6"/>
                <c:pt idx="0">
                  <c:v>Niederösterreich</c:v>
                </c:pt>
                <c:pt idx="1">
                  <c:v>Oberösterreich</c:v>
                </c:pt>
                <c:pt idx="2">
                  <c:v>Salzburg</c:v>
                </c:pt>
                <c:pt idx="3">
                  <c:v>Steiermark</c:v>
                </c:pt>
                <c:pt idx="4">
                  <c:v>Vorarlberg</c:v>
                </c:pt>
                <c:pt idx="5">
                  <c:v>Wien</c:v>
                </c:pt>
              </c:strCache>
            </c:strRef>
          </c:cat>
          <c:val>
            <c:numRef>
              <c:f>'Pivot Table'!$C$28:$C$34</c:f>
              <c:numCache>
                <c:formatCode>General</c:formatCode>
                <c:ptCount val="6"/>
                <c:pt idx="0">
                  <c:v>4</c:v>
                </c:pt>
                <c:pt idx="1">
                  <c:v>2</c:v>
                </c:pt>
                <c:pt idx="2">
                  <c:v>3</c:v>
                </c:pt>
                <c:pt idx="3">
                  <c:v>1</c:v>
                </c:pt>
                <c:pt idx="4">
                  <c:v>1</c:v>
                </c:pt>
                <c:pt idx="5">
                  <c:v>15</c:v>
                </c:pt>
              </c:numCache>
            </c:numRef>
          </c:val>
          <c:extLst>
            <c:ext xmlns:c16="http://schemas.microsoft.com/office/drawing/2014/chart" uri="{C3380CC4-5D6E-409C-BE32-E72D297353CC}">
              <c16:uniqueId val="{00000000-5FA6-4EE2-BF45-2CD9BBCF81B0}"/>
            </c:ext>
          </c:extLst>
        </c:ser>
        <c:dLbls>
          <c:dLblPos val="outEnd"/>
          <c:showLegendKey val="0"/>
          <c:showVal val="1"/>
          <c:showCatName val="0"/>
          <c:showSerName val="0"/>
          <c:showPercent val="0"/>
          <c:showBubbleSize val="0"/>
        </c:dLbls>
        <c:gapWidth val="182"/>
        <c:axId val="2003086592"/>
        <c:axId val="2003071712"/>
      </c:barChart>
      <c:catAx>
        <c:axId val="2003086592"/>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3071712"/>
        <c:crosses val="autoZero"/>
        <c:auto val="1"/>
        <c:lblAlgn val="ctr"/>
        <c:lblOffset val="100"/>
        <c:noMultiLvlLbl val="0"/>
      </c:catAx>
      <c:valAx>
        <c:axId val="2003071712"/>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30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withinLinear" id="19">
  <a:schemeClr val="accent6"/>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10">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30">
  <cs:axisTitle>
    <cs:lnRef idx="0"/>
    <cs:fillRef idx="0"/>
    <cs:effectRef idx="0"/>
    <cs:fontRef idx="minor">
      <a:schemeClr val="dk1">
        <a:lumMod val="65%"/>
        <a:lumOff val="35%"/>
      </a:schemeClr>
    </cs:fontRef>
    <cs:defRPr sz="900" kern="1200" cap="all"/>
  </cs:axisTitle>
  <cs:category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
            <a:lumOff val="85%"/>
          </a:schemeClr>
        </a:solidFill>
        <a:round/>
      </a:ln>
    </cs:spPr>
    <cs:defRPr sz="900" kern="1200"/>
  </cs:chartArea>
  <cs:dataLabel>
    <cs:lnRef idx="0"/>
    <cs:fillRef idx="0"/>
    <cs:effectRef idx="0"/>
    <cs:fontRef idx="minor">
      <a:schemeClr val="dk1">
        <a:lumMod val="65%"/>
        <a:lumOff val="3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ln w="9525">
        <a:solidFill>
          <a:schemeClr val="dk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dk1">
            <a:lumMod val="65%"/>
            <a:lumOff val="35%"/>
          </a:schemeClr>
        </a:solidFill>
      </a:ln>
    </cs:spPr>
  </cs:downBar>
  <cs:dropLine>
    <cs:lnRef idx="0"/>
    <cs:fillRef idx="0"/>
    <cs:effectRef idx="0"/>
    <cs:fontRef idx="minor">
      <a:schemeClr val="dk1"/>
    </cs:fontRef>
    <cs:spPr>
      <a:ln w="9525" cap="flat" cmpd="sng" algn="ctr">
        <a:solidFill>
          <a:schemeClr val="dk1">
            <a:lumMod val="35%"/>
            <a:lumOff val="65%"/>
            <a:alpha val="33%"/>
          </a:schemeClr>
        </a:solidFill>
        <a:round/>
      </a:ln>
    </cs:spPr>
  </cs:dropLine>
  <cs:errorBar>
    <cs:lnRef idx="0"/>
    <cs:fillRef idx="0"/>
    <cs:effectRef idx="0"/>
    <cs:fontRef idx="minor">
      <a:schemeClr val="dk1"/>
    </cs:fontRef>
    <cs:spPr>
      <a:ln w="9525">
        <a:solidFill>
          <a:schemeClr val="dk1">
            <a:lumMod val="65%"/>
            <a:lumOff val="35%"/>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
            <a:lumOff val="85%"/>
          </a:schemeClr>
        </a:solidFill>
      </a:ln>
    </cs:spPr>
  </cs:gridlineMajor>
  <cs:gridlineMinor>
    <cs:lnRef idx="0"/>
    <cs:fillRef idx="0"/>
    <cs:effectRef idx="0"/>
    <cs:fontRef idx="minor">
      <a:schemeClr val="dk1"/>
    </cs:fontRef>
    <cs:spPr>
      <a:ln>
        <a:solidFill>
          <a:schemeClr val="dk1">
            <a:lumMod val="5%"/>
            <a:lumOff val="95%"/>
          </a:schemeClr>
        </a:solidFill>
      </a:ln>
    </cs:spPr>
  </cs:gridlineMinor>
  <cs:hiLoLine>
    <cs:lnRef idx="0"/>
    <cs:fillRef idx="0"/>
    <cs:effectRef idx="0"/>
    <cs:fontRef idx="minor">
      <a:schemeClr val="dk1"/>
    </cs:fontRef>
    <cs:spPr>
      <a:ln w="9525">
        <a:solidFill>
          <a:schemeClr val="dk1">
            <a:lumMod val="35%"/>
            <a:lumOff val="65%"/>
          </a:schemeClr>
        </a:solidFill>
      </a:ln>
    </cs:spPr>
  </cs:hiLoLine>
  <cs:leaderLine>
    <cs:lnRef idx="0"/>
    <cs:fillRef idx="0"/>
    <cs:effectRef idx="0"/>
    <cs:fontRef idx="minor">
      <a:schemeClr val="dk1"/>
    </cs:fontRef>
    <cs:spPr>
      <a:ln w="9525">
        <a:solidFill>
          <a:schemeClr val="dk1">
            <a:lumMod val="35%"/>
            <a:lumOff val="65%"/>
          </a:schemeClr>
        </a:solidFill>
      </a:ln>
    </cs:spPr>
  </cs:leaderLine>
  <cs:legend>
    <cs:lnRef idx="0"/>
    <cs:fillRef idx="0"/>
    <cs:effectRef idx="0"/>
    <cs:fontRef idx="minor">
      <a:schemeClr val="dk1">
        <a:lumMod val="65%"/>
        <a:lumOff val="35%"/>
      </a:schemeClr>
    </cs:fontRef>
    <cs:defRPr sz="900" kern="1200"/>
  </cs:legend>
  <cs:plotArea>
    <cs:lnRef idx="0"/>
    <cs:fillRef idx="0"/>
    <cs:effectRef idx="0"/>
    <cs:fontRef idx="minor">
      <a:schemeClr val="dk1"/>
    </cs:fontRef>
    <cs:spPr>
      <a:gradFill>
        <a:gsLst>
          <a:gs pos="100%">
            <a:schemeClr val="lt1">
              <a:lumMod val="95%"/>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kern="1200"/>
  </cs:seriesAxis>
  <cs:seriesLine>
    <cs:lnRef idx="0"/>
    <cs:fillRef idx="0"/>
    <cs:effectRef idx="0"/>
    <cs:fontRef idx="minor">
      <a:schemeClr val="dk1"/>
    </cs:fontRef>
    <cs:spPr>
      <a:ln w="9525">
        <a:solidFill>
          <a:schemeClr val="dk1">
            <a:lumMod val="35%"/>
            <a:lumOff val="65%"/>
          </a:schemeClr>
        </a:solidFill>
        <a:prstDash val="dash"/>
      </a:ln>
    </cs:spPr>
  </cs:seriesLine>
  <cs:title>
    <cs:lnRef idx="0"/>
    <cs:fillRef idx="0"/>
    <cs:effectRef idx="0"/>
    <cs:fontRef idx="minor">
      <a:schemeClr val="dk1">
        <a:lumMod val="50%"/>
        <a:lumOff val="5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65%"/>
        <a:lumOff val="35%"/>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61">
  <cs:axisTitle>
    <cs:lnRef idx="0"/>
    <cs:fillRef idx="0"/>
    <cs:effectRef idx="0"/>
    <cs:fontRef idx="minor">
      <a:schemeClr val="dk1">
        <a:lumMod val="65%"/>
        <a:lumOff val="35%"/>
      </a:schemeClr>
    </cs:fontRef>
    <cs:defRPr sz="900" kern="1200"/>
  </cs:axisTitle>
  <cs:categoryAxis>
    <cs:lnRef idx="0"/>
    <cs:fillRef idx="0"/>
    <cs:effectRef idx="0"/>
    <cs:fontRef idx="minor">
      <a:schemeClr val="dk1">
        <a:lumMod val="65%"/>
        <a:lumOff val="35%"/>
      </a:schemeClr>
    </cs:fontRef>
    <cs:defRPr sz="900" kern="1200"/>
  </cs:categoryAxis>
  <cs:chartArea>
    <cs:lnRef idx="0"/>
    <cs:fillRef idx="0"/>
    <cs:effectRef idx="0"/>
    <cs:fontRef idx="minor">
      <a:schemeClr val="dk1"/>
    </cs:fontRef>
    <cs:spPr>
      <a:pattFill prst="dkDnDiag">
        <a:fgClr>
          <a:schemeClr val="lt1">
            <a:lumMod val="95%"/>
          </a:schemeClr>
        </a:fgClr>
        <a:bgClr>
          <a:schemeClr val="lt1"/>
        </a:bgClr>
      </a:pattFill>
      <a:ln w="9525" cap="flat" cmpd="sng" algn="ctr">
        <a:solidFill>
          <a:schemeClr val="dk1">
            <a:lumMod val="15%"/>
            <a:lumOff val="8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
          </a:prstClr>
        </a:outerShdw>
      </a:effectLst>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2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noFill/>
      <a:ln w="9525" cap="flat" cmpd="sng" algn="ctr">
        <a:solidFill>
          <a:schemeClr val="dk1">
            <a:lumMod val="15%"/>
            <a:lumOff val="85%"/>
          </a:schemeClr>
        </a:solidFill>
        <a:round/>
      </a:ln>
    </cs:spPr>
    <cs:defRPr sz="900" kern="1200"/>
  </cs:dataTable>
  <cs:downBar>
    <cs:lnRef idx="0"/>
    <cs:fillRef idx="0"/>
    <cs:effectRef idx="0"/>
    <cs:fontRef idx="minor">
      <a:schemeClr val="dk1"/>
    </cs:fontRef>
    <cs:spPr>
      <a:solidFill>
        <a:schemeClr val="dk1">
          <a:lumMod val="75%"/>
          <a:lumOff val="25%"/>
        </a:schemeClr>
      </a:solidFill>
      <a:ln w="9525" cap="flat" cmpd="sng" algn="ctr">
        <a:solidFill>
          <a:schemeClr val="dk1">
            <a:lumMod val="65%"/>
            <a:lumOff val="35%"/>
          </a:schemeClr>
        </a:solidFill>
        <a:round/>
      </a:ln>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65%"/>
            <a:lumOff val="35%"/>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schemeClr>
        </a:solidFill>
        <a:round/>
      </a:ln>
    </cs:spPr>
  </cs:gridlineMinor>
  <cs:hiLoLine>
    <cs:lnRef idx="0"/>
    <cs:fillRef idx="0"/>
    <cs:effectRef idx="0"/>
    <cs:fontRef idx="minor">
      <a:schemeClr val="dk1"/>
    </cs:fontRef>
    <cs:spPr>
      <a:ln w="9525" cap="flat" cmpd="sng" algn="ctr">
        <a:solidFill>
          <a:schemeClr val="dk1">
            <a:lumMod val="50%"/>
            <a:lumOff val="50%"/>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78%"/>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
        <a:lumOff val="35%"/>
      </a:schemeClr>
    </cs:fontRef>
    <cs:defRPr sz="900" kern="1200"/>
  </cs:seriesAxis>
  <cs:seriesLine>
    <cs:lnRef idx="0"/>
    <cs:fillRef idx="0"/>
    <cs:effectRef idx="0"/>
    <cs:fontRef idx="minor">
      <a:schemeClr val="dk1"/>
    </cs:fontRef>
    <cs:spPr>
      <a:ln w="9525" cap="flat" cmpd="sng" algn="ctr">
        <a:solidFill>
          <a:schemeClr val="dk1">
            <a:lumMod val="35%"/>
            <a:lumOff val="65%"/>
          </a:schemeClr>
        </a:solidFill>
        <a:round/>
      </a:ln>
    </cs:spPr>
  </cs:seriesLine>
  <cs:title>
    <cs:lnRef idx="0"/>
    <cs:fillRef idx="0"/>
    <cs:effectRef idx="0"/>
    <cs:fontRef idx="minor">
      <a:schemeClr val="dk1">
        <a:lumMod val="65%"/>
        <a:lumOff val="35%"/>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
            <a:lumOff val="35%"/>
          </a:schemeClr>
        </a:solidFill>
        <a:round/>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purl.oclc.org/ooxml/drawingml/main" id="261">
  <cs:axisTitle>
    <cs:lnRef idx="0"/>
    <cs:fillRef idx="0"/>
    <cs:effectRef idx="0"/>
    <cs:fontRef idx="minor">
      <a:schemeClr val="dk1">
        <a:lumMod val="65%"/>
        <a:lumOff val="35%"/>
      </a:schemeClr>
    </cs:fontRef>
    <cs:defRPr sz="900" kern="1200"/>
  </cs:axisTitle>
  <cs:categoryAxis>
    <cs:lnRef idx="0"/>
    <cs:fillRef idx="0"/>
    <cs:effectRef idx="0"/>
    <cs:fontRef idx="minor">
      <a:schemeClr val="dk1">
        <a:lumMod val="65%"/>
        <a:lumOff val="35%"/>
      </a:schemeClr>
    </cs:fontRef>
    <cs:defRPr sz="900" kern="1200"/>
  </cs:categoryAxis>
  <cs:chartArea>
    <cs:lnRef idx="0"/>
    <cs:fillRef idx="0"/>
    <cs:effectRef idx="0"/>
    <cs:fontRef idx="minor">
      <a:schemeClr val="dk1"/>
    </cs:fontRef>
    <cs:spPr>
      <a:pattFill prst="dkDnDiag">
        <a:fgClr>
          <a:schemeClr val="lt1">
            <a:lumMod val="95%"/>
          </a:schemeClr>
        </a:fgClr>
        <a:bgClr>
          <a:schemeClr val="lt1"/>
        </a:bgClr>
      </a:pattFill>
      <a:ln w="9525" cap="flat" cmpd="sng" algn="ctr">
        <a:solidFill>
          <a:schemeClr val="dk1">
            <a:lumMod val="15%"/>
            <a:lumOff val="8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
          </a:prstClr>
        </a:outerShdw>
      </a:effectLst>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2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noFill/>
      <a:ln w="9525" cap="flat" cmpd="sng" algn="ctr">
        <a:solidFill>
          <a:schemeClr val="dk1">
            <a:lumMod val="15%"/>
            <a:lumOff val="85%"/>
          </a:schemeClr>
        </a:solidFill>
        <a:round/>
      </a:ln>
    </cs:spPr>
    <cs:defRPr sz="900" kern="1200"/>
  </cs:dataTable>
  <cs:downBar>
    <cs:lnRef idx="0"/>
    <cs:fillRef idx="0"/>
    <cs:effectRef idx="0"/>
    <cs:fontRef idx="minor">
      <a:schemeClr val="dk1"/>
    </cs:fontRef>
    <cs:spPr>
      <a:solidFill>
        <a:schemeClr val="dk1">
          <a:lumMod val="75%"/>
          <a:lumOff val="25%"/>
        </a:schemeClr>
      </a:solidFill>
      <a:ln w="9525" cap="flat" cmpd="sng" algn="ctr">
        <a:solidFill>
          <a:schemeClr val="dk1">
            <a:lumMod val="65%"/>
            <a:lumOff val="35%"/>
          </a:schemeClr>
        </a:solidFill>
        <a:round/>
      </a:ln>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65%"/>
            <a:lumOff val="35%"/>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schemeClr>
        </a:solidFill>
        <a:round/>
      </a:ln>
    </cs:spPr>
  </cs:gridlineMinor>
  <cs:hiLoLine>
    <cs:lnRef idx="0"/>
    <cs:fillRef idx="0"/>
    <cs:effectRef idx="0"/>
    <cs:fontRef idx="minor">
      <a:schemeClr val="dk1"/>
    </cs:fontRef>
    <cs:spPr>
      <a:ln w="9525" cap="flat" cmpd="sng" algn="ctr">
        <a:solidFill>
          <a:schemeClr val="dk1">
            <a:lumMod val="50%"/>
            <a:lumOff val="50%"/>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78%"/>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
        <a:lumOff val="35%"/>
      </a:schemeClr>
    </cs:fontRef>
    <cs:defRPr sz="900" kern="1200"/>
  </cs:seriesAxis>
  <cs:seriesLine>
    <cs:lnRef idx="0"/>
    <cs:fillRef idx="0"/>
    <cs:effectRef idx="0"/>
    <cs:fontRef idx="minor">
      <a:schemeClr val="dk1"/>
    </cs:fontRef>
    <cs:spPr>
      <a:ln w="9525" cap="flat" cmpd="sng" algn="ctr">
        <a:solidFill>
          <a:schemeClr val="dk1">
            <a:lumMod val="35%"/>
            <a:lumOff val="65%"/>
          </a:schemeClr>
        </a:solidFill>
        <a:round/>
      </a:ln>
    </cs:spPr>
  </cs:seriesLine>
  <cs:title>
    <cs:lnRef idx="0"/>
    <cs:fillRef idx="0"/>
    <cs:effectRef idx="0"/>
    <cs:fontRef idx="minor">
      <a:schemeClr val="dk1">
        <a:lumMod val="65%"/>
        <a:lumOff val="35%"/>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
            <a:lumOff val="35%"/>
          </a:schemeClr>
        </a:solidFill>
        <a:round/>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5</xdr:col>
      <xdr:colOff>428625</xdr:colOff>
      <xdr:row>8</xdr:row>
      <xdr:rowOff>15128</xdr:rowOff>
    </xdr:from>
    <xdr:to>
      <xdr:col>13</xdr:col>
      <xdr:colOff>598955</xdr:colOff>
      <xdr:row>20</xdr:row>
      <xdr:rowOff>157655</xdr:rowOff>
    </xdr:to>
    <xdr:graphicFrame macro="">
      <xdr:nvGraphicFramePr>
        <xdr:cNvPr id="2" name="Chart 1">
          <a:extLst>
            <a:ext uri="{FF2B5EF4-FFF2-40B4-BE49-F238E27FC236}">
              <a16:creationId xmlns:a16="http://schemas.microsoft.com/office/drawing/2014/main" id="{58125217-06EC-4B0A-8B2B-1431682F1B4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5</xdr:col>
      <xdr:colOff>432290</xdr:colOff>
      <xdr:row>20</xdr:row>
      <xdr:rowOff>184035</xdr:rowOff>
    </xdr:from>
    <xdr:to>
      <xdr:col>13</xdr:col>
      <xdr:colOff>603051</xdr:colOff>
      <xdr:row>31</xdr:row>
      <xdr:rowOff>163286</xdr:rowOff>
    </xdr:to>
    <xdr:graphicFrame macro="">
      <xdr:nvGraphicFramePr>
        <xdr:cNvPr id="3" name="Chart 2">
          <a:extLst>
            <a:ext uri="{FF2B5EF4-FFF2-40B4-BE49-F238E27FC236}">
              <a16:creationId xmlns:a16="http://schemas.microsoft.com/office/drawing/2014/main" id="{3D3621BF-CAE4-4656-A4FD-B930C42B434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18</xdr:col>
      <xdr:colOff>554309</xdr:colOff>
      <xdr:row>8</xdr:row>
      <xdr:rowOff>22135</xdr:rowOff>
    </xdr:from>
    <xdr:to>
      <xdr:col>24</xdr:col>
      <xdr:colOff>0</xdr:colOff>
      <xdr:row>20</xdr:row>
      <xdr:rowOff>152400</xdr:rowOff>
    </xdr:to>
    <xdr:graphicFrame macro="">
      <xdr:nvGraphicFramePr>
        <xdr:cNvPr id="4" name="Chart 3">
          <a:extLst>
            <a:ext uri="{FF2B5EF4-FFF2-40B4-BE49-F238E27FC236}">
              <a16:creationId xmlns:a16="http://schemas.microsoft.com/office/drawing/2014/main" id="{101C61B8-134F-4123-B13F-C1E9155F499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14</xdr:col>
      <xdr:colOff>17793</xdr:colOff>
      <xdr:row>8</xdr:row>
      <xdr:rowOff>13138</xdr:rowOff>
    </xdr:from>
    <xdr:to>
      <xdr:col>18</xdr:col>
      <xdr:colOff>519545</xdr:colOff>
      <xdr:row>20</xdr:row>
      <xdr:rowOff>152400</xdr:rowOff>
    </xdr:to>
    <xdr:graphicFrame macro="">
      <xdr:nvGraphicFramePr>
        <xdr:cNvPr id="5" name="Chart 4">
          <a:extLst>
            <a:ext uri="{FF2B5EF4-FFF2-40B4-BE49-F238E27FC236}">
              <a16:creationId xmlns:a16="http://schemas.microsoft.com/office/drawing/2014/main" id="{C9D13D75-15CF-47CE-8CB3-8D1A0ED2177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14</xdr:col>
      <xdr:colOff>12809</xdr:colOff>
      <xdr:row>20</xdr:row>
      <xdr:rowOff>175452</xdr:rowOff>
    </xdr:from>
    <xdr:to>
      <xdr:col>24</xdr:col>
      <xdr:colOff>0</xdr:colOff>
      <xdr:row>31</xdr:row>
      <xdr:rowOff>161191</xdr:rowOff>
    </xdr:to>
    <xdr:graphicFrame macro="">
      <xdr:nvGraphicFramePr>
        <xdr:cNvPr id="6" name="Chart 5">
          <a:extLst>
            <a:ext uri="{FF2B5EF4-FFF2-40B4-BE49-F238E27FC236}">
              <a16:creationId xmlns:a16="http://schemas.microsoft.com/office/drawing/2014/main" id="{AEEC260B-23D2-4F78-86DE-0C06463B5453}"/>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editAs="oneCell">
    <xdr:from>
      <xdr:col>0</xdr:col>
      <xdr:colOff>0</xdr:colOff>
      <xdr:row>8</xdr:row>
      <xdr:rowOff>19050</xdr:rowOff>
    </xdr:from>
    <xdr:to>
      <xdr:col>2</xdr:col>
      <xdr:colOff>371475</xdr:colOff>
      <xdr:row>20</xdr:row>
      <xdr:rowOff>152400</xdr:rowOff>
    </xdr:to>
    <mc:AlternateContent xmlns:mc="http://schemas.openxmlformats.org/markup-compatibility/2006" xmlns:a14="http://schemas.microsoft.com/office/drawing/2010/main">
      <mc:Choice Requires="a14">
        <xdr:graphicFrame macro="">
          <xdr:nvGraphicFramePr>
            <xdr:cNvPr id="7" name=" Ort">
              <a:extLst>
                <a:ext uri="{FF2B5EF4-FFF2-40B4-BE49-F238E27FC236}">
                  <a16:creationId xmlns:a16="http://schemas.microsoft.com/office/drawing/2014/main" id="{98436CBA-B8DE-AEFB-CF33-E24AAA8C3E70}"/>
                </a:ext>
              </a:extLst>
            </xdr:cNvPr>
            <xdr:cNvGraphicFramePr/>
          </xdr:nvGraphicFramePr>
          <xdr:xfrm>
            <a:off x="0" y="0"/>
            <a:ext cx="0" cy="0"/>
          </xdr:xfrm>
          <a:graphic>
            <a:graphicData uri="http://schemas.microsoft.com/office/drawing/2010/slicer">
              <sle:slicer xmlns:sle="http://schemas.microsoft.com/office/drawing/2010/slicer" name=" Ort"/>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1543050"/>
              <a:ext cx="1596118"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381000</xdr:colOff>
      <xdr:row>8</xdr:row>
      <xdr:rowOff>19050</xdr:rowOff>
    </xdr:from>
    <xdr:to>
      <xdr:col>5</xdr:col>
      <xdr:colOff>381000</xdr:colOff>
      <xdr:row>20</xdr:row>
      <xdr:rowOff>152400</xdr:rowOff>
    </xdr:to>
    <mc:AlternateContent xmlns:mc="http://schemas.openxmlformats.org/markup-compatibility/2006" xmlns:a14="http://schemas.microsoft.com/office/drawing/2010/main">
      <mc:Choice Requires="a14">
        <xdr:graphicFrame macro="">
          <xdr:nvGraphicFramePr>
            <xdr:cNvPr id="8" name=" Ausbildung">
              <a:extLst>
                <a:ext uri="{FF2B5EF4-FFF2-40B4-BE49-F238E27FC236}">
                  <a16:creationId xmlns:a16="http://schemas.microsoft.com/office/drawing/2014/main" id="{7E031FAC-F5FA-777D-0B1F-A327D48E76B2}"/>
                </a:ext>
              </a:extLst>
            </xdr:cNvPr>
            <xdr:cNvGraphicFramePr/>
          </xdr:nvGraphicFramePr>
          <xdr:xfrm>
            <a:off x="0" y="0"/>
            <a:ext cx="0" cy="0"/>
          </xdr:xfrm>
          <a:graphic>
            <a:graphicData uri="http://schemas.microsoft.com/office/drawing/2010/slicer">
              <sle:slicer xmlns:sle="http://schemas.microsoft.com/office/drawing/2010/slicer" name=" Ausbildung"/>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605643" y="1543050"/>
              <a:ext cx="1836964" cy="241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372717</xdr:colOff>
      <xdr:row>20</xdr:row>
      <xdr:rowOff>181779</xdr:rowOff>
    </xdr:from>
    <xdr:to>
      <xdr:col>5</xdr:col>
      <xdr:colOff>372717</xdr:colOff>
      <xdr:row>26</xdr:row>
      <xdr:rowOff>74543</xdr:rowOff>
    </xdr:to>
    <mc:AlternateContent xmlns:mc="http://schemas.openxmlformats.org/markup-compatibility/2006" xmlns:a14="http://schemas.microsoft.com/office/drawing/2010/main">
      <mc:Choice Requires="a14">
        <xdr:graphicFrame macro="">
          <xdr:nvGraphicFramePr>
            <xdr:cNvPr id="9" name=" Excel">
              <a:extLst>
                <a:ext uri="{FF2B5EF4-FFF2-40B4-BE49-F238E27FC236}">
                  <a16:creationId xmlns:a16="http://schemas.microsoft.com/office/drawing/2014/main" id="{D2B2DAB3-4EB5-A883-5A42-02E4724B1539}"/>
                </a:ext>
              </a:extLst>
            </xdr:cNvPr>
            <xdr:cNvGraphicFramePr/>
          </xdr:nvGraphicFramePr>
          <xdr:xfrm>
            <a:off x="0" y="0"/>
            <a:ext cx="0" cy="0"/>
          </xdr:xfrm>
          <a:graphic>
            <a:graphicData uri="http://schemas.microsoft.com/office/drawing/2010/slicer">
              <sle:slicer xmlns:sle="http://schemas.microsoft.com/office/drawing/2010/slicer" name=" Excel"/>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97360" y="3991779"/>
              <a:ext cx="1836964" cy="10357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177395</xdr:rowOff>
    </xdr:from>
    <xdr:to>
      <xdr:col>2</xdr:col>
      <xdr:colOff>364435</xdr:colOff>
      <xdr:row>31</xdr:row>
      <xdr:rowOff>173935</xdr:rowOff>
    </xdr:to>
    <mc:AlternateContent xmlns:mc="http://schemas.openxmlformats.org/markup-compatibility/2006" xmlns:a14="http://schemas.microsoft.com/office/drawing/2010/main">
      <mc:Choice Requires="a14">
        <xdr:graphicFrame macro="">
          <xdr:nvGraphicFramePr>
            <xdr:cNvPr id="10" name=" Programmierung">
              <a:extLst>
                <a:ext uri="{FF2B5EF4-FFF2-40B4-BE49-F238E27FC236}">
                  <a16:creationId xmlns:a16="http://schemas.microsoft.com/office/drawing/2014/main" id="{60284E28-5F6B-2998-E7DE-1B39ED3B5F49}"/>
                </a:ext>
              </a:extLst>
            </xdr:cNvPr>
            <xdr:cNvGraphicFramePr/>
          </xdr:nvGraphicFramePr>
          <xdr:xfrm>
            <a:off x="0" y="0"/>
            <a:ext cx="0" cy="0"/>
          </xdr:xfrm>
          <a:graphic>
            <a:graphicData uri="http://schemas.microsoft.com/office/drawing/2010/slicer">
              <sle:slicer xmlns:sle="http://schemas.microsoft.com/office/drawing/2010/slicer" name=" Programmierung"/>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0" y="3987395"/>
              <a:ext cx="1589078" cy="2092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367307</xdr:colOff>
      <xdr:row>26</xdr:row>
      <xdr:rowOff>91109</xdr:rowOff>
    </xdr:from>
    <xdr:to>
      <xdr:col>5</xdr:col>
      <xdr:colOff>367862</xdr:colOff>
      <xdr:row>31</xdr:row>
      <xdr:rowOff>182217</xdr:rowOff>
    </xdr:to>
    <mc:AlternateContent xmlns:mc="http://schemas.openxmlformats.org/markup-compatibility/2006" xmlns:a14="http://schemas.microsoft.com/office/drawing/2010/main">
      <mc:Choice Requires="a14">
        <xdr:graphicFrame macro="">
          <xdr:nvGraphicFramePr>
            <xdr:cNvPr id="11" name=" SQL">
              <a:extLst>
                <a:ext uri="{FF2B5EF4-FFF2-40B4-BE49-F238E27FC236}">
                  <a16:creationId xmlns:a16="http://schemas.microsoft.com/office/drawing/2014/main" id="{AF369F66-EC09-9188-A32E-EEE93E440918}"/>
                </a:ext>
              </a:extLst>
            </xdr:cNvPr>
            <xdr:cNvGraphicFramePr/>
          </xdr:nvGraphicFramePr>
          <xdr:xfrm>
            <a:off x="0" y="0"/>
            <a:ext cx="0" cy="0"/>
          </xdr:xfrm>
          <a:graphic>
            <a:graphicData uri="http://schemas.microsoft.com/office/drawing/2010/slicer">
              <sle:slicer xmlns:sle="http://schemas.microsoft.com/office/drawing/2010/slicer" name=" SQL"/>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591950" y="5044109"/>
              <a:ext cx="1837519" cy="1043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ergsdg gdfgdfgd" refreshedDateIso="2024-05-17T16:51:30.51800016313791600" createdVersion="8" refreshedVersion="8" minRefreshableVersion="3" recordCount="58" xr:uid="{00000000-000A-0000-FFFF-FFFF17000000}">
  <cacheSource type="worksheet">
    <worksheetSource ref="A1:M59" sheet="Working Sheet"/>
  </cacheSource>
  <cacheFields count="13">
    <cacheField name="Berufsbezeichnung" numFmtId="0">
      <sharedItems count="38">
        <s v="Data Analyst"/>
        <s v="Junior Data Analyst:in"/>
        <s v="IT TRAINEE: Data Analyst"/>
        <s v="Analyst/Redaktion - Data Analyst - CRM DMP Data Analyst"/>
        <s v="Data-Analyst / Datenbankanalyst"/>
        <s v="B2C Data Analyst"/>
        <s v="Junior Data Analyst"/>
        <s v="IT-Data Analyst"/>
        <s v="Data Analyst / Power BI Consultant"/>
        <s v="Marketing Data Analyst"/>
        <s v="Spatial Data Analyst"/>
        <s v="Data Analyst:in (PowerBI) "/>
        <s v="Data Analyst  Digital Marketing"/>
        <s v="Data Analyst - E-Commerce"/>
        <s v="BI Expert &amp; Data Analys"/>
        <s v="Report Designer &amp; Data Analyst"/>
        <s v="Data Analyst:in Operations Performance"/>
        <s v="Supply Chain Data Analyst"/>
        <s v="Data Analyst Consultant"/>
        <s v="Informatiker Data Analyst"/>
        <s v="eCommerce Data Analyst"/>
        <s v="Senior Data Analyst / BI Specialist"/>
        <s v="Business Intelligence Specialist / Data Analyst "/>
        <s v="Senior Data Analyst  mit Schwerpunkt QLIK"/>
        <s v="BI Expert / Data AnalystIn im Bereich Controlling "/>
        <s v="Data Engineer Analyst"/>
        <s v="Data Scientist / Pricing Analyst "/>
        <s v="Marketing Analyst_in"/>
        <s v="ÖBB Infrastruktur AG"/>
        <s v="Business Analyst/Business Intelligence Specialist"/>
        <s v="Business Intelligence Analyst - Intranet Platform &amp; Inhouse Apps"/>
        <s v="(Junior) Business Intelligence Analyst "/>
        <s v="Data Engineer "/>
        <s v="Business Intelligence Analyst"/>
        <s v="(Junior) Business Intelligence Analyst"/>
        <s v="Web Analyst "/>
        <s v="Data-Engineer"/>
        <s v="B2C Data Analyst (f/m/d)"/>
      </sharedItems>
    </cacheField>
    <cacheField name=" Unternehmen" numFmtId="0">
      <sharedItems/>
    </cacheField>
    <cacheField name=" Brutto Monat" numFmtId="0">
      <sharedItems containsSemiMixedTypes="0" containsString="0" containsNumber="1" minValue="0" maxValue="4500" count="36">
        <n v="0"/>
        <n v="2956.17"/>
        <n v="3219.17"/>
        <n v="3300"/>
        <n v="2500"/>
        <n v="3571"/>
        <n v="4500"/>
        <n v="3000"/>
        <n v="2396"/>
        <n v="3436"/>
        <n v="3928.57"/>
        <n v="3200"/>
        <n v="2175.56"/>
        <n v="3724"/>
        <n v="2633"/>
        <n v="3911"/>
        <n v="4000"/>
        <n v="3214"/>
        <n v="3928.5714285714284"/>
        <n v="3024"/>
        <n v="2800"/>
        <n v="2853"/>
        <n v="3150"/>
        <n v="3870"/>
        <n v="3285"/>
        <n v="3142.8571428571427"/>
        <n v="2890"/>
        <n v="2286"/>
        <n v="2200"/>
        <n v="3214.2857142857142"/>
        <n v="3571.4285714285716"/>
        <n v="4032"/>
        <n v="2875"/>
        <n v="3678.5714285714284"/>
        <n v="2571.4285714285716"/>
        <n v="3500"/>
      </sharedItems>
    </cacheField>
    <cacheField name=" Berufserfahrung Jahre" numFmtId="0">
      <sharedItems containsSemiMixedTypes="0" containsString="0" containsNumber="1" containsInteger="1" minValue="0" maxValue="5"/>
    </cacheField>
    <cacheField name=" Ort" numFmtId="0">
      <sharedItems count="7">
        <s v="Niederösterreich"/>
        <s v="Wien"/>
        <s v="Oberösterreich"/>
        <s v="Tirol"/>
        <s v="Steiermark"/>
        <s v="Vorarlberg"/>
        <s v="Salzburg"/>
      </sharedItems>
    </cacheField>
    <cacheField name=" Ausbildung" numFmtId="0">
      <sharedItems count="5">
        <s v="Keine Angabe"/>
        <s v="HTL"/>
        <s v="Studium"/>
        <s v="Matura"/>
        <s v="FH"/>
      </sharedItems>
    </cacheField>
    <cacheField name=" Programmierung" numFmtId="0">
      <sharedItems count="6">
        <s v="Python"/>
        <s v="Keine Angabe"/>
        <s v="Powershell"/>
        <s v="SAS"/>
        <s v="PHP"/>
        <s v="VBA"/>
      </sharedItems>
    </cacheField>
    <cacheField name=" SQL" numFmtId="0">
      <sharedItems count="2">
        <s v="Ja"/>
        <s v="Keine Angabe"/>
      </sharedItems>
    </cacheField>
    <cacheField name=" Excel" numFmtId="0">
      <sharedItems count="2">
        <s v="Ja"/>
        <s v="Keine Angabe"/>
      </sharedItems>
    </cacheField>
    <cacheField name=" BI" numFmtId="0">
      <sharedItems/>
    </cacheField>
    <cacheField name=" Sonstiges1" numFmtId="0">
      <sharedItems containsBlank="1"/>
    </cacheField>
    <cacheField name=" Sonstiges2" numFmtId="0">
      <sharedItems containsBlank="1"/>
    </cacheField>
    <cacheField name="Jahresgehalt Brutto" numFmtId="164">
      <sharedItems containsSemiMixedTypes="0" containsString="0" containsNumber="1" minValue="0" maxValue="63000"/>
    </cacheField>
  </cacheFields>
  <extLst>
    <ext xmlns:x14="http://schemas.microsoft.com/office/spreadsheetml/2009/9/main" uri="{725AE2AE-9491-48be-B2B4-4EB974FC3084}">
      <x14:pivotCacheDefinition pivotCacheId="2028965552"/>
    </ext>
  </extLst>
</pivotCacheDefinition>
</file>

<file path=xl/pivotCache/pivotCacheRecords1.xml><?xml version="1.0" encoding="utf-8"?>
<pivotCacheRecords xmlns="http://purl.oclc.org/ooxml/spreadsheetml/main" xmlns:r="http://purl.oclc.org/ooxml/officeDocument/relationships" count="58">
  <r>
    <x v="0"/>
    <s v="tractive GmbH"/>
    <x v="0"/>
    <n v="0"/>
    <x v="0"/>
    <x v="0"/>
    <x v="0"/>
    <x v="0"/>
    <x v="0"/>
    <s v="Tableau"/>
    <s v="PostgreSQL"/>
    <s v="PowerBI"/>
    <n v="0"/>
  </r>
  <r>
    <x v="1"/>
    <s v="KSV1870 Holding AG"/>
    <x v="1"/>
    <n v="0"/>
    <x v="1"/>
    <x v="1"/>
    <x v="0"/>
    <x v="0"/>
    <x v="1"/>
    <s v="QlikSense"/>
    <m/>
    <m/>
    <n v="41386.380000000005"/>
  </r>
  <r>
    <x v="0"/>
    <s v="WEB Windenergie AG"/>
    <x v="2"/>
    <n v="0"/>
    <x v="0"/>
    <x v="2"/>
    <x v="0"/>
    <x v="0"/>
    <x v="1"/>
    <s v="Keine Angabe"/>
    <s v="R"/>
    <s v="Pandas"/>
    <n v="45068.380000000005"/>
  </r>
  <r>
    <x v="2"/>
    <s v="Linz AG"/>
    <x v="3"/>
    <n v="2"/>
    <x v="2"/>
    <x v="1"/>
    <x v="1"/>
    <x v="1"/>
    <x v="1"/>
    <s v="Keine Angabe"/>
    <m/>
    <m/>
    <n v="46200"/>
  </r>
  <r>
    <x v="3"/>
    <s v="Gogel GmbH"/>
    <x v="4"/>
    <n v="3"/>
    <x v="1"/>
    <x v="2"/>
    <x v="1"/>
    <x v="1"/>
    <x v="0"/>
    <s v="Keine Angabe"/>
    <s v="Google Data Studio"/>
    <s v="CMS"/>
    <n v="35000"/>
  </r>
  <r>
    <x v="4"/>
    <s v="PowerSolution Energieberatung GmbH"/>
    <x v="5"/>
    <n v="3"/>
    <x v="1"/>
    <x v="3"/>
    <x v="2"/>
    <x v="0"/>
    <x v="0"/>
    <s v="Power BI"/>
    <s v="MS Dynamics 365"/>
    <s v="SSRS Reporting"/>
    <n v="49994"/>
  </r>
  <r>
    <x v="5"/>
    <s v="Magenta Telekom"/>
    <x v="6"/>
    <n v="2"/>
    <x v="1"/>
    <x v="3"/>
    <x v="1"/>
    <x v="0"/>
    <x v="1"/>
    <s v="Tableau"/>
    <m/>
    <m/>
    <n v="63000"/>
  </r>
  <r>
    <x v="0"/>
    <s v="BORA - Vertriebs GmbH &amp; Co KG"/>
    <x v="7"/>
    <n v="2"/>
    <x v="3"/>
    <x v="2"/>
    <x v="1"/>
    <x v="1"/>
    <x v="1"/>
    <s v="Keine Angabe"/>
    <s v="Adobe Analytics"/>
    <s v="Google Analytics"/>
    <n v="42000"/>
  </r>
  <r>
    <x v="0"/>
    <s v="Raiffeisen Gruppe"/>
    <x v="0"/>
    <n v="0"/>
    <x v="2"/>
    <x v="2"/>
    <x v="1"/>
    <x v="0"/>
    <x v="1"/>
    <s v="Keine Angabe"/>
    <m/>
    <m/>
    <n v="0"/>
  </r>
  <r>
    <x v="0"/>
    <s v="Vitavo Gmbh"/>
    <x v="8"/>
    <n v="0"/>
    <x v="4"/>
    <x v="0"/>
    <x v="1"/>
    <x v="0"/>
    <x v="1"/>
    <s v="Tableau"/>
    <s v="Power BI"/>
    <m/>
    <n v="33544"/>
  </r>
  <r>
    <x v="0"/>
    <s v="Zürich Versicherungs-Aktiengesellschaft"/>
    <x v="9"/>
    <n v="2"/>
    <x v="1"/>
    <x v="0"/>
    <x v="0"/>
    <x v="0"/>
    <x v="1"/>
    <s v="Keine Angabe"/>
    <s v="Java"/>
    <s v="Cloud"/>
    <n v="48104"/>
  </r>
  <r>
    <x v="0"/>
    <s v="HAYS"/>
    <x v="10"/>
    <n v="4"/>
    <x v="1"/>
    <x v="2"/>
    <x v="1"/>
    <x v="0"/>
    <x v="0"/>
    <s v="Keine Angabe"/>
    <s v="Rechnungswesen"/>
    <s v="Risikocontrolling"/>
    <n v="54999.98"/>
  </r>
  <r>
    <x v="0"/>
    <s v="Liebherr Group"/>
    <x v="0"/>
    <n v="0"/>
    <x v="5"/>
    <x v="2"/>
    <x v="0"/>
    <x v="0"/>
    <x v="1"/>
    <s v="Keine Angabe"/>
    <s v="C#"/>
    <s v="Algorithmen"/>
    <n v="0"/>
  </r>
  <r>
    <x v="0"/>
    <s v="Sattler Gruppe"/>
    <x v="11"/>
    <n v="0"/>
    <x v="4"/>
    <x v="2"/>
    <x v="1"/>
    <x v="1"/>
    <x v="0"/>
    <s v="Keine Angabe"/>
    <s v="SAP"/>
    <m/>
    <n v="44800"/>
  </r>
  <r>
    <x v="0"/>
    <s v="WEB Windenergie AG"/>
    <x v="0"/>
    <n v="0"/>
    <x v="1"/>
    <x v="2"/>
    <x v="0"/>
    <x v="0"/>
    <x v="0"/>
    <s v="Keine Angabe"/>
    <s v="R"/>
    <m/>
    <n v="0"/>
  </r>
  <r>
    <x v="6"/>
    <s v="AKZENTE Personal"/>
    <x v="1"/>
    <n v="0"/>
    <x v="1"/>
    <x v="2"/>
    <x v="0"/>
    <x v="0"/>
    <x v="1"/>
    <s v="QlikSense"/>
    <m/>
    <m/>
    <n v="41386.380000000005"/>
  </r>
  <r>
    <x v="7"/>
    <s v="TTI PersonaldienstleistungGmbH &amp; Co KG"/>
    <x v="12"/>
    <n v="0"/>
    <x v="0"/>
    <x v="1"/>
    <x v="1"/>
    <x v="0"/>
    <x v="1"/>
    <s v="QlikSense"/>
    <s v="Progress"/>
    <s v="Postgres"/>
    <n v="30457.84"/>
  </r>
  <r>
    <x v="8"/>
    <s v="smartpoint dataformers"/>
    <x v="13"/>
    <n v="0"/>
    <x v="2"/>
    <x v="1"/>
    <x v="1"/>
    <x v="0"/>
    <x v="1"/>
    <s v="Power BI"/>
    <s v="ETL"/>
    <s v="Data Flows"/>
    <n v="52136"/>
  </r>
  <r>
    <x v="9"/>
    <s v="Bitpanda"/>
    <x v="0"/>
    <n v="2"/>
    <x v="1"/>
    <x v="0"/>
    <x v="1"/>
    <x v="0"/>
    <x v="0"/>
    <s v="Tableau"/>
    <s v="Snowflake"/>
    <m/>
    <n v="0"/>
  </r>
  <r>
    <x v="10"/>
    <s v="IIASA"/>
    <x v="14"/>
    <n v="0"/>
    <x v="0"/>
    <x v="2"/>
    <x v="0"/>
    <x v="1"/>
    <x v="1"/>
    <s v="Keine Angabe"/>
    <s v="R"/>
    <s v="GIS Software"/>
    <n v="36862"/>
  </r>
  <r>
    <x v="11"/>
    <s v="Österreichischer Rundfunk"/>
    <x v="15"/>
    <n v="0"/>
    <x v="1"/>
    <x v="1"/>
    <x v="0"/>
    <x v="0"/>
    <x v="1"/>
    <s v="Power BI"/>
    <m/>
    <m/>
    <n v="54754"/>
  </r>
  <r>
    <x v="12"/>
    <s v="BORA Vertriebs GmbH &amp; Co KG"/>
    <x v="7"/>
    <n v="2"/>
    <x v="3"/>
    <x v="2"/>
    <x v="1"/>
    <x v="1"/>
    <x v="1"/>
    <s v="Keine Angabe"/>
    <s v="Google Analytics"/>
    <s v="Adobe Analytics"/>
    <n v="42000"/>
  </r>
  <r>
    <x v="13"/>
    <s v="Kern Engineering Careers"/>
    <x v="16"/>
    <n v="3"/>
    <x v="2"/>
    <x v="2"/>
    <x v="1"/>
    <x v="0"/>
    <x v="1"/>
    <s v="Keine Angabe"/>
    <s v="BMEcat"/>
    <s v="XML"/>
    <n v="56000"/>
  </r>
  <r>
    <x v="14"/>
    <s v="Merkur Innovation Lab GmbH"/>
    <x v="17"/>
    <n v="0"/>
    <x v="4"/>
    <x v="1"/>
    <x v="0"/>
    <x v="0"/>
    <x v="1"/>
    <s v="Tableau"/>
    <m/>
    <m/>
    <n v="44996"/>
  </r>
  <r>
    <x v="15"/>
    <s v="Baumit GmbH"/>
    <x v="18"/>
    <n v="0"/>
    <x v="0"/>
    <x v="0"/>
    <x v="1"/>
    <x v="0"/>
    <x v="1"/>
    <s v="Power BI"/>
    <m/>
    <m/>
    <n v="55000"/>
  </r>
  <r>
    <x v="16"/>
    <s v="UNIQA Insurance Group AG"/>
    <x v="9"/>
    <n v="0"/>
    <x v="1"/>
    <x v="2"/>
    <x v="3"/>
    <x v="0"/>
    <x v="0"/>
    <s v="Power BI"/>
    <m/>
    <m/>
    <n v="48104"/>
  </r>
  <r>
    <x v="17"/>
    <s v="GEBAUER &amp; GRILLER Kabelwerke Gesellschaft m.b.H."/>
    <x v="19"/>
    <n v="0"/>
    <x v="1"/>
    <x v="2"/>
    <x v="0"/>
    <x v="0"/>
    <x v="0"/>
    <s v="Keine Angabe"/>
    <s v="Cloud"/>
    <s v="SAP"/>
    <n v="42336"/>
  </r>
  <r>
    <x v="18"/>
    <s v="Avanade Österreich"/>
    <x v="0"/>
    <n v="0"/>
    <x v="1"/>
    <x v="0"/>
    <x v="0"/>
    <x v="0"/>
    <x v="1"/>
    <s v="Keine Angabe"/>
    <s v="Azure"/>
    <m/>
    <n v="0"/>
  </r>
  <r>
    <x v="6"/>
    <s v="TD Trusted Decisions GmbH"/>
    <x v="0"/>
    <n v="2"/>
    <x v="2"/>
    <x v="2"/>
    <x v="0"/>
    <x v="1"/>
    <x v="1"/>
    <s v="Keine Angabe"/>
    <s v="Azure"/>
    <m/>
    <n v="0"/>
  </r>
  <r>
    <x v="19"/>
    <s v="Anton Paar GmbH"/>
    <x v="20"/>
    <n v="0"/>
    <x v="4"/>
    <x v="1"/>
    <x v="1"/>
    <x v="1"/>
    <x v="1"/>
    <s v="Keine Angabe"/>
    <m/>
    <m/>
    <n v="39200"/>
  </r>
  <r>
    <x v="0"/>
    <s v="TD Trusted Decisions"/>
    <x v="0"/>
    <n v="0"/>
    <x v="2"/>
    <x v="2"/>
    <x v="0"/>
    <x v="1"/>
    <x v="1"/>
    <s v="Keine Angabe"/>
    <s v="Azure"/>
    <m/>
    <n v="0"/>
  </r>
  <r>
    <x v="0"/>
    <s v="Eviden Austria GmbH"/>
    <x v="21"/>
    <n v="2"/>
    <x v="1"/>
    <x v="0"/>
    <x v="1"/>
    <x v="0"/>
    <x v="1"/>
    <s v="Power BI"/>
    <s v="Data Bricks"/>
    <s v="Data Warehouse"/>
    <n v="39942"/>
  </r>
  <r>
    <x v="0"/>
    <s v="Porsche"/>
    <x v="22"/>
    <n v="2"/>
    <x v="6"/>
    <x v="2"/>
    <x v="1"/>
    <x v="0"/>
    <x v="1"/>
    <s v="Power BI"/>
    <s v="SAS"/>
    <m/>
    <n v="44100"/>
  </r>
  <r>
    <x v="0"/>
    <s v="Die Presse Verlags-Gesellschaft m.b.H. &amp; Co KG"/>
    <x v="23"/>
    <n v="0"/>
    <x v="1"/>
    <x v="0"/>
    <x v="0"/>
    <x v="0"/>
    <x v="1"/>
    <s v="Power BI"/>
    <s v="Web Dev"/>
    <s v="Google Analytics"/>
    <n v="54180"/>
  </r>
  <r>
    <x v="0"/>
    <s v="STRABAG"/>
    <x v="24"/>
    <n v="0"/>
    <x v="1"/>
    <x v="1"/>
    <x v="1"/>
    <x v="0"/>
    <x v="1"/>
    <s v="Power BI"/>
    <m/>
    <m/>
    <n v="45990"/>
  </r>
  <r>
    <x v="0"/>
    <s v="WEB Windenergie AG"/>
    <x v="25"/>
    <n v="0"/>
    <x v="0"/>
    <x v="2"/>
    <x v="0"/>
    <x v="0"/>
    <x v="0"/>
    <s v="Tableau"/>
    <m/>
    <m/>
    <n v="44000"/>
  </r>
  <r>
    <x v="0"/>
    <s v="ALD Automotive"/>
    <x v="4"/>
    <n v="2"/>
    <x v="1"/>
    <x v="3"/>
    <x v="1"/>
    <x v="1"/>
    <x v="0"/>
    <s v="Keine Angabe"/>
    <m/>
    <m/>
    <n v="35000"/>
  </r>
  <r>
    <x v="0"/>
    <s v="Styria Media Group AG"/>
    <x v="26"/>
    <n v="2"/>
    <x v="1"/>
    <x v="2"/>
    <x v="1"/>
    <x v="1"/>
    <x v="1"/>
    <s v="Keine Angabe"/>
    <s v="Web Dev"/>
    <m/>
    <n v="40460"/>
  </r>
  <r>
    <x v="20"/>
    <s v="MAM Baby Österreich"/>
    <x v="27"/>
    <n v="2"/>
    <x v="1"/>
    <x v="2"/>
    <x v="4"/>
    <x v="0"/>
    <x v="1"/>
    <s v="Power BI"/>
    <s v="HTML"/>
    <m/>
    <n v="32004"/>
  </r>
  <r>
    <x v="21"/>
    <s v="Herold Business Data GmbH"/>
    <x v="28"/>
    <n v="2"/>
    <x v="1"/>
    <x v="0"/>
    <x v="0"/>
    <x v="1"/>
    <x v="1"/>
    <s v="Power BI"/>
    <s v="ETL"/>
    <s v="Azure"/>
    <n v="30800"/>
  </r>
  <r>
    <x v="22"/>
    <s v="SPAR ICS Business Service GmbH"/>
    <x v="29"/>
    <n v="2"/>
    <x v="1"/>
    <x v="0"/>
    <x v="1"/>
    <x v="1"/>
    <x v="1"/>
    <s v="Power BI"/>
    <s v="ETL"/>
    <m/>
    <n v="45000"/>
  </r>
  <r>
    <x v="23"/>
    <s v="BE Terna"/>
    <x v="30"/>
    <n v="3"/>
    <x v="3"/>
    <x v="0"/>
    <x v="1"/>
    <x v="0"/>
    <x v="1"/>
    <s v="QlikSense"/>
    <s v="Qlik"/>
    <m/>
    <n v="50000"/>
  </r>
  <r>
    <x v="24"/>
    <s v="Roxcel Trading GmbH"/>
    <x v="16"/>
    <n v="0"/>
    <x v="1"/>
    <x v="0"/>
    <x v="1"/>
    <x v="1"/>
    <x v="0"/>
    <s v="QlikSense"/>
    <s v="Qlik"/>
    <m/>
    <n v="56000"/>
  </r>
  <r>
    <x v="25"/>
    <s v="solvistas GmbH"/>
    <x v="31"/>
    <n v="1"/>
    <x v="1"/>
    <x v="2"/>
    <x v="0"/>
    <x v="0"/>
    <x v="1"/>
    <s v="Power BI"/>
    <m/>
    <m/>
    <n v="56448"/>
  </r>
  <r>
    <x v="25"/>
    <s v="KNAPP AG"/>
    <x v="32"/>
    <n v="0"/>
    <x v="4"/>
    <x v="1"/>
    <x v="1"/>
    <x v="0"/>
    <x v="1"/>
    <s v="Keine Angabe"/>
    <m/>
    <m/>
    <n v="40250"/>
  </r>
  <r>
    <x v="26"/>
    <s v="Allianz"/>
    <x v="18"/>
    <n v="0"/>
    <x v="1"/>
    <x v="2"/>
    <x v="0"/>
    <x v="1"/>
    <x v="1"/>
    <s v="Keine Angabe"/>
    <m/>
    <m/>
    <n v="55000"/>
  </r>
  <r>
    <x v="27"/>
    <s v="Hartlauer Handels gesellschaft m.b.H."/>
    <x v="7"/>
    <n v="0"/>
    <x v="2"/>
    <x v="2"/>
    <x v="1"/>
    <x v="0"/>
    <x v="0"/>
    <s v="Keine Angabe"/>
    <s v="CRM"/>
    <m/>
    <n v="42000"/>
  </r>
  <r>
    <x v="28"/>
    <s v="ÖBB Infrastruktur AG"/>
    <x v="33"/>
    <n v="0"/>
    <x v="1"/>
    <x v="1"/>
    <x v="1"/>
    <x v="0"/>
    <x v="1"/>
    <s v="Power BI"/>
    <s v="ETL"/>
    <m/>
    <n v="51500"/>
  </r>
  <r>
    <x v="29"/>
    <s v="FRESENIUS KABI"/>
    <x v="30"/>
    <n v="3"/>
    <x v="4"/>
    <x v="0"/>
    <x v="5"/>
    <x v="0"/>
    <x v="0"/>
    <s v="Power BI"/>
    <s v="SAP"/>
    <m/>
    <n v="50000"/>
  </r>
  <r>
    <x v="30"/>
    <s v="REWE International Dienstleistungsgesellschaft m.b.H."/>
    <x v="34"/>
    <n v="0"/>
    <x v="1"/>
    <x v="0"/>
    <x v="1"/>
    <x v="0"/>
    <x v="1"/>
    <s v="Power BI"/>
    <s v="SAP"/>
    <m/>
    <n v="36000"/>
  </r>
  <r>
    <x v="31"/>
    <s v="Stieglbrauerei zu Salzburg GmbH"/>
    <x v="11"/>
    <n v="2"/>
    <x v="6"/>
    <x v="2"/>
    <x v="0"/>
    <x v="1"/>
    <x v="0"/>
    <s v="Keine Angabe"/>
    <m/>
    <m/>
    <n v="44800"/>
  </r>
  <r>
    <x v="32"/>
    <s v="ImWind Erneuerbare Energie GmbH"/>
    <x v="35"/>
    <n v="1"/>
    <x v="1"/>
    <x v="2"/>
    <x v="0"/>
    <x v="0"/>
    <x v="1"/>
    <s v="Keine Angabe"/>
    <m/>
    <m/>
    <n v="49000"/>
  </r>
  <r>
    <x v="33"/>
    <s v="Page Personnel Deutschland"/>
    <x v="0"/>
    <n v="2"/>
    <x v="6"/>
    <x v="2"/>
    <x v="0"/>
    <x v="1"/>
    <x v="0"/>
    <s v="Power BI"/>
    <m/>
    <m/>
    <n v="0"/>
  </r>
  <r>
    <x v="34"/>
    <s v="Stiegl Getränke &amp; Service GmbH &amp; Co. KG"/>
    <x v="11"/>
    <n v="2"/>
    <x v="6"/>
    <x v="2"/>
    <x v="0"/>
    <x v="1"/>
    <x v="0"/>
    <s v="Power BI"/>
    <m/>
    <m/>
    <n v="44800"/>
  </r>
  <r>
    <x v="35"/>
    <s v="JobCloud HR Tech GmbH"/>
    <x v="13"/>
    <n v="5"/>
    <x v="1"/>
    <x v="2"/>
    <x v="0"/>
    <x v="0"/>
    <x v="0"/>
    <s v="Tableau"/>
    <m/>
    <m/>
    <n v="52136"/>
  </r>
  <r>
    <x v="36"/>
    <s v="Stadt Wien - Wiener WohnenKunden- service GmbH"/>
    <x v="30"/>
    <n v="2"/>
    <x v="1"/>
    <x v="1"/>
    <x v="0"/>
    <x v="0"/>
    <x v="1"/>
    <s v="Power BI"/>
    <m/>
    <m/>
    <n v="50000"/>
  </r>
  <r>
    <x v="37"/>
    <s v="Magenta Telekom"/>
    <x v="6"/>
    <n v="0"/>
    <x v="1"/>
    <x v="0"/>
    <x v="1"/>
    <x v="0"/>
    <x v="1"/>
    <s v="Tableau"/>
    <m/>
    <m/>
    <n v="63000"/>
  </r>
  <r>
    <x v="36"/>
    <s v="Stadt Wien - Wiener Wohnen Kundenservice GmbH"/>
    <x v="30"/>
    <n v="2"/>
    <x v="1"/>
    <x v="4"/>
    <x v="0"/>
    <x v="0"/>
    <x v="1"/>
    <s v="Tableau"/>
    <m/>
    <m/>
    <n v="5000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B21" firstHeaderRow="1" firstDataRow="1" firstDataCol="1"/>
  <pivotFields count="13">
    <pivotField showAll="0"/>
    <pivotField showAll="0"/>
    <pivotField showAll="0"/>
    <pivotField dataField="1" showAll="0"/>
    <pivotField axis="axisRow" showAll="0">
      <items count="8">
        <item x="0"/>
        <item x="2"/>
        <item x="6"/>
        <item x="4"/>
        <item x="3"/>
        <item x="5"/>
        <item x="1"/>
        <item t="default"/>
      </items>
    </pivotField>
    <pivotField showAll="0"/>
    <pivotField showAll="0"/>
    <pivotField showAll="0"/>
    <pivotField showAll="0"/>
    <pivotField showAll="0"/>
    <pivotField showAll="0"/>
    <pivotField showAll="0"/>
    <pivotField numFmtId="164" showAll="0"/>
  </pivotFields>
  <rowFields count="1">
    <field x="4"/>
  </rowFields>
  <rowItems count="8">
    <i>
      <x/>
    </i>
    <i>
      <x v="1"/>
    </i>
    <i>
      <x v="2"/>
    </i>
    <i>
      <x v="3"/>
    </i>
    <i>
      <x v="4"/>
    </i>
    <i>
      <x v="5"/>
    </i>
    <i>
      <x v="6"/>
    </i>
    <i t="grand">
      <x/>
    </i>
  </rowItems>
  <colItems count="1">
    <i/>
  </colItems>
  <dataFields count="1">
    <dataField name="Average Work Experience" fld="3" subtotal="average" baseField="4" baseItem="0" numFmtId="165"/>
  </dataFields>
  <formats count="1">
    <format dxfId="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G11" firstHeaderRow="1" firstDataRow="2" firstDataCol="1"/>
  <pivotFields count="13">
    <pivotField showAll="0"/>
    <pivotField showAll="0"/>
    <pivotField showAll="0"/>
    <pivotField showAll="0"/>
    <pivotField axis="axisRow" showAll="0">
      <items count="8">
        <item x="0"/>
        <item x="2"/>
        <item x="6"/>
        <item x="4"/>
        <item x="3"/>
        <item x="5"/>
        <item x="1"/>
        <item t="default"/>
      </items>
    </pivotField>
    <pivotField axis="axisCol" multipleItemSelectionAllowed="1" showAll="0">
      <items count="6">
        <item x="4"/>
        <item x="1"/>
        <item x="0"/>
        <item x="3"/>
        <item x="2"/>
        <item t="default"/>
      </items>
    </pivotField>
    <pivotField showAll="0"/>
    <pivotField showAll="0"/>
    <pivotField showAll="0"/>
    <pivotField showAll="0"/>
    <pivotField showAll="0"/>
    <pivotField showAll="0"/>
    <pivotField dataField="1" numFmtId="164" showAll="0"/>
  </pivotFields>
  <rowFields count="1">
    <field x="4"/>
  </rowFields>
  <rowItems count="8">
    <i>
      <x/>
    </i>
    <i>
      <x v="1"/>
    </i>
    <i>
      <x v="2"/>
    </i>
    <i>
      <x v="3"/>
    </i>
    <i>
      <x v="4"/>
    </i>
    <i>
      <x v="5"/>
    </i>
    <i>
      <x v="6"/>
    </i>
    <i t="grand">
      <x/>
    </i>
  </rowItems>
  <colFields count="1">
    <field x="5"/>
  </colFields>
  <colItems count="6">
    <i>
      <x/>
    </i>
    <i>
      <x v="1"/>
    </i>
    <i>
      <x v="2"/>
    </i>
    <i>
      <x v="3"/>
    </i>
    <i>
      <x v="4"/>
    </i>
    <i t="grand">
      <x/>
    </i>
  </colItems>
  <dataFields count="1">
    <dataField name="Average Income Per Year" fld="12" subtotal="average" baseField="4" baseItem="0" numFmtId="164"/>
  </dataFields>
  <formats count="1">
    <format dxfId="1">
      <pivotArea outline="0" collapsedLevelsAreSubtotals="1" fieldPosition="0"/>
    </format>
  </formats>
  <chartFormats count="10">
    <chartFormat chart="1" format="0" series="1">
      <pivotArea type="data" outline="0" fieldPosition="0">
        <references count="2">
          <reference field="4294967294" count="1" selected="0">
            <x v="0"/>
          </reference>
          <reference field="5" count="1" selected="0">
            <x v="1"/>
          </reference>
        </references>
      </pivotArea>
    </chartFormat>
    <chartFormat chart="1" format="1" series="1">
      <pivotArea type="data" outline="0" fieldPosition="0">
        <references count="2">
          <reference field="4294967294" count="1" selected="0">
            <x v="0"/>
          </reference>
          <reference field="5" count="1" selected="0">
            <x v="2"/>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 chart="1" format="3" series="1">
      <pivotArea type="data" outline="0" fieldPosition="0">
        <references count="2">
          <reference field="4294967294" count="1" selected="0">
            <x v="0"/>
          </reference>
          <reference field="5" count="1" selected="0">
            <x v="4"/>
          </reference>
        </references>
      </pivotArea>
    </chartFormat>
    <chartFormat chart="1" format="4" series="1">
      <pivotArea type="data" outline="0" fieldPosition="0">
        <references count="2">
          <reference field="4294967294" count="1" selected="0">
            <x v="0"/>
          </reference>
          <reference field="5" count="1" selected="0">
            <x v="0"/>
          </reference>
        </references>
      </pivotArea>
    </chartFormat>
    <chartFormat chart="11" format="10" series="1">
      <pivotArea type="data" outline="0" fieldPosition="0">
        <references count="2">
          <reference field="4294967294" count="1" selected="0">
            <x v="0"/>
          </reference>
          <reference field="5" count="1" selected="0">
            <x v="0"/>
          </reference>
        </references>
      </pivotArea>
    </chartFormat>
    <chartFormat chart="11" format="11" series="1">
      <pivotArea type="data" outline="0" fieldPosition="0">
        <references count="2">
          <reference field="4294967294" count="1" selected="0">
            <x v="0"/>
          </reference>
          <reference field="5" count="1" selected="0">
            <x v="1"/>
          </reference>
        </references>
      </pivotArea>
    </chartFormat>
    <chartFormat chart="11" format="12" series="1">
      <pivotArea type="data" outline="0" fieldPosition="0">
        <references count="2">
          <reference field="4294967294" count="1" selected="0">
            <x v="0"/>
          </reference>
          <reference field="5" count="1" selected="0">
            <x v="2"/>
          </reference>
        </references>
      </pivotArea>
    </chartFormat>
    <chartFormat chart="11" format="13" series="1">
      <pivotArea type="data" outline="0" fieldPosition="0">
        <references count="2">
          <reference field="4294967294" count="1" selected="0">
            <x v="0"/>
          </reference>
          <reference field="5" count="1" selected="0">
            <x v="3"/>
          </reference>
        </references>
      </pivotArea>
    </chartFormat>
    <chartFormat chart="11"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4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27:F35" firstHeaderRow="1" firstDataRow="1" firstDataCol="1" rowPageCount="1" colPageCount="1"/>
  <pivotFields count="13">
    <pivotField showAll="0"/>
    <pivotField showAll="0"/>
    <pivotField showAll="0"/>
    <pivotField showAll="0"/>
    <pivotField axis="axisRow" showAll="0">
      <items count="8">
        <item x="0"/>
        <item x="2"/>
        <item x="6"/>
        <item x="4"/>
        <item x="3"/>
        <item x="5"/>
        <item x="1"/>
        <item t="default"/>
      </items>
    </pivotField>
    <pivotField showAll="0"/>
    <pivotField showAll="0"/>
    <pivotField axis="axisPage" dataField="1" showAll="0">
      <items count="3">
        <item x="0"/>
        <item x="1"/>
        <item t="default"/>
      </items>
    </pivotField>
    <pivotField showAll="0"/>
    <pivotField showAll="0"/>
    <pivotField showAll="0"/>
    <pivotField showAll="0"/>
    <pivotField numFmtId="164" showAll="0"/>
  </pivotFields>
  <rowFields count="1">
    <field x="4"/>
  </rowFields>
  <rowItems count="8">
    <i>
      <x/>
    </i>
    <i>
      <x v="1"/>
    </i>
    <i>
      <x v="2"/>
    </i>
    <i>
      <x v="3"/>
    </i>
    <i>
      <x v="4"/>
    </i>
    <i>
      <x v="5"/>
    </i>
    <i>
      <x v="6"/>
    </i>
    <i t="grand">
      <x/>
    </i>
  </rowItems>
  <colItems count="1">
    <i/>
  </colItems>
  <pageFields count="1">
    <pageField fld="7" item="0" hier="-1"/>
  </pageFields>
  <dataFields count="1">
    <dataField name="Count of  SQL" fld="7" subtotal="count" baseField="0" baseItem="0"/>
  </dataFields>
  <chartFormats count="16">
    <chartFormat chart="2" format="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4" count="1" selected="0">
            <x v="0"/>
          </reference>
        </references>
      </pivotArea>
    </chartFormat>
    <chartFormat chart="10" format="11">
      <pivotArea type="data" outline="0" fieldPosition="0">
        <references count="2">
          <reference field="4294967294" count="1" selected="0">
            <x v="0"/>
          </reference>
          <reference field="4" count="1" selected="0">
            <x v="1"/>
          </reference>
        </references>
      </pivotArea>
    </chartFormat>
    <chartFormat chart="10" format="12">
      <pivotArea type="data" outline="0" fieldPosition="0">
        <references count="2">
          <reference field="4294967294" count="1" selected="0">
            <x v="0"/>
          </reference>
          <reference field="4" count="1" selected="0">
            <x v="2"/>
          </reference>
        </references>
      </pivotArea>
    </chartFormat>
    <chartFormat chart="10" format="13">
      <pivotArea type="data" outline="0" fieldPosition="0">
        <references count="2">
          <reference field="4294967294" count="1" selected="0">
            <x v="0"/>
          </reference>
          <reference field="4" count="1" selected="0">
            <x v="3"/>
          </reference>
        </references>
      </pivotArea>
    </chartFormat>
    <chartFormat chart="10" format="14">
      <pivotArea type="data" outline="0" fieldPosition="0">
        <references count="2">
          <reference field="4294967294" count="1" selected="0">
            <x v="0"/>
          </reference>
          <reference field="4" count="1" selected="0">
            <x v="4"/>
          </reference>
        </references>
      </pivotArea>
    </chartFormat>
    <chartFormat chart="10" format="15">
      <pivotArea type="data" outline="0" fieldPosition="0">
        <references count="2">
          <reference field="4294967294" count="1" selected="0">
            <x v="0"/>
          </reference>
          <reference field="4" count="1" selected="0">
            <x v="5"/>
          </reference>
        </references>
      </pivotArea>
    </chartFormat>
    <chartFormat chart="10" format="16">
      <pivotArea type="data" outline="0" fieldPosition="0">
        <references count="2">
          <reference field="4294967294" count="1" selected="0">
            <x v="0"/>
          </reference>
          <reference field="4" count="1" selected="0">
            <x v="6"/>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3"/>
          </reference>
        </references>
      </pivotArea>
    </chartFormat>
    <chartFormat chart="2" format="5">
      <pivotArea type="data" outline="0" fieldPosition="0">
        <references count="2">
          <reference field="4294967294" count="1" selected="0">
            <x v="0"/>
          </reference>
          <reference field="4" count="1" selected="0">
            <x v="4"/>
          </reference>
        </references>
      </pivotArea>
    </chartFormat>
    <chartFormat chart="2" format="6">
      <pivotArea type="data" outline="0" fieldPosition="0">
        <references count="2">
          <reference field="4294967294" count="1" selected="0">
            <x v="0"/>
          </reference>
          <reference field="4" count="1" selected="0">
            <x v="5"/>
          </reference>
        </references>
      </pivotArea>
    </chartFormat>
    <chartFormat chart="2" format="7">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200-000003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7:C34" firstHeaderRow="1" firstDataRow="1" firstDataCol="1" rowPageCount="1" colPageCount="1"/>
  <pivotFields count="13">
    <pivotField showAll="0"/>
    <pivotField showAll="0"/>
    <pivotField showAll="0"/>
    <pivotField showAll="0"/>
    <pivotField axis="axisRow" showAll="0">
      <items count="8">
        <item x="0"/>
        <item x="2"/>
        <item x="6"/>
        <item x="4"/>
        <item x="3"/>
        <item x="5"/>
        <item x="1"/>
        <item t="default"/>
      </items>
    </pivotField>
    <pivotField showAll="0"/>
    <pivotField axis="axisPage" dataField="1" multipleItemSelectionAllowed="1" showAll="0">
      <items count="7">
        <item h="1" x="1"/>
        <item h="1" x="4"/>
        <item h="1" x="2"/>
        <item x="0"/>
        <item h="1" x="3"/>
        <item h="1" x="5"/>
        <item t="default"/>
      </items>
    </pivotField>
    <pivotField showAll="0"/>
    <pivotField showAll="0"/>
    <pivotField showAll="0"/>
    <pivotField showAll="0"/>
    <pivotField showAll="0"/>
    <pivotField numFmtId="164" showAll="0"/>
  </pivotFields>
  <rowFields count="1">
    <field x="4"/>
  </rowFields>
  <rowItems count="7">
    <i>
      <x/>
    </i>
    <i>
      <x v="1"/>
    </i>
    <i>
      <x v="2"/>
    </i>
    <i>
      <x v="3"/>
    </i>
    <i>
      <x v="5"/>
    </i>
    <i>
      <x v="6"/>
    </i>
    <i t="grand">
      <x/>
    </i>
  </rowItems>
  <colItems count="1">
    <i/>
  </colItems>
  <pageFields count="1">
    <pageField fld="6" hier="-1"/>
  </pageFields>
  <dataFields count="1">
    <dataField name="Count of  Programmierung" fld="6" subtotal="count"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17:H23" firstHeaderRow="1" firstDataRow="1" firstDataCol="1" rowPageCount="1" colPageCount="1"/>
  <pivotFields count="13">
    <pivotField showAll="0"/>
    <pivotField showAll="0"/>
    <pivotField showAll="0"/>
    <pivotField showAll="0"/>
    <pivotField axis="axisRow" showAll="0">
      <items count="8">
        <item x="0"/>
        <item x="2"/>
        <item x="6"/>
        <item x="4"/>
        <item x="3"/>
        <item x="5"/>
        <item x="1"/>
        <item t="default"/>
      </items>
    </pivotField>
    <pivotField showAll="0"/>
    <pivotField showAll="0"/>
    <pivotField multipleItemSelectionAllowed="1" showAll="0">
      <items count="3">
        <item x="0"/>
        <item h="1" x="1"/>
        <item t="default"/>
      </items>
    </pivotField>
    <pivotField axis="axisPage" dataField="1" showAll="0">
      <items count="3">
        <item x="0"/>
        <item x="1"/>
        <item t="default"/>
      </items>
    </pivotField>
    <pivotField showAll="0"/>
    <pivotField showAll="0"/>
    <pivotField showAll="0"/>
    <pivotField numFmtId="164" showAll="0"/>
  </pivotFields>
  <rowFields count="1">
    <field x="4"/>
  </rowFields>
  <rowItems count="6">
    <i>
      <x/>
    </i>
    <i>
      <x v="1"/>
    </i>
    <i>
      <x v="2"/>
    </i>
    <i>
      <x v="3"/>
    </i>
    <i>
      <x v="6"/>
    </i>
    <i t="grand">
      <x/>
    </i>
  </rowItems>
  <colItems count="1">
    <i/>
  </colItems>
  <pageFields count="1">
    <pageField fld="8" item="0" hier="-1"/>
  </pageFields>
  <dataFields count="1">
    <dataField name="Count of  Excel" fld="8" subtotal="count" baseField="0" baseItem="0"/>
  </dataFields>
  <chartFormats count="12">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4" count="1" selected="0">
            <x v="0"/>
          </reference>
        </references>
      </pivotArea>
    </chartFormat>
    <chartFormat chart="4" format="9">
      <pivotArea type="data" outline="0" fieldPosition="0">
        <references count="2">
          <reference field="4294967294" count="1" selected="0">
            <x v="0"/>
          </reference>
          <reference field="4" count="1" selected="0">
            <x v="1"/>
          </reference>
        </references>
      </pivotArea>
    </chartFormat>
    <chartFormat chart="4" format="10">
      <pivotArea type="data" outline="0" fieldPosition="0">
        <references count="2">
          <reference field="4294967294" count="1" selected="0">
            <x v="0"/>
          </reference>
          <reference field="4" count="1" selected="0">
            <x v="2"/>
          </reference>
        </references>
      </pivotArea>
    </chartFormat>
    <chartFormat chart="4" format="11">
      <pivotArea type="data" outline="0" fieldPosition="0">
        <references count="2">
          <reference field="4294967294" count="1" selected="0">
            <x v="0"/>
          </reference>
          <reference field="4" count="1" selected="0">
            <x v="3"/>
          </reference>
        </references>
      </pivotArea>
    </chartFormat>
    <chartFormat chart="4" format="12">
      <pivotArea type="data" outline="0" fieldPosition="0">
        <references count="2">
          <reference field="4294967294" count="1" selected="0">
            <x v="0"/>
          </reference>
          <reference field="4" count="1" selected="0">
            <x v="6"/>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Ort" xr10:uid="{00000000-0013-0000-FFFF-FFFF01000000}" sourceName=" Ort">
  <pivotTables>
    <pivotTable tabId="3" name="PivotTable11"/>
    <pivotTable tabId="3" name="PivotTable2"/>
    <pivotTable tabId="3" name="PivotTable3"/>
    <pivotTable tabId="3" name="PivotTable5"/>
    <pivotTable tabId="3" name="PivotTable6"/>
  </pivotTables>
  <data>
    <tabular pivotCacheId="2028965552">
      <items count="7">
        <i x="0" s="1"/>
        <i x="2" s="1"/>
        <i x="6" s="1"/>
        <i x="4" s="1"/>
        <i x="3" s="1"/>
        <i x="5"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usbildung" xr10:uid="{00000000-0013-0000-FFFF-FFFF02000000}" sourceName=" Ausbildung">
  <pivotTables>
    <pivotTable tabId="3" name="PivotTable11"/>
  </pivotTables>
  <data>
    <tabular pivotCacheId="2028965552">
      <items count="5">
        <i x="4" s="1"/>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xcel" xr10:uid="{00000000-0013-0000-FFFF-FFFF03000000}" sourceName=" Excel">
  <pivotTables>
    <pivotTable tabId="3" name="PivotTable3"/>
  </pivotTables>
  <data>
    <tabular pivotCacheId="2028965552">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Programmierung" xr10:uid="{00000000-0013-0000-FFFF-FFFF04000000}" sourceName=" Programmierung">
  <pivotTables>
    <pivotTable tabId="3" name="PivotTable5"/>
  </pivotTables>
  <data>
    <tabular pivotCacheId="2028965552">
      <items count="6">
        <i x="1"/>
        <i x="4"/>
        <i x="2"/>
        <i x="0" s="1"/>
        <i x="3"/>
        <i x="5"/>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SQL" xr10:uid="{00000000-0013-0000-FFFF-FFFF05000000}" sourceName=" SQL">
  <pivotTables>
    <pivotTable tabId="3" name="PivotTable6"/>
  </pivotTables>
  <data>
    <tabular pivotCacheId="2028965552">
      <items count="2">
        <i x="0" s="1"/>
        <i x="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 Ort" xr10:uid="{00000000-0014-0000-FFFF-FFFF01000000}" cache="Slicer_Ort" caption=" Ort" rowHeight="257175"/>
  <slicer name=" Ausbildung" xr10:uid="{00000000-0014-0000-FFFF-FFFF02000000}" cache="Slicer_Ausbildung" caption=" Ausbildung" rowHeight="257175"/>
  <slicer name=" Excel" xr10:uid="{00000000-0014-0000-FFFF-FFFF03000000}" cache="Slicer_Excel" caption=" Excel" rowHeight="257175"/>
  <slicer name=" Programmierung" xr10:uid="{00000000-0014-0000-FFFF-FFFF04000000}" cache="Slicer_Programmierung" caption=" Programmierung" rowHeight="257175"/>
  <slicer name=" SQL" xr10:uid="{00000000-0014-0000-FFFF-FFFF05000000}" cache="Slicer_SQL" caption=" SQL" rowHeight="257175"/>
</slicer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purl.oclc.org/ooxml/officeDocument/relationships/pivotTable" Target="../pivotTables/pivotTable5.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0"/>
  <sheetViews>
    <sheetView topLeftCell="B32" workbookViewId="0">
      <selection sqref="A1:L59"/>
    </sheetView>
  </sheetViews>
  <sheetFormatPr defaultRowHeight="15" x14ac:dyDescent="0.25"/>
  <cols>
    <col min="1" max="1" width="52.28515625" bestFit="1" customWidth="1"/>
    <col min="2" max="2" width="47.42578125" bestFit="1" customWidth="1"/>
    <col min="3" max="3" width="12.7109375" bestFit="1" customWidth="1"/>
    <col min="4" max="4" width="6.42578125" customWidth="1"/>
    <col min="5" max="5" width="15.85546875" bestFit="1" customWidth="1"/>
    <col min="6" max="6" width="12.85546875" bestFit="1" customWidth="1"/>
    <col min="7" max="7" width="16.42578125" bestFit="1" customWidth="1"/>
    <col min="8" max="10" width="12.85546875" bestFit="1" customWidth="1"/>
    <col min="11" max="11" width="18" bestFit="1" customWidth="1"/>
    <col min="12" max="12" width="15.7109375" bestFit="1" customWidth="1"/>
    <col min="13" max="13" width="12.5703125" bestFit="1" customWidth="1"/>
  </cols>
  <sheetData>
    <row r="1" spans="1:12" x14ac:dyDescent="0.25">
      <c r="A1" t="s">
        <v>0</v>
      </c>
      <c r="B1" t="s">
        <v>1</v>
      </c>
      <c r="C1" t="s">
        <v>2</v>
      </c>
      <c r="D1" t="s">
        <v>31</v>
      </c>
      <c r="E1" t="s">
        <v>3</v>
      </c>
      <c r="F1" t="s">
        <v>4</v>
      </c>
      <c r="G1" t="s">
        <v>5</v>
      </c>
      <c r="H1" t="s">
        <v>6</v>
      </c>
      <c r="I1" t="s">
        <v>7</v>
      </c>
      <c r="J1" t="s">
        <v>8</v>
      </c>
      <c r="K1" t="s">
        <v>9</v>
      </c>
      <c r="L1" t="s">
        <v>10</v>
      </c>
    </row>
    <row r="2" spans="1:12" x14ac:dyDescent="0.25">
      <c r="A2" s="1" t="s">
        <v>11</v>
      </c>
      <c r="B2" t="s">
        <v>12</v>
      </c>
      <c r="C2" s="2">
        <v>0</v>
      </c>
      <c r="D2">
        <v>0</v>
      </c>
      <c r="E2" t="s">
        <v>13</v>
      </c>
      <c r="F2" t="s">
        <v>14</v>
      </c>
      <c r="G2" t="s">
        <v>15</v>
      </c>
      <c r="H2" t="s">
        <v>16</v>
      </c>
      <c r="I2" t="s">
        <v>16</v>
      </c>
      <c r="J2" t="s">
        <v>17</v>
      </c>
      <c r="K2" t="s">
        <v>18</v>
      </c>
      <c r="L2" t="s">
        <v>19</v>
      </c>
    </row>
    <row r="3" spans="1:12" x14ac:dyDescent="0.25">
      <c r="A3" t="s">
        <v>20</v>
      </c>
      <c r="B3" t="s">
        <v>21</v>
      </c>
      <c r="C3">
        <v>2956.17</v>
      </c>
      <c r="D3">
        <v>0</v>
      </c>
      <c r="E3" t="s">
        <v>22</v>
      </c>
      <c r="F3" t="s">
        <v>32</v>
      </c>
      <c r="G3" t="s">
        <v>15</v>
      </c>
      <c r="H3" t="s">
        <v>16</v>
      </c>
      <c r="I3" t="s">
        <v>14</v>
      </c>
      <c r="J3" t="s">
        <v>23</v>
      </c>
    </row>
    <row r="4" spans="1:12" x14ac:dyDescent="0.25">
      <c r="A4" t="s">
        <v>11</v>
      </c>
      <c r="B4" t="s">
        <v>24</v>
      </c>
      <c r="C4">
        <v>3219.17</v>
      </c>
      <c r="D4">
        <v>0</v>
      </c>
      <c r="E4" t="s">
        <v>13</v>
      </c>
      <c r="F4" t="s">
        <v>25</v>
      </c>
      <c r="G4" t="s">
        <v>15</v>
      </c>
      <c r="H4" t="s">
        <v>16</v>
      </c>
      <c r="I4" t="s">
        <v>14</v>
      </c>
      <c r="J4" t="s">
        <v>14</v>
      </c>
      <c r="K4" t="s">
        <v>26</v>
      </c>
      <c r="L4" t="s">
        <v>27</v>
      </c>
    </row>
    <row r="5" spans="1:12" x14ac:dyDescent="0.25">
      <c r="A5" t="s">
        <v>28</v>
      </c>
      <c r="B5" t="s">
        <v>30</v>
      </c>
      <c r="C5" s="2">
        <v>3300</v>
      </c>
      <c r="D5">
        <v>2</v>
      </c>
      <c r="E5" t="s">
        <v>29</v>
      </c>
      <c r="F5" t="s">
        <v>32</v>
      </c>
      <c r="G5" t="s">
        <v>14</v>
      </c>
      <c r="H5" t="s">
        <v>14</v>
      </c>
      <c r="I5" t="s">
        <v>14</v>
      </c>
      <c r="J5" t="s">
        <v>14</v>
      </c>
    </row>
    <row r="6" spans="1:12" x14ac:dyDescent="0.25">
      <c r="A6" t="s">
        <v>33</v>
      </c>
      <c r="B6" t="s">
        <v>34</v>
      </c>
      <c r="C6" s="2">
        <v>2500</v>
      </c>
      <c r="D6">
        <v>3</v>
      </c>
      <c r="E6" t="s">
        <v>22</v>
      </c>
      <c r="F6" t="s">
        <v>25</v>
      </c>
      <c r="G6" t="s">
        <v>14</v>
      </c>
      <c r="H6" t="s">
        <v>14</v>
      </c>
      <c r="I6" t="s">
        <v>16</v>
      </c>
      <c r="J6" t="s">
        <v>14</v>
      </c>
      <c r="K6" t="s">
        <v>35</v>
      </c>
      <c r="L6" t="s">
        <v>36</v>
      </c>
    </row>
    <row r="7" spans="1:12" x14ac:dyDescent="0.25">
      <c r="A7" t="s">
        <v>37</v>
      </c>
      <c r="B7" t="s">
        <v>38</v>
      </c>
      <c r="C7" s="2">
        <v>3571</v>
      </c>
      <c r="D7">
        <v>3</v>
      </c>
      <c r="E7" t="s">
        <v>22</v>
      </c>
      <c r="F7" t="s">
        <v>39</v>
      </c>
      <c r="G7" t="s">
        <v>41</v>
      </c>
      <c r="H7" t="s">
        <v>16</v>
      </c>
      <c r="I7" t="s">
        <v>16</v>
      </c>
      <c r="J7" t="s">
        <v>40</v>
      </c>
      <c r="K7" t="s">
        <v>42</v>
      </c>
      <c r="L7" t="s">
        <v>43</v>
      </c>
    </row>
    <row r="8" spans="1:12" x14ac:dyDescent="0.25">
      <c r="A8" t="s">
        <v>44</v>
      </c>
      <c r="B8" t="s">
        <v>45</v>
      </c>
      <c r="C8" s="2">
        <v>4500</v>
      </c>
      <c r="D8">
        <v>2</v>
      </c>
      <c r="E8" t="s">
        <v>22</v>
      </c>
      <c r="F8" t="s">
        <v>39</v>
      </c>
      <c r="G8" t="s">
        <v>14</v>
      </c>
      <c r="H8" t="s">
        <v>16</v>
      </c>
      <c r="I8" t="s">
        <v>14</v>
      </c>
      <c r="J8" t="s">
        <v>17</v>
      </c>
    </row>
    <row r="9" spans="1:12" x14ac:dyDescent="0.25">
      <c r="A9" t="s">
        <v>11</v>
      </c>
      <c r="B9" t="s">
        <v>46</v>
      </c>
      <c r="C9" s="2">
        <v>3000</v>
      </c>
      <c r="D9">
        <v>2</v>
      </c>
      <c r="E9" t="s">
        <v>47</v>
      </c>
      <c r="F9" t="s">
        <v>25</v>
      </c>
      <c r="G9" t="s">
        <v>14</v>
      </c>
      <c r="H9" t="s">
        <v>14</v>
      </c>
      <c r="I9" t="s">
        <v>14</v>
      </c>
      <c r="J9" t="s">
        <v>14</v>
      </c>
      <c r="K9" t="s">
        <v>49</v>
      </c>
      <c r="L9" t="s">
        <v>48</v>
      </c>
    </row>
    <row r="10" spans="1:12" x14ac:dyDescent="0.25">
      <c r="A10" t="s">
        <v>11</v>
      </c>
      <c r="B10" t="s">
        <v>50</v>
      </c>
      <c r="C10" s="2">
        <v>0</v>
      </c>
      <c r="D10">
        <v>0</v>
      </c>
      <c r="E10" t="s">
        <v>29</v>
      </c>
      <c r="F10" t="s">
        <v>25</v>
      </c>
      <c r="G10" t="s">
        <v>14</v>
      </c>
      <c r="H10" t="s">
        <v>16</v>
      </c>
      <c r="I10" t="s">
        <v>14</v>
      </c>
      <c r="J10" t="s">
        <v>14</v>
      </c>
    </row>
    <row r="11" spans="1:12" x14ac:dyDescent="0.25">
      <c r="A11" t="s">
        <v>11</v>
      </c>
      <c r="B11" t="s">
        <v>51</v>
      </c>
      <c r="C11" s="2">
        <v>2396</v>
      </c>
      <c r="D11">
        <v>0</v>
      </c>
      <c r="E11" t="s">
        <v>52</v>
      </c>
      <c r="F11" t="s">
        <v>14</v>
      </c>
      <c r="G11" t="s">
        <v>14</v>
      </c>
      <c r="H11" t="s">
        <v>16</v>
      </c>
      <c r="I11" t="s">
        <v>14</v>
      </c>
      <c r="J11" t="s">
        <v>17</v>
      </c>
      <c r="K11" t="s">
        <v>40</v>
      </c>
    </row>
    <row r="12" spans="1:12" x14ac:dyDescent="0.25">
      <c r="A12" t="s">
        <v>11</v>
      </c>
      <c r="B12" t="s">
        <v>53</v>
      </c>
      <c r="C12" s="2">
        <v>3436</v>
      </c>
      <c r="D12">
        <v>2</v>
      </c>
      <c r="E12" t="s">
        <v>22</v>
      </c>
      <c r="F12" t="s">
        <v>14</v>
      </c>
      <c r="G12" t="s">
        <v>15</v>
      </c>
      <c r="H12" t="s">
        <v>16</v>
      </c>
      <c r="I12" t="s">
        <v>14</v>
      </c>
      <c r="J12" t="s">
        <v>14</v>
      </c>
      <c r="K12" t="s">
        <v>54</v>
      </c>
      <c r="L12" t="s">
        <v>55</v>
      </c>
    </row>
    <row r="13" spans="1:12" x14ac:dyDescent="0.25">
      <c r="A13" t="s">
        <v>11</v>
      </c>
      <c r="B13" t="s">
        <v>56</v>
      </c>
      <c r="C13" s="2">
        <v>3928.57</v>
      </c>
      <c r="D13">
        <v>4</v>
      </c>
      <c r="E13" t="s">
        <v>22</v>
      </c>
      <c r="F13" t="s">
        <v>25</v>
      </c>
      <c r="G13" t="s">
        <v>14</v>
      </c>
      <c r="H13" t="s">
        <v>16</v>
      </c>
      <c r="I13" t="s">
        <v>16</v>
      </c>
      <c r="J13" t="s">
        <v>14</v>
      </c>
      <c r="K13" t="s">
        <v>57</v>
      </c>
      <c r="L13" t="s">
        <v>58</v>
      </c>
    </row>
    <row r="14" spans="1:12" x14ac:dyDescent="0.25">
      <c r="A14" t="s">
        <v>11</v>
      </c>
      <c r="B14" t="s">
        <v>59</v>
      </c>
      <c r="C14" s="2">
        <v>0</v>
      </c>
      <c r="D14">
        <v>0</v>
      </c>
      <c r="E14" t="s">
        <v>62</v>
      </c>
      <c r="F14" t="s">
        <v>25</v>
      </c>
      <c r="G14" t="s">
        <v>15</v>
      </c>
      <c r="H14" t="s">
        <v>16</v>
      </c>
      <c r="I14" t="s">
        <v>14</v>
      </c>
      <c r="J14" t="s">
        <v>14</v>
      </c>
      <c r="K14" t="s">
        <v>60</v>
      </c>
      <c r="L14" t="s">
        <v>61</v>
      </c>
    </row>
    <row r="15" spans="1:12" x14ac:dyDescent="0.25">
      <c r="A15" t="s">
        <v>11</v>
      </c>
      <c r="B15" t="s">
        <v>63</v>
      </c>
      <c r="C15" s="2">
        <v>3200</v>
      </c>
      <c r="D15">
        <v>0</v>
      </c>
      <c r="E15" t="s">
        <v>52</v>
      </c>
      <c r="F15" t="s">
        <v>25</v>
      </c>
      <c r="G15" t="s">
        <v>14</v>
      </c>
      <c r="H15" t="s">
        <v>14</v>
      </c>
      <c r="I15" t="s">
        <v>16</v>
      </c>
      <c r="J15" t="s">
        <v>14</v>
      </c>
      <c r="K15" t="s">
        <v>64</v>
      </c>
    </row>
    <row r="16" spans="1:12" x14ac:dyDescent="0.25">
      <c r="A16" t="s">
        <v>11</v>
      </c>
      <c r="B16" t="s">
        <v>24</v>
      </c>
      <c r="C16" s="2">
        <v>0</v>
      </c>
      <c r="D16">
        <v>0</v>
      </c>
      <c r="E16" t="s">
        <v>22</v>
      </c>
      <c r="F16" t="s">
        <v>25</v>
      </c>
      <c r="G16" t="s">
        <v>15</v>
      </c>
      <c r="H16" t="s">
        <v>16</v>
      </c>
      <c r="I16" t="s">
        <v>16</v>
      </c>
      <c r="J16" t="s">
        <v>14</v>
      </c>
      <c r="K16" t="s">
        <v>26</v>
      </c>
    </row>
    <row r="17" spans="1:12" x14ac:dyDescent="0.25">
      <c r="A17" t="s">
        <v>65</v>
      </c>
      <c r="B17" t="s">
        <v>66</v>
      </c>
      <c r="C17" s="2">
        <v>2956.17</v>
      </c>
      <c r="D17">
        <v>0</v>
      </c>
      <c r="E17" t="s">
        <v>22</v>
      </c>
      <c r="F17" t="s">
        <v>25</v>
      </c>
      <c r="G17" t="s">
        <v>15</v>
      </c>
      <c r="H17" t="s">
        <v>16</v>
      </c>
      <c r="I17" t="s">
        <v>14</v>
      </c>
      <c r="J17" t="s">
        <v>23</v>
      </c>
    </row>
    <row r="18" spans="1:12" x14ac:dyDescent="0.25">
      <c r="A18" t="s">
        <v>67</v>
      </c>
      <c r="B18" t="s">
        <v>68</v>
      </c>
      <c r="C18" s="2">
        <v>2175.56</v>
      </c>
      <c r="D18">
        <v>0</v>
      </c>
      <c r="E18" t="s">
        <v>13</v>
      </c>
      <c r="F18" t="s">
        <v>32</v>
      </c>
      <c r="G18" t="s">
        <v>14</v>
      </c>
      <c r="H18" t="s">
        <v>16</v>
      </c>
      <c r="I18" t="s">
        <v>14</v>
      </c>
      <c r="J18" t="s">
        <v>23</v>
      </c>
      <c r="K18" t="s">
        <v>69</v>
      </c>
      <c r="L18" t="s">
        <v>70</v>
      </c>
    </row>
    <row r="19" spans="1:12" x14ac:dyDescent="0.25">
      <c r="A19" t="s">
        <v>71</v>
      </c>
      <c r="B19" t="s">
        <v>72</v>
      </c>
      <c r="C19" s="2">
        <v>3724</v>
      </c>
      <c r="D19">
        <v>0</v>
      </c>
      <c r="E19" t="s">
        <v>29</v>
      </c>
      <c r="F19" t="s">
        <v>32</v>
      </c>
      <c r="G19" t="s">
        <v>14</v>
      </c>
      <c r="H19" t="s">
        <v>16</v>
      </c>
      <c r="I19" t="s">
        <v>14</v>
      </c>
      <c r="J19" t="s">
        <v>40</v>
      </c>
      <c r="K19" t="s">
        <v>73</v>
      </c>
      <c r="L19" t="s">
        <v>74</v>
      </c>
    </row>
    <row r="20" spans="1:12" x14ac:dyDescent="0.25">
      <c r="A20" t="s">
        <v>75</v>
      </c>
      <c r="B20" t="s">
        <v>76</v>
      </c>
      <c r="C20" s="2">
        <v>0</v>
      </c>
      <c r="D20">
        <v>2</v>
      </c>
      <c r="E20" t="s">
        <v>22</v>
      </c>
      <c r="F20" t="s">
        <v>14</v>
      </c>
      <c r="G20" t="s">
        <v>14</v>
      </c>
      <c r="H20" t="s">
        <v>16</v>
      </c>
      <c r="I20" t="s">
        <v>16</v>
      </c>
      <c r="J20" t="s">
        <v>17</v>
      </c>
      <c r="K20" t="s">
        <v>77</v>
      </c>
    </row>
    <row r="21" spans="1:12" x14ac:dyDescent="0.25">
      <c r="A21" t="s">
        <v>78</v>
      </c>
      <c r="B21" t="s">
        <v>79</v>
      </c>
      <c r="C21" s="2">
        <v>2633</v>
      </c>
      <c r="D21">
        <v>0</v>
      </c>
      <c r="E21" t="s">
        <v>13</v>
      </c>
      <c r="F21" t="s">
        <v>25</v>
      </c>
      <c r="G21" t="s">
        <v>15</v>
      </c>
      <c r="H21" t="s">
        <v>14</v>
      </c>
      <c r="I21" t="s">
        <v>14</v>
      </c>
      <c r="J21" t="s">
        <v>14</v>
      </c>
      <c r="K21" t="s">
        <v>26</v>
      </c>
      <c r="L21" t="s">
        <v>80</v>
      </c>
    </row>
    <row r="22" spans="1:12" x14ac:dyDescent="0.25">
      <c r="A22" t="s">
        <v>82</v>
      </c>
      <c r="B22" t="s">
        <v>81</v>
      </c>
      <c r="C22" s="2">
        <v>3911</v>
      </c>
      <c r="D22">
        <v>0</v>
      </c>
      <c r="E22" t="s">
        <v>22</v>
      </c>
      <c r="F22" t="s">
        <v>32</v>
      </c>
      <c r="G22" t="s">
        <v>15</v>
      </c>
      <c r="H22" t="s">
        <v>16</v>
      </c>
      <c r="I22" t="s">
        <v>14</v>
      </c>
      <c r="J22" t="s">
        <v>40</v>
      </c>
    </row>
    <row r="23" spans="1:12" x14ac:dyDescent="0.25">
      <c r="A23" t="s">
        <v>84</v>
      </c>
      <c r="B23" t="s">
        <v>83</v>
      </c>
      <c r="C23" s="2">
        <v>3000</v>
      </c>
      <c r="D23">
        <v>2</v>
      </c>
      <c r="E23" t="s">
        <v>47</v>
      </c>
      <c r="F23" t="s">
        <v>25</v>
      </c>
      <c r="G23" t="s">
        <v>14</v>
      </c>
      <c r="H23" t="s">
        <v>14</v>
      </c>
      <c r="I23" t="s">
        <v>14</v>
      </c>
      <c r="J23" t="s">
        <v>14</v>
      </c>
      <c r="K23" t="s">
        <v>48</v>
      </c>
      <c r="L23" t="s">
        <v>49</v>
      </c>
    </row>
    <row r="24" spans="1:12" x14ac:dyDescent="0.25">
      <c r="A24" t="s">
        <v>86</v>
      </c>
      <c r="B24" t="s">
        <v>85</v>
      </c>
      <c r="C24" s="2">
        <v>4000</v>
      </c>
      <c r="D24">
        <v>3</v>
      </c>
      <c r="E24" t="s">
        <v>29</v>
      </c>
      <c r="F24" t="s">
        <v>25</v>
      </c>
      <c r="G24" t="s">
        <v>14</v>
      </c>
      <c r="H24" t="s">
        <v>16</v>
      </c>
      <c r="I24" t="s">
        <v>14</v>
      </c>
      <c r="J24" t="s">
        <v>14</v>
      </c>
      <c r="K24" t="s">
        <v>87</v>
      </c>
      <c r="L24" t="s">
        <v>88</v>
      </c>
    </row>
    <row r="25" spans="1:12" x14ac:dyDescent="0.25">
      <c r="A25" t="s">
        <v>90</v>
      </c>
      <c r="B25" t="s">
        <v>89</v>
      </c>
      <c r="C25" s="2">
        <v>3214</v>
      </c>
      <c r="D25">
        <v>0</v>
      </c>
      <c r="E25" t="s">
        <v>52</v>
      </c>
      <c r="F25" t="s">
        <v>32</v>
      </c>
      <c r="G25" t="s">
        <v>15</v>
      </c>
      <c r="H25" t="s">
        <v>16</v>
      </c>
      <c r="I25" t="s">
        <v>14</v>
      </c>
      <c r="J25" t="s">
        <v>17</v>
      </c>
    </row>
    <row r="26" spans="1:12" x14ac:dyDescent="0.25">
      <c r="A26" t="s">
        <v>92</v>
      </c>
      <c r="B26" t="s">
        <v>91</v>
      </c>
      <c r="C26" s="2">
        <f>55000/14</f>
        <v>3928.5714285714284</v>
      </c>
      <c r="D26">
        <v>0</v>
      </c>
      <c r="E26" t="s">
        <v>13</v>
      </c>
      <c r="F26" t="s">
        <v>14</v>
      </c>
      <c r="G26" t="s">
        <v>14</v>
      </c>
      <c r="H26" t="s">
        <v>16</v>
      </c>
      <c r="I26" t="s">
        <v>14</v>
      </c>
      <c r="J26" t="s">
        <v>40</v>
      </c>
    </row>
    <row r="27" spans="1:12" x14ac:dyDescent="0.25">
      <c r="A27" t="s">
        <v>94</v>
      </c>
      <c r="B27" t="s">
        <v>93</v>
      </c>
      <c r="C27" s="2">
        <v>3436</v>
      </c>
      <c r="D27">
        <v>0</v>
      </c>
      <c r="E27" t="s">
        <v>22</v>
      </c>
      <c r="F27" t="s">
        <v>25</v>
      </c>
      <c r="G27" t="s">
        <v>95</v>
      </c>
      <c r="H27" t="s">
        <v>16</v>
      </c>
      <c r="I27" t="s">
        <v>16</v>
      </c>
      <c r="J27" t="s">
        <v>40</v>
      </c>
    </row>
    <row r="28" spans="1:12" x14ac:dyDescent="0.25">
      <c r="A28" t="s">
        <v>97</v>
      </c>
      <c r="B28" t="s">
        <v>96</v>
      </c>
      <c r="C28" s="2">
        <v>3024</v>
      </c>
      <c r="D28">
        <v>0</v>
      </c>
      <c r="E28" t="s">
        <v>22</v>
      </c>
      <c r="F28" t="s">
        <v>25</v>
      </c>
      <c r="G28" t="s">
        <v>15</v>
      </c>
      <c r="H28" t="s">
        <v>16</v>
      </c>
      <c r="I28" t="s">
        <v>16</v>
      </c>
      <c r="J28" t="s">
        <v>14</v>
      </c>
      <c r="K28" t="s">
        <v>55</v>
      </c>
      <c r="L28" t="s">
        <v>64</v>
      </c>
    </row>
    <row r="29" spans="1:12" x14ac:dyDescent="0.25">
      <c r="A29" t="s">
        <v>98</v>
      </c>
      <c r="B29" t="s">
        <v>99</v>
      </c>
      <c r="C29" s="2">
        <v>0</v>
      </c>
      <c r="D29">
        <v>0</v>
      </c>
      <c r="E29" t="s">
        <v>22</v>
      </c>
      <c r="F29" t="s">
        <v>14</v>
      </c>
      <c r="G29" t="s">
        <v>15</v>
      </c>
      <c r="H29" t="s">
        <v>16</v>
      </c>
      <c r="I29" t="s">
        <v>14</v>
      </c>
      <c r="J29" t="s">
        <v>14</v>
      </c>
      <c r="K29" t="s">
        <v>100</v>
      </c>
    </row>
    <row r="30" spans="1:12" x14ac:dyDescent="0.25">
      <c r="A30" t="s">
        <v>65</v>
      </c>
      <c r="B30" t="s">
        <v>101</v>
      </c>
      <c r="C30" s="2">
        <v>0</v>
      </c>
      <c r="D30">
        <v>2</v>
      </c>
      <c r="E30" t="s">
        <v>29</v>
      </c>
      <c r="F30" t="s">
        <v>25</v>
      </c>
      <c r="G30" t="s">
        <v>15</v>
      </c>
      <c r="H30" t="s">
        <v>14</v>
      </c>
      <c r="I30" t="s">
        <v>14</v>
      </c>
      <c r="J30" t="s">
        <v>14</v>
      </c>
      <c r="K30" t="s">
        <v>100</v>
      </c>
    </row>
    <row r="31" spans="1:12" x14ac:dyDescent="0.25">
      <c r="A31" t="s">
        <v>103</v>
      </c>
      <c r="B31" t="s">
        <v>102</v>
      </c>
      <c r="C31" s="2">
        <v>2800</v>
      </c>
      <c r="D31">
        <v>0</v>
      </c>
      <c r="E31" t="s">
        <v>52</v>
      </c>
      <c r="F31" t="s">
        <v>32</v>
      </c>
      <c r="G31" t="s">
        <v>14</v>
      </c>
      <c r="H31" t="s">
        <v>14</v>
      </c>
      <c r="I31" t="s">
        <v>14</v>
      </c>
      <c r="J31" t="s">
        <v>14</v>
      </c>
    </row>
    <row r="32" spans="1:12" x14ac:dyDescent="0.25">
      <c r="A32" t="s">
        <v>11</v>
      </c>
      <c r="B32" t="s">
        <v>104</v>
      </c>
      <c r="C32" s="2">
        <v>0</v>
      </c>
      <c r="D32">
        <v>0</v>
      </c>
      <c r="E32" t="s">
        <v>29</v>
      </c>
      <c r="F32" t="s">
        <v>25</v>
      </c>
      <c r="G32" t="s">
        <v>15</v>
      </c>
      <c r="H32" t="s">
        <v>14</v>
      </c>
      <c r="I32" t="s">
        <v>14</v>
      </c>
      <c r="J32" t="s">
        <v>14</v>
      </c>
      <c r="K32" t="s">
        <v>100</v>
      </c>
    </row>
    <row r="33" spans="1:12" x14ac:dyDescent="0.25">
      <c r="A33" t="s">
        <v>11</v>
      </c>
      <c r="B33" t="s">
        <v>105</v>
      </c>
      <c r="C33" s="2">
        <v>2853</v>
      </c>
      <c r="D33">
        <v>2</v>
      </c>
      <c r="E33" t="s">
        <v>22</v>
      </c>
      <c r="F33" t="s">
        <v>14</v>
      </c>
      <c r="G33" t="s">
        <v>14</v>
      </c>
      <c r="H33" t="s">
        <v>16</v>
      </c>
      <c r="I33" t="s">
        <v>14</v>
      </c>
      <c r="J33" t="s">
        <v>40</v>
      </c>
      <c r="K33" t="s">
        <v>106</v>
      </c>
      <c r="L33" t="s">
        <v>107</v>
      </c>
    </row>
    <row r="34" spans="1:12" x14ac:dyDescent="0.25">
      <c r="A34" t="s">
        <v>11</v>
      </c>
      <c r="B34" t="s">
        <v>108</v>
      </c>
      <c r="C34" s="2">
        <v>3150</v>
      </c>
      <c r="D34">
        <v>2</v>
      </c>
      <c r="E34" t="s">
        <v>109</v>
      </c>
      <c r="F34" t="s">
        <v>25</v>
      </c>
      <c r="G34" t="s">
        <v>14</v>
      </c>
      <c r="H34" t="s">
        <v>16</v>
      </c>
      <c r="I34" t="s">
        <v>14</v>
      </c>
      <c r="J34" t="s">
        <v>40</v>
      </c>
      <c r="K34" t="s">
        <v>95</v>
      </c>
    </row>
    <row r="35" spans="1:12" x14ac:dyDescent="0.25">
      <c r="A35" t="s">
        <v>11</v>
      </c>
      <c r="B35" t="s">
        <v>110</v>
      </c>
      <c r="C35" s="2">
        <v>3870</v>
      </c>
      <c r="D35">
        <v>0</v>
      </c>
      <c r="E35" t="s">
        <v>22</v>
      </c>
      <c r="F35" t="s">
        <v>14</v>
      </c>
      <c r="G35" t="s">
        <v>15</v>
      </c>
      <c r="H35" t="s">
        <v>16</v>
      </c>
      <c r="I35" t="s">
        <v>14</v>
      </c>
      <c r="J35" t="s">
        <v>40</v>
      </c>
      <c r="K35" t="s">
        <v>111</v>
      </c>
      <c r="L35" t="s">
        <v>48</v>
      </c>
    </row>
    <row r="36" spans="1:12" x14ac:dyDescent="0.25">
      <c r="A36" t="s">
        <v>11</v>
      </c>
      <c r="B36" t="s">
        <v>112</v>
      </c>
      <c r="C36" s="2">
        <v>3285</v>
      </c>
      <c r="D36">
        <v>0</v>
      </c>
      <c r="E36" t="s">
        <v>22</v>
      </c>
      <c r="F36" t="s">
        <v>32</v>
      </c>
      <c r="G36" t="s">
        <v>14</v>
      </c>
      <c r="H36" t="s">
        <v>16</v>
      </c>
      <c r="I36" t="s">
        <v>14</v>
      </c>
      <c r="J36" t="s">
        <v>40</v>
      </c>
    </row>
    <row r="37" spans="1:12" x14ac:dyDescent="0.25">
      <c r="A37" t="s">
        <v>11</v>
      </c>
      <c r="B37" t="s">
        <v>24</v>
      </c>
      <c r="C37" s="2">
        <f>44000/14</f>
        <v>3142.8571428571427</v>
      </c>
      <c r="D37">
        <v>0</v>
      </c>
      <c r="E37" t="s">
        <v>13</v>
      </c>
      <c r="F37" t="s">
        <v>25</v>
      </c>
      <c r="G37" t="s">
        <v>15</v>
      </c>
      <c r="H37" t="s">
        <v>16</v>
      </c>
      <c r="I37" t="s">
        <v>16</v>
      </c>
      <c r="J37" t="s">
        <v>17</v>
      </c>
    </row>
    <row r="38" spans="1:12" x14ac:dyDescent="0.25">
      <c r="A38" t="s">
        <v>11</v>
      </c>
      <c r="B38" t="s">
        <v>113</v>
      </c>
      <c r="C38" s="2">
        <f>35000/14</f>
        <v>2500</v>
      </c>
      <c r="D38">
        <v>2</v>
      </c>
      <c r="E38" t="s">
        <v>22</v>
      </c>
      <c r="F38" t="s">
        <v>39</v>
      </c>
      <c r="G38" t="s">
        <v>14</v>
      </c>
      <c r="H38" t="s">
        <v>14</v>
      </c>
      <c r="I38" t="s">
        <v>16</v>
      </c>
      <c r="J38" t="s">
        <v>14</v>
      </c>
    </row>
    <row r="39" spans="1:12" x14ac:dyDescent="0.25">
      <c r="A39" t="s">
        <v>11</v>
      </c>
      <c r="B39" t="s">
        <v>114</v>
      </c>
      <c r="C39" s="2">
        <f>40460/14</f>
        <v>2890</v>
      </c>
      <c r="D39">
        <v>2</v>
      </c>
      <c r="E39" t="s">
        <v>22</v>
      </c>
      <c r="F39" t="s">
        <v>25</v>
      </c>
      <c r="G39" t="s">
        <v>14</v>
      </c>
      <c r="H39" t="s">
        <v>14</v>
      </c>
      <c r="I39" t="s">
        <v>14</v>
      </c>
      <c r="J39" t="s">
        <v>14</v>
      </c>
      <c r="K39" t="s">
        <v>111</v>
      </c>
    </row>
    <row r="40" spans="1:12" x14ac:dyDescent="0.25">
      <c r="A40" s="3" t="s">
        <v>116</v>
      </c>
      <c r="B40" t="s">
        <v>115</v>
      </c>
      <c r="C40" s="2">
        <v>2286</v>
      </c>
      <c r="D40">
        <v>2</v>
      </c>
      <c r="E40" t="s">
        <v>22</v>
      </c>
      <c r="F40" t="s">
        <v>25</v>
      </c>
      <c r="G40" t="s">
        <v>117</v>
      </c>
      <c r="H40" t="s">
        <v>16</v>
      </c>
      <c r="I40" t="s">
        <v>14</v>
      </c>
      <c r="J40" t="s">
        <v>40</v>
      </c>
      <c r="K40" t="s">
        <v>118</v>
      </c>
    </row>
    <row r="41" spans="1:12" x14ac:dyDescent="0.25">
      <c r="A41" s="3" t="s">
        <v>122</v>
      </c>
      <c r="B41" t="s">
        <v>119</v>
      </c>
      <c r="C41" s="2">
        <v>2200</v>
      </c>
      <c r="D41">
        <v>2</v>
      </c>
      <c r="E41" t="s">
        <v>22</v>
      </c>
      <c r="F41" t="s">
        <v>14</v>
      </c>
      <c r="G41" t="s">
        <v>15</v>
      </c>
      <c r="H41" t="s">
        <v>14</v>
      </c>
      <c r="I41" t="s">
        <v>14</v>
      </c>
      <c r="J41" t="s">
        <v>40</v>
      </c>
      <c r="K41" t="s">
        <v>73</v>
      </c>
      <c r="L41" t="s">
        <v>100</v>
      </c>
    </row>
    <row r="42" spans="1:12" x14ac:dyDescent="0.25">
      <c r="A42" t="s">
        <v>121</v>
      </c>
      <c r="B42" t="s">
        <v>120</v>
      </c>
      <c r="C42" s="2">
        <f>45000/14</f>
        <v>3214.2857142857142</v>
      </c>
      <c r="D42">
        <v>2</v>
      </c>
      <c r="E42" t="s">
        <v>22</v>
      </c>
      <c r="F42" t="s">
        <v>14</v>
      </c>
      <c r="G42" t="s">
        <v>14</v>
      </c>
      <c r="H42" t="s">
        <v>14</v>
      </c>
      <c r="I42" t="s">
        <v>14</v>
      </c>
      <c r="J42" t="s">
        <v>40</v>
      </c>
      <c r="K42" t="s">
        <v>73</v>
      </c>
    </row>
    <row r="43" spans="1:12" x14ac:dyDescent="0.25">
      <c r="A43" t="s">
        <v>123</v>
      </c>
      <c r="B43" s="3" t="s">
        <v>124</v>
      </c>
      <c r="C43" s="2">
        <f>50000/14</f>
        <v>3571.4285714285716</v>
      </c>
      <c r="D43">
        <v>3</v>
      </c>
      <c r="E43" t="s">
        <v>47</v>
      </c>
      <c r="F43" t="s">
        <v>14</v>
      </c>
      <c r="G43" t="s">
        <v>14</v>
      </c>
      <c r="H43" t="s">
        <v>16</v>
      </c>
      <c r="I43" t="s">
        <v>14</v>
      </c>
      <c r="J43" t="s">
        <v>23</v>
      </c>
      <c r="K43" t="s">
        <v>125</v>
      </c>
    </row>
    <row r="44" spans="1:12" x14ac:dyDescent="0.25">
      <c r="A44" t="s">
        <v>127</v>
      </c>
      <c r="B44" t="s">
        <v>126</v>
      </c>
      <c r="C44" s="2">
        <v>4000</v>
      </c>
      <c r="D44">
        <v>0</v>
      </c>
      <c r="E44" t="s">
        <v>22</v>
      </c>
      <c r="F44" t="s">
        <v>14</v>
      </c>
      <c r="G44" t="s">
        <v>14</v>
      </c>
      <c r="H44" t="s">
        <v>14</v>
      </c>
      <c r="I44" t="s">
        <v>16</v>
      </c>
      <c r="J44" t="s">
        <v>23</v>
      </c>
      <c r="K44" t="s">
        <v>125</v>
      </c>
    </row>
    <row r="45" spans="1:12" x14ac:dyDescent="0.25">
      <c r="A45" t="s">
        <v>129</v>
      </c>
      <c r="B45" t="s">
        <v>128</v>
      </c>
      <c r="C45" s="2">
        <v>4032</v>
      </c>
      <c r="D45">
        <v>1</v>
      </c>
      <c r="E45" t="s">
        <v>22</v>
      </c>
      <c r="F45" t="s">
        <v>25</v>
      </c>
      <c r="G45" t="s">
        <v>15</v>
      </c>
      <c r="H45" t="s">
        <v>16</v>
      </c>
      <c r="I45" t="s">
        <v>14</v>
      </c>
      <c r="J45" t="s">
        <v>40</v>
      </c>
    </row>
    <row r="46" spans="1:12" x14ac:dyDescent="0.25">
      <c r="A46" t="s">
        <v>129</v>
      </c>
      <c r="B46" t="s">
        <v>130</v>
      </c>
      <c r="C46" s="2">
        <v>2875</v>
      </c>
      <c r="D46">
        <v>0</v>
      </c>
      <c r="E46" t="s">
        <v>52</v>
      </c>
      <c r="F46" t="s">
        <v>32</v>
      </c>
      <c r="G46" t="s">
        <v>14</v>
      </c>
      <c r="H46" t="s">
        <v>16</v>
      </c>
      <c r="I46" t="s">
        <v>14</v>
      </c>
      <c r="J46" t="s">
        <v>14</v>
      </c>
    </row>
    <row r="47" spans="1:12" x14ac:dyDescent="0.25">
      <c r="A47" t="s">
        <v>131</v>
      </c>
      <c r="B47" t="s">
        <v>132</v>
      </c>
      <c r="C47" s="2">
        <f>55000/14</f>
        <v>3928.5714285714284</v>
      </c>
      <c r="D47">
        <v>0</v>
      </c>
      <c r="E47" t="s">
        <v>22</v>
      </c>
      <c r="F47" t="s">
        <v>25</v>
      </c>
      <c r="G47" t="s">
        <v>15</v>
      </c>
      <c r="H47" t="s">
        <v>14</v>
      </c>
      <c r="I47" t="s">
        <v>14</v>
      </c>
      <c r="J47" t="s">
        <v>14</v>
      </c>
    </row>
    <row r="48" spans="1:12" x14ac:dyDescent="0.25">
      <c r="A48" t="s">
        <v>134</v>
      </c>
      <c r="B48" t="s">
        <v>133</v>
      </c>
      <c r="C48" s="2">
        <f>42000/14</f>
        <v>3000</v>
      </c>
      <c r="D48">
        <v>0</v>
      </c>
      <c r="E48" t="s">
        <v>29</v>
      </c>
      <c r="F48" t="s">
        <v>25</v>
      </c>
      <c r="G48" t="s">
        <v>14</v>
      </c>
      <c r="H48" t="s">
        <v>16</v>
      </c>
      <c r="I48" t="s">
        <v>16</v>
      </c>
      <c r="J48" t="s">
        <v>14</v>
      </c>
      <c r="K48" t="s">
        <v>135</v>
      </c>
    </row>
    <row r="49" spans="1:11" x14ac:dyDescent="0.25">
      <c r="A49" t="s">
        <v>136</v>
      </c>
      <c r="B49" t="s">
        <v>136</v>
      </c>
      <c r="C49" s="2">
        <f>51500/14</f>
        <v>3678.5714285714284</v>
      </c>
      <c r="D49">
        <v>0</v>
      </c>
      <c r="E49" t="s">
        <v>22</v>
      </c>
      <c r="F49" t="s">
        <v>32</v>
      </c>
      <c r="G49" t="s">
        <v>14</v>
      </c>
      <c r="H49" t="s">
        <v>16</v>
      </c>
      <c r="I49" t="s">
        <v>14</v>
      </c>
      <c r="J49" t="s">
        <v>40</v>
      </c>
      <c r="K49" t="s">
        <v>73</v>
      </c>
    </row>
    <row r="50" spans="1:11" x14ac:dyDescent="0.25">
      <c r="A50" t="s">
        <v>138</v>
      </c>
      <c r="B50" t="s">
        <v>137</v>
      </c>
      <c r="C50" s="2">
        <f>50000/14</f>
        <v>3571.4285714285716</v>
      </c>
      <c r="D50">
        <v>3</v>
      </c>
      <c r="E50" t="s">
        <v>52</v>
      </c>
      <c r="F50" t="s">
        <v>14</v>
      </c>
      <c r="G50" t="s">
        <v>139</v>
      </c>
      <c r="H50" t="s">
        <v>16</v>
      </c>
      <c r="I50" t="s">
        <v>16</v>
      </c>
      <c r="J50" t="s">
        <v>40</v>
      </c>
      <c r="K50" t="s">
        <v>64</v>
      </c>
    </row>
    <row r="51" spans="1:11" x14ac:dyDescent="0.25">
      <c r="A51" t="s">
        <v>140</v>
      </c>
      <c r="B51" t="s">
        <v>141</v>
      </c>
      <c r="C51" s="2">
        <f>36000/14</f>
        <v>2571.4285714285716</v>
      </c>
      <c r="D51">
        <v>0</v>
      </c>
      <c r="E51" t="s">
        <v>22</v>
      </c>
      <c r="F51" t="s">
        <v>14</v>
      </c>
      <c r="G51" t="s">
        <v>14</v>
      </c>
      <c r="H51" t="s">
        <v>16</v>
      </c>
      <c r="I51" t="s">
        <v>14</v>
      </c>
      <c r="J51" t="s">
        <v>40</v>
      </c>
      <c r="K51" t="s">
        <v>64</v>
      </c>
    </row>
    <row r="52" spans="1:11" x14ac:dyDescent="0.25">
      <c r="A52" t="s">
        <v>143</v>
      </c>
      <c r="B52" t="s">
        <v>142</v>
      </c>
      <c r="C52" s="2">
        <v>3200</v>
      </c>
      <c r="D52">
        <v>2</v>
      </c>
      <c r="E52" t="s">
        <v>109</v>
      </c>
      <c r="F52" t="s">
        <v>25</v>
      </c>
      <c r="G52" t="s">
        <v>15</v>
      </c>
      <c r="H52" t="s">
        <v>14</v>
      </c>
      <c r="I52" t="s">
        <v>16</v>
      </c>
      <c r="J52" t="s">
        <v>14</v>
      </c>
    </row>
    <row r="53" spans="1:11" x14ac:dyDescent="0.25">
      <c r="A53" s="3" t="s">
        <v>145</v>
      </c>
      <c r="B53" t="s">
        <v>144</v>
      </c>
      <c r="C53" s="2">
        <f>49000/14</f>
        <v>3500</v>
      </c>
      <c r="D53">
        <v>1</v>
      </c>
      <c r="E53" t="s">
        <v>22</v>
      </c>
      <c r="F53" t="s">
        <v>25</v>
      </c>
      <c r="G53" t="s">
        <v>15</v>
      </c>
      <c r="H53" t="s">
        <v>16</v>
      </c>
      <c r="I53" t="s">
        <v>14</v>
      </c>
      <c r="J53" t="s">
        <v>14</v>
      </c>
    </row>
    <row r="54" spans="1:11" x14ac:dyDescent="0.25">
      <c r="A54" t="s">
        <v>147</v>
      </c>
      <c r="B54" t="s">
        <v>146</v>
      </c>
      <c r="C54" s="2">
        <v>0</v>
      </c>
      <c r="D54">
        <v>2</v>
      </c>
      <c r="E54" t="s">
        <v>109</v>
      </c>
      <c r="F54" t="s">
        <v>25</v>
      </c>
      <c r="G54" t="s">
        <v>15</v>
      </c>
      <c r="H54" t="s">
        <v>14</v>
      </c>
      <c r="I54" t="s">
        <v>16</v>
      </c>
      <c r="J54" t="s">
        <v>40</v>
      </c>
    </row>
    <row r="55" spans="1:11" x14ac:dyDescent="0.25">
      <c r="A55" t="s">
        <v>149</v>
      </c>
      <c r="B55" t="s">
        <v>148</v>
      </c>
      <c r="C55" s="2">
        <v>3200</v>
      </c>
      <c r="D55">
        <v>2</v>
      </c>
      <c r="E55" t="s">
        <v>109</v>
      </c>
      <c r="F55" t="s">
        <v>25</v>
      </c>
      <c r="G55" t="s">
        <v>15</v>
      </c>
      <c r="H55" t="s">
        <v>14</v>
      </c>
      <c r="I55" t="s">
        <v>16</v>
      </c>
      <c r="J55" t="s">
        <v>40</v>
      </c>
    </row>
    <row r="56" spans="1:11" x14ac:dyDescent="0.25">
      <c r="A56" t="s">
        <v>151</v>
      </c>
      <c r="B56" t="s">
        <v>150</v>
      </c>
      <c r="C56" s="2">
        <v>3724</v>
      </c>
      <c r="D56">
        <v>5</v>
      </c>
      <c r="E56" t="s">
        <v>22</v>
      </c>
      <c r="F56" t="s">
        <v>25</v>
      </c>
      <c r="G56" t="s">
        <v>15</v>
      </c>
      <c r="H56" t="s">
        <v>16</v>
      </c>
      <c r="I56" t="s">
        <v>16</v>
      </c>
      <c r="J56" t="s">
        <v>17</v>
      </c>
    </row>
    <row r="57" spans="1:11" x14ac:dyDescent="0.25">
      <c r="A57" t="s">
        <v>153</v>
      </c>
      <c r="B57" t="s">
        <v>152</v>
      </c>
      <c r="C57" s="2">
        <f>50000/14</f>
        <v>3571.4285714285716</v>
      </c>
      <c r="D57">
        <v>2</v>
      </c>
      <c r="E57" t="s">
        <v>22</v>
      </c>
      <c r="F57" t="s">
        <v>32</v>
      </c>
      <c r="G57" t="s">
        <v>15</v>
      </c>
      <c r="H57" t="s">
        <v>16</v>
      </c>
      <c r="I57" t="s">
        <v>14</v>
      </c>
      <c r="J57" t="s">
        <v>40</v>
      </c>
    </row>
    <row r="58" spans="1:11" x14ac:dyDescent="0.25">
      <c r="A58" t="s">
        <v>154</v>
      </c>
      <c r="B58" t="s">
        <v>45</v>
      </c>
      <c r="C58" s="2">
        <f>63000/14</f>
        <v>4500</v>
      </c>
      <c r="D58">
        <v>0</v>
      </c>
      <c r="E58" t="s">
        <v>22</v>
      </c>
      <c r="F58" t="s">
        <v>14</v>
      </c>
      <c r="G58" t="s">
        <v>14</v>
      </c>
      <c r="H58" t="s">
        <v>16</v>
      </c>
      <c r="I58" t="s">
        <v>14</v>
      </c>
      <c r="J58" t="s">
        <v>17</v>
      </c>
    </row>
    <row r="59" spans="1:11" x14ac:dyDescent="0.25">
      <c r="A59" t="s">
        <v>153</v>
      </c>
      <c r="B59" t="s">
        <v>155</v>
      </c>
      <c r="C59" s="2">
        <f>50000/14</f>
        <v>3571.4285714285716</v>
      </c>
      <c r="D59">
        <v>2</v>
      </c>
      <c r="E59" t="s">
        <v>22</v>
      </c>
      <c r="F59" t="s">
        <v>156</v>
      </c>
      <c r="G59" t="s">
        <v>15</v>
      </c>
      <c r="H59" t="s">
        <v>16</v>
      </c>
      <c r="I59" t="s">
        <v>14</v>
      </c>
      <c r="J59" t="s">
        <v>17</v>
      </c>
    </row>
    <row r="60" spans="1:11" x14ac:dyDescent="0.25">
      <c r="C60" s="2"/>
    </row>
    <row r="61" spans="1:11" x14ac:dyDescent="0.25">
      <c r="C61" s="2"/>
    </row>
    <row r="62" spans="1:11" x14ac:dyDescent="0.25">
      <c r="C62" s="2"/>
    </row>
    <row r="63" spans="1:11" x14ac:dyDescent="0.25">
      <c r="C63" s="2"/>
    </row>
    <row r="64" spans="1:11" x14ac:dyDescent="0.25">
      <c r="C64" s="2"/>
    </row>
    <row r="65" spans="3:3" x14ac:dyDescent="0.25">
      <c r="C65" s="2"/>
    </row>
    <row r="66" spans="3:3" x14ac:dyDescent="0.25">
      <c r="C66" s="2"/>
    </row>
    <row r="67" spans="3:3" x14ac:dyDescent="0.25">
      <c r="C67" s="2"/>
    </row>
    <row r="68" spans="3:3" x14ac:dyDescent="0.25">
      <c r="C68" s="2"/>
    </row>
    <row r="69" spans="3:3" x14ac:dyDescent="0.25">
      <c r="C69" s="2"/>
    </row>
    <row r="70" spans="3:3" x14ac:dyDescent="0.25">
      <c r="C70" s="2"/>
    </row>
    <row r="71" spans="3:3" x14ac:dyDescent="0.25">
      <c r="C71" s="2"/>
    </row>
    <row r="72" spans="3:3" x14ac:dyDescent="0.25">
      <c r="C72" s="2"/>
    </row>
    <row r="73" spans="3:3" x14ac:dyDescent="0.25">
      <c r="C73" s="2"/>
    </row>
    <row r="74" spans="3:3" x14ac:dyDescent="0.25">
      <c r="C74" s="2"/>
    </row>
    <row r="75" spans="3:3" x14ac:dyDescent="0.25">
      <c r="C75" s="2"/>
    </row>
    <row r="76" spans="3:3" x14ac:dyDescent="0.25">
      <c r="C76" s="2"/>
    </row>
    <row r="77" spans="3:3" x14ac:dyDescent="0.25">
      <c r="C77" s="2"/>
    </row>
    <row r="78" spans="3:3" x14ac:dyDescent="0.25">
      <c r="C78" s="2"/>
    </row>
    <row r="79" spans="3:3" x14ac:dyDescent="0.25">
      <c r="C79" s="2"/>
    </row>
    <row r="80" spans="3:3" x14ac:dyDescent="0.25">
      <c r="C80" s="2"/>
    </row>
    <row r="81" spans="3:3" x14ac:dyDescent="0.25">
      <c r="C81" s="2"/>
    </row>
    <row r="82" spans="3:3" x14ac:dyDescent="0.25">
      <c r="C82" s="2"/>
    </row>
    <row r="83" spans="3:3" x14ac:dyDescent="0.25">
      <c r="C83" s="2"/>
    </row>
    <row r="84" spans="3:3" x14ac:dyDescent="0.25">
      <c r="C84" s="2"/>
    </row>
    <row r="85" spans="3:3" x14ac:dyDescent="0.25">
      <c r="C85" s="2"/>
    </row>
    <row r="86" spans="3:3" x14ac:dyDescent="0.25">
      <c r="C86" s="2"/>
    </row>
    <row r="87" spans="3:3" x14ac:dyDescent="0.25">
      <c r="C87" s="2"/>
    </row>
    <row r="88" spans="3:3" x14ac:dyDescent="0.25">
      <c r="C88" s="2"/>
    </row>
    <row r="89" spans="3:3" x14ac:dyDescent="0.25">
      <c r="C89" s="2"/>
    </row>
    <row r="90" spans="3:3" x14ac:dyDescent="0.25">
      <c r="C90" s="2"/>
    </row>
    <row r="91" spans="3:3" x14ac:dyDescent="0.25">
      <c r="C91" s="2"/>
    </row>
    <row r="92" spans="3:3" x14ac:dyDescent="0.25">
      <c r="C92" s="2"/>
    </row>
    <row r="93" spans="3:3" x14ac:dyDescent="0.25">
      <c r="C93" s="2"/>
    </row>
    <row r="94" spans="3:3" x14ac:dyDescent="0.25">
      <c r="C94" s="2"/>
    </row>
    <row r="95" spans="3:3" x14ac:dyDescent="0.25">
      <c r="C95" s="2"/>
    </row>
    <row r="96" spans="3:3" x14ac:dyDescent="0.25">
      <c r="C96" s="2"/>
    </row>
    <row r="97" spans="3:3" x14ac:dyDescent="0.25">
      <c r="C97" s="2"/>
    </row>
    <row r="98" spans="3:3" x14ac:dyDescent="0.25">
      <c r="C98" s="2"/>
    </row>
    <row r="99" spans="3:3" x14ac:dyDescent="0.25">
      <c r="C99" s="2"/>
    </row>
    <row r="100" spans="3:3" x14ac:dyDescent="0.25">
      <c r="C100" s="2"/>
    </row>
    <row r="101" spans="3:3" x14ac:dyDescent="0.25">
      <c r="C101" s="2"/>
    </row>
    <row r="102" spans="3:3" x14ac:dyDescent="0.25">
      <c r="C102" s="2"/>
    </row>
    <row r="103" spans="3:3" x14ac:dyDescent="0.25">
      <c r="C103" s="2"/>
    </row>
    <row r="104" spans="3:3" x14ac:dyDescent="0.25">
      <c r="C104" s="2"/>
    </row>
    <row r="105" spans="3:3" x14ac:dyDescent="0.25">
      <c r="C105" s="2"/>
    </row>
    <row r="106" spans="3:3" x14ac:dyDescent="0.25">
      <c r="C106" s="2"/>
    </row>
    <row r="107" spans="3:3" x14ac:dyDescent="0.25">
      <c r="C107" s="2"/>
    </row>
    <row r="108" spans="3:3" x14ac:dyDescent="0.25">
      <c r="C108" s="2"/>
    </row>
    <row r="109" spans="3:3" x14ac:dyDescent="0.25">
      <c r="C109" s="2"/>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row r="117" spans="3:3" x14ac:dyDescent="0.25">
      <c r="C117" s="2"/>
    </row>
    <row r="118" spans="3:3" x14ac:dyDescent="0.25">
      <c r="C118" s="2"/>
    </row>
    <row r="119" spans="3:3" x14ac:dyDescent="0.25">
      <c r="C119" s="2"/>
    </row>
    <row r="120" spans="3:3" x14ac:dyDescent="0.25">
      <c r="C120" s="2"/>
    </row>
    <row r="121" spans="3:3" x14ac:dyDescent="0.25">
      <c r="C121" s="2"/>
    </row>
    <row r="122" spans="3:3" x14ac:dyDescent="0.25">
      <c r="C122" s="2"/>
    </row>
    <row r="123" spans="3:3" x14ac:dyDescent="0.25">
      <c r="C123" s="2"/>
    </row>
    <row r="124" spans="3:3" x14ac:dyDescent="0.25">
      <c r="C124" s="2"/>
    </row>
    <row r="125" spans="3:3" x14ac:dyDescent="0.25">
      <c r="C125" s="2"/>
    </row>
    <row r="126" spans="3:3" x14ac:dyDescent="0.25">
      <c r="C126" s="2"/>
    </row>
    <row r="127" spans="3:3" x14ac:dyDescent="0.25">
      <c r="C127" s="2"/>
    </row>
    <row r="128" spans="3:3" x14ac:dyDescent="0.25">
      <c r="C128" s="2"/>
    </row>
    <row r="129" spans="3:3" x14ac:dyDescent="0.25">
      <c r="C129" s="2"/>
    </row>
    <row r="130" spans="3:3" x14ac:dyDescent="0.25">
      <c r="C130" s="2"/>
    </row>
    <row r="131" spans="3:3" x14ac:dyDescent="0.25">
      <c r="C131" s="2"/>
    </row>
    <row r="132" spans="3:3" x14ac:dyDescent="0.25">
      <c r="C132" s="2"/>
    </row>
    <row r="133" spans="3:3" x14ac:dyDescent="0.25">
      <c r="C133" s="2"/>
    </row>
    <row r="134" spans="3:3" x14ac:dyDescent="0.25">
      <c r="C134" s="2"/>
    </row>
    <row r="135" spans="3:3" x14ac:dyDescent="0.25">
      <c r="C135" s="2"/>
    </row>
    <row r="136" spans="3:3" x14ac:dyDescent="0.25">
      <c r="C136" s="2"/>
    </row>
    <row r="137" spans="3:3" x14ac:dyDescent="0.25">
      <c r="C137" s="2"/>
    </row>
    <row r="138" spans="3:3" x14ac:dyDescent="0.25">
      <c r="C138" s="2"/>
    </row>
    <row r="139" spans="3:3" x14ac:dyDescent="0.25">
      <c r="C139" s="2"/>
    </row>
    <row r="140" spans="3:3" x14ac:dyDescent="0.25">
      <c r="C140" s="2"/>
    </row>
    <row r="141" spans="3:3" x14ac:dyDescent="0.25">
      <c r="C141" s="2"/>
    </row>
    <row r="142" spans="3:3" x14ac:dyDescent="0.25">
      <c r="C142" s="2"/>
    </row>
    <row r="143" spans="3:3" x14ac:dyDescent="0.25">
      <c r="C143" s="2"/>
    </row>
    <row r="144" spans="3:3" x14ac:dyDescent="0.25">
      <c r="C144" s="2"/>
    </row>
    <row r="145" spans="3:3" x14ac:dyDescent="0.25">
      <c r="C145" s="2"/>
    </row>
    <row r="146" spans="3:3" x14ac:dyDescent="0.25">
      <c r="C146" s="2"/>
    </row>
    <row r="147" spans="3:3" x14ac:dyDescent="0.25">
      <c r="C147" s="2"/>
    </row>
    <row r="148" spans="3:3" x14ac:dyDescent="0.25">
      <c r="C148" s="2"/>
    </row>
    <row r="149" spans="3:3" x14ac:dyDescent="0.25">
      <c r="C149" s="2"/>
    </row>
    <row r="150" spans="3:3" x14ac:dyDescent="0.25">
      <c r="C150" s="2"/>
    </row>
    <row r="151" spans="3:3" x14ac:dyDescent="0.25">
      <c r="C151" s="2"/>
    </row>
    <row r="152" spans="3:3" x14ac:dyDescent="0.25">
      <c r="C152" s="2"/>
    </row>
    <row r="153" spans="3:3" x14ac:dyDescent="0.25">
      <c r="C153" s="2"/>
    </row>
    <row r="154" spans="3:3" x14ac:dyDescent="0.25">
      <c r="C154" s="2"/>
    </row>
    <row r="155" spans="3:3" x14ac:dyDescent="0.25">
      <c r="C155" s="2"/>
    </row>
    <row r="156" spans="3:3" x14ac:dyDescent="0.25">
      <c r="C156" s="2"/>
    </row>
    <row r="157" spans="3:3" x14ac:dyDescent="0.25">
      <c r="C157" s="2"/>
    </row>
    <row r="158" spans="3:3" x14ac:dyDescent="0.25">
      <c r="C158" s="2"/>
    </row>
    <row r="159" spans="3:3" x14ac:dyDescent="0.25">
      <c r="C159" s="2"/>
    </row>
    <row r="160" spans="3:3" x14ac:dyDescent="0.25">
      <c r="C160" s="2"/>
    </row>
    <row r="161" spans="3:3" x14ac:dyDescent="0.25">
      <c r="C161" s="2"/>
    </row>
    <row r="162" spans="3:3" x14ac:dyDescent="0.25">
      <c r="C162" s="2"/>
    </row>
    <row r="163" spans="3:3" x14ac:dyDescent="0.25">
      <c r="C163" s="2"/>
    </row>
    <row r="164" spans="3:3" x14ac:dyDescent="0.25">
      <c r="C164" s="2"/>
    </row>
    <row r="165" spans="3:3" x14ac:dyDescent="0.25">
      <c r="C165" s="2"/>
    </row>
    <row r="166" spans="3:3" x14ac:dyDescent="0.25">
      <c r="C166" s="2"/>
    </row>
    <row r="167" spans="3:3" x14ac:dyDescent="0.25">
      <c r="C167" s="2"/>
    </row>
    <row r="168" spans="3:3" x14ac:dyDescent="0.25">
      <c r="C168" s="2"/>
    </row>
    <row r="169" spans="3:3" x14ac:dyDescent="0.25">
      <c r="C169" s="2"/>
    </row>
    <row r="170" spans="3:3" x14ac:dyDescent="0.25">
      <c r="C170" s="2"/>
    </row>
    <row r="171" spans="3:3" x14ac:dyDescent="0.25">
      <c r="C171" s="2"/>
    </row>
    <row r="172" spans="3:3" x14ac:dyDescent="0.25">
      <c r="C172" s="2"/>
    </row>
    <row r="173" spans="3:3" x14ac:dyDescent="0.25">
      <c r="C173" s="2"/>
    </row>
    <row r="174" spans="3:3" x14ac:dyDescent="0.25">
      <c r="C174" s="2"/>
    </row>
    <row r="175" spans="3:3" x14ac:dyDescent="0.25">
      <c r="C175" s="2"/>
    </row>
    <row r="176" spans="3:3" x14ac:dyDescent="0.25">
      <c r="C176" s="2"/>
    </row>
    <row r="177" spans="3:3" x14ac:dyDescent="0.25">
      <c r="C177" s="2"/>
    </row>
    <row r="178" spans="3:3" x14ac:dyDescent="0.25">
      <c r="C178" s="2"/>
    </row>
    <row r="179" spans="3:3" x14ac:dyDescent="0.25">
      <c r="C179" s="2"/>
    </row>
    <row r="180" spans="3:3" x14ac:dyDescent="0.25">
      <c r="C180" s="2"/>
    </row>
    <row r="181" spans="3:3" x14ac:dyDescent="0.25">
      <c r="C181" s="2"/>
    </row>
    <row r="182" spans="3:3" x14ac:dyDescent="0.25">
      <c r="C182" s="2"/>
    </row>
    <row r="183" spans="3:3" x14ac:dyDescent="0.25">
      <c r="C183" s="2"/>
    </row>
    <row r="184" spans="3:3" x14ac:dyDescent="0.25">
      <c r="C184" s="2"/>
    </row>
    <row r="185" spans="3:3" x14ac:dyDescent="0.25">
      <c r="C185" s="2"/>
    </row>
    <row r="186" spans="3:3" x14ac:dyDescent="0.25">
      <c r="C186" s="2"/>
    </row>
    <row r="187" spans="3:3" x14ac:dyDescent="0.25">
      <c r="C187" s="2"/>
    </row>
    <row r="188" spans="3:3" x14ac:dyDescent="0.25">
      <c r="C188" s="2"/>
    </row>
    <row r="189" spans="3:3" x14ac:dyDescent="0.25">
      <c r="C189" s="2"/>
    </row>
    <row r="190" spans="3:3" x14ac:dyDescent="0.25">
      <c r="C190" s="2"/>
    </row>
    <row r="191" spans="3:3" x14ac:dyDescent="0.25">
      <c r="C191" s="2"/>
    </row>
    <row r="192" spans="3:3" x14ac:dyDescent="0.25">
      <c r="C192" s="2"/>
    </row>
    <row r="193" spans="3:3" x14ac:dyDescent="0.25">
      <c r="C193" s="2"/>
    </row>
    <row r="194" spans="3:3" x14ac:dyDescent="0.25">
      <c r="C194" s="2"/>
    </row>
    <row r="195" spans="3:3" x14ac:dyDescent="0.25">
      <c r="C195" s="2"/>
    </row>
    <row r="196" spans="3:3" x14ac:dyDescent="0.25">
      <c r="C196" s="2"/>
    </row>
    <row r="197" spans="3:3" x14ac:dyDescent="0.25">
      <c r="C197" s="2"/>
    </row>
    <row r="198" spans="3:3" x14ac:dyDescent="0.25">
      <c r="C198" s="2"/>
    </row>
    <row r="199" spans="3:3" x14ac:dyDescent="0.25">
      <c r="C199" s="2"/>
    </row>
    <row r="200" spans="3:3" x14ac:dyDescent="0.25">
      <c r="C200" s="2"/>
    </row>
    <row r="201" spans="3:3" x14ac:dyDescent="0.25">
      <c r="C201" s="2"/>
    </row>
    <row r="202" spans="3:3" x14ac:dyDescent="0.25">
      <c r="C202" s="2"/>
    </row>
    <row r="203" spans="3:3" x14ac:dyDescent="0.25">
      <c r="C203" s="2"/>
    </row>
    <row r="204" spans="3:3" x14ac:dyDescent="0.25">
      <c r="C204" s="2"/>
    </row>
    <row r="205" spans="3:3" x14ac:dyDescent="0.25">
      <c r="C205" s="2"/>
    </row>
    <row r="206" spans="3:3" x14ac:dyDescent="0.25">
      <c r="C206" s="2"/>
    </row>
    <row r="207" spans="3:3" x14ac:dyDescent="0.25">
      <c r="C207" s="2"/>
    </row>
    <row r="208" spans="3:3" x14ac:dyDescent="0.25">
      <c r="C208" s="2"/>
    </row>
    <row r="209" spans="3:3" x14ac:dyDescent="0.25">
      <c r="C209" s="2"/>
    </row>
    <row r="210" spans="3:3" x14ac:dyDescent="0.25">
      <c r="C210" s="2"/>
    </row>
    <row r="211" spans="3:3" x14ac:dyDescent="0.25">
      <c r="C211" s="2"/>
    </row>
    <row r="212" spans="3:3" x14ac:dyDescent="0.25">
      <c r="C212" s="2"/>
    </row>
    <row r="213" spans="3:3" x14ac:dyDescent="0.25">
      <c r="C213" s="2"/>
    </row>
    <row r="214" spans="3:3" x14ac:dyDescent="0.25">
      <c r="C214" s="2"/>
    </row>
    <row r="215" spans="3:3" x14ac:dyDescent="0.25">
      <c r="C215" s="2"/>
    </row>
    <row r="216" spans="3:3" x14ac:dyDescent="0.25">
      <c r="C216" s="2"/>
    </row>
    <row r="217" spans="3:3" x14ac:dyDescent="0.25">
      <c r="C217" s="2"/>
    </row>
    <row r="218" spans="3:3" x14ac:dyDescent="0.25">
      <c r="C218" s="2"/>
    </row>
    <row r="219" spans="3:3" x14ac:dyDescent="0.25">
      <c r="C219" s="2"/>
    </row>
    <row r="220" spans="3:3" x14ac:dyDescent="0.25">
      <c r="C220" s="2"/>
    </row>
    <row r="221" spans="3:3" x14ac:dyDescent="0.25">
      <c r="C221" s="2"/>
    </row>
    <row r="222" spans="3:3" x14ac:dyDescent="0.25">
      <c r="C222" s="2"/>
    </row>
    <row r="223" spans="3:3" x14ac:dyDescent="0.25">
      <c r="C223" s="2"/>
    </row>
    <row r="224" spans="3:3" x14ac:dyDescent="0.25">
      <c r="C224" s="2"/>
    </row>
    <row r="225" spans="3:3" x14ac:dyDescent="0.25">
      <c r="C225" s="2"/>
    </row>
    <row r="226" spans="3:3" x14ac:dyDescent="0.25">
      <c r="C226" s="2"/>
    </row>
    <row r="227" spans="3:3" x14ac:dyDescent="0.25">
      <c r="C227" s="2"/>
    </row>
    <row r="228" spans="3:3" x14ac:dyDescent="0.25">
      <c r="C228" s="2"/>
    </row>
    <row r="229" spans="3:3" x14ac:dyDescent="0.25">
      <c r="C229" s="2"/>
    </row>
    <row r="230" spans="3:3" x14ac:dyDescent="0.25">
      <c r="C230" s="2"/>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9"/>
  <sheetViews>
    <sheetView topLeftCell="B12" workbookViewId="0">
      <selection activeCell="I18" sqref="I18"/>
    </sheetView>
  </sheetViews>
  <sheetFormatPr defaultRowHeight="15" x14ac:dyDescent="0.25"/>
  <cols>
    <col min="1" max="1" width="58.7109375" bestFit="1" customWidth="1"/>
    <col min="2" max="2" width="36.85546875" customWidth="1"/>
    <col min="3" max="3" width="12.7109375" bestFit="1" customWidth="1"/>
    <col min="4" max="4" width="21" bestFit="1" customWidth="1"/>
    <col min="5" max="5" width="15.85546875" bestFit="1" customWidth="1"/>
    <col min="6" max="6" width="12.85546875" bestFit="1" customWidth="1"/>
    <col min="7" max="7" width="16.42578125" bestFit="1" customWidth="1"/>
    <col min="8" max="10" width="12.85546875" bestFit="1" customWidth="1"/>
    <col min="11" max="11" width="18" bestFit="1" customWidth="1"/>
    <col min="12" max="12" width="16.140625" bestFit="1" customWidth="1"/>
    <col min="13" max="13" width="18.140625" bestFit="1" customWidth="1"/>
  </cols>
  <sheetData>
    <row r="1" spans="1:13" x14ac:dyDescent="0.25">
      <c r="A1" t="s">
        <v>0</v>
      </c>
      <c r="B1" t="s">
        <v>1</v>
      </c>
      <c r="C1" t="s">
        <v>2</v>
      </c>
      <c r="D1" t="s">
        <v>31</v>
      </c>
      <c r="E1" t="s">
        <v>3</v>
      </c>
      <c r="F1" t="s">
        <v>4</v>
      </c>
      <c r="G1" t="s">
        <v>5</v>
      </c>
      <c r="H1" t="s">
        <v>6</v>
      </c>
      <c r="I1" t="s">
        <v>7</v>
      </c>
      <c r="J1" t="s">
        <v>8</v>
      </c>
      <c r="K1" t="s">
        <v>9</v>
      </c>
      <c r="L1" t="s">
        <v>10</v>
      </c>
      <c r="M1" t="s">
        <v>157</v>
      </c>
    </row>
    <row r="2" spans="1:13" x14ac:dyDescent="0.25">
      <c r="A2" s="1" t="s">
        <v>11</v>
      </c>
      <c r="B2" t="s">
        <v>12</v>
      </c>
      <c r="C2" s="2">
        <v>0</v>
      </c>
      <c r="D2">
        <v>0</v>
      </c>
      <c r="E2" t="s">
        <v>13</v>
      </c>
      <c r="F2" t="s">
        <v>14</v>
      </c>
      <c r="G2" t="s">
        <v>15</v>
      </c>
      <c r="H2" t="s">
        <v>16</v>
      </c>
      <c r="I2" t="s">
        <v>16</v>
      </c>
      <c r="J2" t="s">
        <v>17</v>
      </c>
      <c r="K2" t="s">
        <v>18</v>
      </c>
      <c r="L2" t="s">
        <v>19</v>
      </c>
      <c r="M2" s="2">
        <f>C2*14</f>
        <v>0</v>
      </c>
    </row>
    <row r="3" spans="1:13" x14ac:dyDescent="0.25">
      <c r="A3" t="s">
        <v>20</v>
      </c>
      <c r="B3" t="s">
        <v>21</v>
      </c>
      <c r="C3">
        <v>2956.17</v>
      </c>
      <c r="D3">
        <v>0</v>
      </c>
      <c r="E3" t="s">
        <v>22</v>
      </c>
      <c r="F3" t="s">
        <v>32</v>
      </c>
      <c r="G3" t="s">
        <v>15</v>
      </c>
      <c r="H3" t="s">
        <v>16</v>
      </c>
      <c r="I3" t="s">
        <v>14</v>
      </c>
      <c r="J3" t="s">
        <v>23</v>
      </c>
      <c r="M3" s="2">
        <f t="shared" ref="M3:M59" si="0">C3*14</f>
        <v>41386.380000000005</v>
      </c>
    </row>
    <row r="4" spans="1:13" x14ac:dyDescent="0.25">
      <c r="A4" t="s">
        <v>11</v>
      </c>
      <c r="B4" t="s">
        <v>24</v>
      </c>
      <c r="C4">
        <v>3219.17</v>
      </c>
      <c r="D4">
        <v>0</v>
      </c>
      <c r="E4" t="s">
        <v>13</v>
      </c>
      <c r="F4" t="s">
        <v>25</v>
      </c>
      <c r="G4" t="s">
        <v>15</v>
      </c>
      <c r="H4" t="s">
        <v>16</v>
      </c>
      <c r="I4" t="s">
        <v>14</v>
      </c>
      <c r="J4" t="s">
        <v>14</v>
      </c>
      <c r="K4" t="s">
        <v>26</v>
      </c>
      <c r="L4" t="s">
        <v>27</v>
      </c>
      <c r="M4" s="2">
        <f t="shared" si="0"/>
        <v>45068.380000000005</v>
      </c>
    </row>
    <row r="5" spans="1:13" x14ac:dyDescent="0.25">
      <c r="A5" t="s">
        <v>28</v>
      </c>
      <c r="B5" t="s">
        <v>30</v>
      </c>
      <c r="C5" s="2">
        <v>3300</v>
      </c>
      <c r="D5">
        <v>2</v>
      </c>
      <c r="E5" t="s">
        <v>29</v>
      </c>
      <c r="F5" t="s">
        <v>32</v>
      </c>
      <c r="G5" t="s">
        <v>14</v>
      </c>
      <c r="H5" t="s">
        <v>14</v>
      </c>
      <c r="I5" t="s">
        <v>14</v>
      </c>
      <c r="J5" t="s">
        <v>14</v>
      </c>
      <c r="M5" s="2">
        <f t="shared" si="0"/>
        <v>46200</v>
      </c>
    </row>
    <row r="6" spans="1:13" x14ac:dyDescent="0.25">
      <c r="A6" t="s">
        <v>33</v>
      </c>
      <c r="B6" t="s">
        <v>34</v>
      </c>
      <c r="C6" s="2">
        <v>2500</v>
      </c>
      <c r="D6">
        <v>3</v>
      </c>
      <c r="E6" t="s">
        <v>22</v>
      </c>
      <c r="F6" t="s">
        <v>25</v>
      </c>
      <c r="G6" t="s">
        <v>14</v>
      </c>
      <c r="H6" t="s">
        <v>14</v>
      </c>
      <c r="I6" t="s">
        <v>16</v>
      </c>
      <c r="J6" t="s">
        <v>14</v>
      </c>
      <c r="K6" t="s">
        <v>35</v>
      </c>
      <c r="L6" t="s">
        <v>36</v>
      </c>
      <c r="M6" s="2">
        <f t="shared" si="0"/>
        <v>35000</v>
      </c>
    </row>
    <row r="7" spans="1:13" x14ac:dyDescent="0.25">
      <c r="A7" t="s">
        <v>37</v>
      </c>
      <c r="B7" t="s">
        <v>38</v>
      </c>
      <c r="C7" s="2">
        <v>3571</v>
      </c>
      <c r="D7">
        <v>3</v>
      </c>
      <c r="E7" t="s">
        <v>22</v>
      </c>
      <c r="F7" t="s">
        <v>39</v>
      </c>
      <c r="G7" t="s">
        <v>41</v>
      </c>
      <c r="H7" t="s">
        <v>16</v>
      </c>
      <c r="I7" t="s">
        <v>16</v>
      </c>
      <c r="J7" t="s">
        <v>40</v>
      </c>
      <c r="K7" t="s">
        <v>42</v>
      </c>
      <c r="L7" t="s">
        <v>43</v>
      </c>
      <c r="M7" s="2">
        <f t="shared" si="0"/>
        <v>49994</v>
      </c>
    </row>
    <row r="8" spans="1:13" x14ac:dyDescent="0.25">
      <c r="A8" t="s">
        <v>44</v>
      </c>
      <c r="B8" t="s">
        <v>45</v>
      </c>
      <c r="C8" s="2">
        <v>4500</v>
      </c>
      <c r="D8">
        <v>2</v>
      </c>
      <c r="E8" t="s">
        <v>22</v>
      </c>
      <c r="F8" t="s">
        <v>39</v>
      </c>
      <c r="G8" t="s">
        <v>14</v>
      </c>
      <c r="H8" t="s">
        <v>16</v>
      </c>
      <c r="I8" t="s">
        <v>14</v>
      </c>
      <c r="J8" t="s">
        <v>17</v>
      </c>
      <c r="M8" s="2">
        <f t="shared" si="0"/>
        <v>63000</v>
      </c>
    </row>
    <row r="9" spans="1:13" x14ac:dyDescent="0.25">
      <c r="A9" t="s">
        <v>11</v>
      </c>
      <c r="B9" t="s">
        <v>46</v>
      </c>
      <c r="C9" s="2">
        <v>3000</v>
      </c>
      <c r="D9">
        <v>2</v>
      </c>
      <c r="E9" t="s">
        <v>47</v>
      </c>
      <c r="F9" t="s">
        <v>25</v>
      </c>
      <c r="G9" t="s">
        <v>14</v>
      </c>
      <c r="H9" t="s">
        <v>14</v>
      </c>
      <c r="I9" t="s">
        <v>14</v>
      </c>
      <c r="J9" t="s">
        <v>14</v>
      </c>
      <c r="K9" t="s">
        <v>49</v>
      </c>
      <c r="L9" t="s">
        <v>48</v>
      </c>
      <c r="M9" s="2">
        <f t="shared" si="0"/>
        <v>42000</v>
      </c>
    </row>
    <row r="10" spans="1:13" x14ac:dyDescent="0.25">
      <c r="A10" t="s">
        <v>11</v>
      </c>
      <c r="B10" t="s">
        <v>50</v>
      </c>
      <c r="C10" s="2">
        <v>0</v>
      </c>
      <c r="D10">
        <v>0</v>
      </c>
      <c r="E10" t="s">
        <v>29</v>
      </c>
      <c r="F10" t="s">
        <v>25</v>
      </c>
      <c r="G10" t="s">
        <v>14</v>
      </c>
      <c r="H10" t="s">
        <v>16</v>
      </c>
      <c r="I10" t="s">
        <v>14</v>
      </c>
      <c r="J10" t="s">
        <v>14</v>
      </c>
      <c r="M10" s="2">
        <f t="shared" si="0"/>
        <v>0</v>
      </c>
    </row>
    <row r="11" spans="1:13" x14ac:dyDescent="0.25">
      <c r="A11" t="s">
        <v>11</v>
      </c>
      <c r="B11" t="s">
        <v>51</v>
      </c>
      <c r="C11" s="2">
        <v>2396</v>
      </c>
      <c r="D11">
        <v>0</v>
      </c>
      <c r="E11" t="s">
        <v>52</v>
      </c>
      <c r="F11" t="s">
        <v>14</v>
      </c>
      <c r="G11" t="s">
        <v>14</v>
      </c>
      <c r="H11" t="s">
        <v>16</v>
      </c>
      <c r="I11" t="s">
        <v>14</v>
      </c>
      <c r="J11" t="s">
        <v>17</v>
      </c>
      <c r="K11" t="s">
        <v>40</v>
      </c>
      <c r="M11" s="2">
        <f t="shared" si="0"/>
        <v>33544</v>
      </c>
    </row>
    <row r="12" spans="1:13" x14ac:dyDescent="0.25">
      <c r="A12" t="s">
        <v>11</v>
      </c>
      <c r="B12" t="s">
        <v>53</v>
      </c>
      <c r="C12" s="2">
        <v>3436</v>
      </c>
      <c r="D12">
        <v>2</v>
      </c>
      <c r="E12" t="s">
        <v>22</v>
      </c>
      <c r="F12" t="s">
        <v>14</v>
      </c>
      <c r="G12" t="s">
        <v>15</v>
      </c>
      <c r="H12" t="s">
        <v>16</v>
      </c>
      <c r="I12" t="s">
        <v>14</v>
      </c>
      <c r="J12" t="s">
        <v>14</v>
      </c>
      <c r="K12" t="s">
        <v>54</v>
      </c>
      <c r="L12" t="s">
        <v>55</v>
      </c>
      <c r="M12" s="2">
        <f t="shared" si="0"/>
        <v>48104</v>
      </c>
    </row>
    <row r="13" spans="1:13" x14ac:dyDescent="0.25">
      <c r="A13" t="s">
        <v>11</v>
      </c>
      <c r="B13" t="s">
        <v>56</v>
      </c>
      <c r="C13" s="2">
        <v>3928.57</v>
      </c>
      <c r="D13">
        <v>4</v>
      </c>
      <c r="E13" t="s">
        <v>22</v>
      </c>
      <c r="F13" t="s">
        <v>25</v>
      </c>
      <c r="G13" t="s">
        <v>14</v>
      </c>
      <c r="H13" t="s">
        <v>16</v>
      </c>
      <c r="I13" t="s">
        <v>16</v>
      </c>
      <c r="J13" t="s">
        <v>14</v>
      </c>
      <c r="K13" t="s">
        <v>57</v>
      </c>
      <c r="L13" t="s">
        <v>58</v>
      </c>
      <c r="M13" s="2">
        <f t="shared" si="0"/>
        <v>54999.98</v>
      </c>
    </row>
    <row r="14" spans="1:13" x14ac:dyDescent="0.25">
      <c r="A14" t="s">
        <v>11</v>
      </c>
      <c r="B14" t="s">
        <v>59</v>
      </c>
      <c r="C14" s="2">
        <v>0</v>
      </c>
      <c r="D14">
        <v>0</v>
      </c>
      <c r="E14" t="s">
        <v>62</v>
      </c>
      <c r="F14" t="s">
        <v>25</v>
      </c>
      <c r="G14" t="s">
        <v>15</v>
      </c>
      <c r="H14" t="s">
        <v>16</v>
      </c>
      <c r="I14" t="s">
        <v>14</v>
      </c>
      <c r="J14" t="s">
        <v>14</v>
      </c>
      <c r="K14" t="s">
        <v>60</v>
      </c>
      <c r="L14" t="s">
        <v>61</v>
      </c>
      <c r="M14" s="2">
        <f t="shared" si="0"/>
        <v>0</v>
      </c>
    </row>
    <row r="15" spans="1:13" x14ac:dyDescent="0.25">
      <c r="A15" t="s">
        <v>11</v>
      </c>
      <c r="B15" t="s">
        <v>63</v>
      </c>
      <c r="C15" s="2">
        <v>3200</v>
      </c>
      <c r="D15">
        <v>0</v>
      </c>
      <c r="E15" t="s">
        <v>52</v>
      </c>
      <c r="F15" t="s">
        <v>25</v>
      </c>
      <c r="G15" t="s">
        <v>14</v>
      </c>
      <c r="H15" t="s">
        <v>14</v>
      </c>
      <c r="I15" t="s">
        <v>16</v>
      </c>
      <c r="J15" t="s">
        <v>14</v>
      </c>
      <c r="K15" t="s">
        <v>64</v>
      </c>
      <c r="M15" s="2">
        <f t="shared" si="0"/>
        <v>44800</v>
      </c>
    </row>
    <row r="16" spans="1:13" x14ac:dyDescent="0.25">
      <c r="A16" t="s">
        <v>11</v>
      </c>
      <c r="B16" t="s">
        <v>24</v>
      </c>
      <c r="C16" s="2">
        <v>0</v>
      </c>
      <c r="D16">
        <v>0</v>
      </c>
      <c r="E16" t="s">
        <v>22</v>
      </c>
      <c r="F16" t="s">
        <v>25</v>
      </c>
      <c r="G16" t="s">
        <v>15</v>
      </c>
      <c r="H16" t="s">
        <v>16</v>
      </c>
      <c r="I16" t="s">
        <v>16</v>
      </c>
      <c r="J16" t="s">
        <v>14</v>
      </c>
      <c r="K16" t="s">
        <v>26</v>
      </c>
      <c r="M16" s="2">
        <f t="shared" si="0"/>
        <v>0</v>
      </c>
    </row>
    <row r="17" spans="1:13" x14ac:dyDescent="0.25">
      <c r="A17" t="s">
        <v>65</v>
      </c>
      <c r="B17" t="s">
        <v>66</v>
      </c>
      <c r="C17" s="2">
        <v>2956.17</v>
      </c>
      <c r="D17">
        <v>0</v>
      </c>
      <c r="E17" t="s">
        <v>22</v>
      </c>
      <c r="F17" t="s">
        <v>25</v>
      </c>
      <c r="G17" t="s">
        <v>15</v>
      </c>
      <c r="H17" t="s">
        <v>16</v>
      </c>
      <c r="I17" t="s">
        <v>14</v>
      </c>
      <c r="J17" t="s">
        <v>23</v>
      </c>
      <c r="M17" s="2">
        <f t="shared" si="0"/>
        <v>41386.380000000005</v>
      </c>
    </row>
    <row r="18" spans="1:13" x14ac:dyDescent="0.25">
      <c r="A18" t="s">
        <v>67</v>
      </c>
      <c r="B18" t="s">
        <v>68</v>
      </c>
      <c r="C18" s="2">
        <v>2175.56</v>
      </c>
      <c r="D18">
        <v>0</v>
      </c>
      <c r="E18" t="s">
        <v>13</v>
      </c>
      <c r="F18" t="s">
        <v>32</v>
      </c>
      <c r="G18" t="s">
        <v>14</v>
      </c>
      <c r="H18" t="s">
        <v>16</v>
      </c>
      <c r="I18" t="s">
        <v>14</v>
      </c>
      <c r="J18" t="s">
        <v>23</v>
      </c>
      <c r="K18" t="s">
        <v>69</v>
      </c>
      <c r="L18" t="s">
        <v>70</v>
      </c>
      <c r="M18" s="2">
        <f t="shared" si="0"/>
        <v>30457.84</v>
      </c>
    </row>
    <row r="19" spans="1:13" x14ac:dyDescent="0.25">
      <c r="A19" t="s">
        <v>71</v>
      </c>
      <c r="B19" t="s">
        <v>72</v>
      </c>
      <c r="C19" s="2">
        <v>3724</v>
      </c>
      <c r="D19">
        <v>0</v>
      </c>
      <c r="E19" t="s">
        <v>29</v>
      </c>
      <c r="F19" t="s">
        <v>32</v>
      </c>
      <c r="G19" t="s">
        <v>14</v>
      </c>
      <c r="H19" t="s">
        <v>16</v>
      </c>
      <c r="I19" t="s">
        <v>14</v>
      </c>
      <c r="J19" t="s">
        <v>40</v>
      </c>
      <c r="K19" t="s">
        <v>73</v>
      </c>
      <c r="L19" t="s">
        <v>74</v>
      </c>
      <c r="M19" s="2">
        <f t="shared" si="0"/>
        <v>52136</v>
      </c>
    </row>
    <row r="20" spans="1:13" x14ac:dyDescent="0.25">
      <c r="A20" t="s">
        <v>75</v>
      </c>
      <c r="B20" t="s">
        <v>76</v>
      </c>
      <c r="C20" s="2">
        <v>0</v>
      </c>
      <c r="D20">
        <v>2</v>
      </c>
      <c r="E20" t="s">
        <v>22</v>
      </c>
      <c r="F20" t="s">
        <v>14</v>
      </c>
      <c r="G20" t="s">
        <v>14</v>
      </c>
      <c r="H20" t="s">
        <v>16</v>
      </c>
      <c r="I20" t="s">
        <v>16</v>
      </c>
      <c r="J20" t="s">
        <v>17</v>
      </c>
      <c r="K20" t="s">
        <v>77</v>
      </c>
      <c r="M20" s="2">
        <f t="shared" si="0"/>
        <v>0</v>
      </c>
    </row>
    <row r="21" spans="1:13" x14ac:dyDescent="0.25">
      <c r="A21" t="s">
        <v>78</v>
      </c>
      <c r="B21" t="s">
        <v>79</v>
      </c>
      <c r="C21" s="2">
        <v>2633</v>
      </c>
      <c r="D21">
        <v>0</v>
      </c>
      <c r="E21" t="s">
        <v>13</v>
      </c>
      <c r="F21" t="s">
        <v>25</v>
      </c>
      <c r="G21" t="s">
        <v>15</v>
      </c>
      <c r="H21" t="s">
        <v>14</v>
      </c>
      <c r="I21" t="s">
        <v>14</v>
      </c>
      <c r="J21" t="s">
        <v>14</v>
      </c>
      <c r="K21" t="s">
        <v>26</v>
      </c>
      <c r="L21" t="s">
        <v>80</v>
      </c>
      <c r="M21" s="2">
        <f t="shared" si="0"/>
        <v>36862</v>
      </c>
    </row>
    <row r="22" spans="1:13" x14ac:dyDescent="0.25">
      <c r="A22" t="s">
        <v>82</v>
      </c>
      <c r="B22" t="s">
        <v>81</v>
      </c>
      <c r="C22" s="2">
        <v>3911</v>
      </c>
      <c r="D22">
        <v>0</v>
      </c>
      <c r="E22" t="s">
        <v>22</v>
      </c>
      <c r="F22" t="s">
        <v>32</v>
      </c>
      <c r="G22" t="s">
        <v>15</v>
      </c>
      <c r="H22" t="s">
        <v>16</v>
      </c>
      <c r="I22" t="s">
        <v>14</v>
      </c>
      <c r="J22" t="s">
        <v>40</v>
      </c>
      <c r="M22" s="2">
        <f t="shared" si="0"/>
        <v>54754</v>
      </c>
    </row>
    <row r="23" spans="1:13" x14ac:dyDescent="0.25">
      <c r="A23" t="s">
        <v>84</v>
      </c>
      <c r="B23" t="s">
        <v>83</v>
      </c>
      <c r="C23" s="2">
        <v>3000</v>
      </c>
      <c r="D23">
        <v>2</v>
      </c>
      <c r="E23" t="s">
        <v>47</v>
      </c>
      <c r="F23" t="s">
        <v>25</v>
      </c>
      <c r="G23" t="s">
        <v>14</v>
      </c>
      <c r="H23" t="s">
        <v>14</v>
      </c>
      <c r="I23" t="s">
        <v>14</v>
      </c>
      <c r="J23" t="s">
        <v>14</v>
      </c>
      <c r="K23" t="s">
        <v>48</v>
      </c>
      <c r="L23" t="s">
        <v>49</v>
      </c>
      <c r="M23" s="2">
        <f t="shared" si="0"/>
        <v>42000</v>
      </c>
    </row>
    <row r="24" spans="1:13" x14ac:dyDescent="0.25">
      <c r="A24" t="s">
        <v>86</v>
      </c>
      <c r="B24" t="s">
        <v>85</v>
      </c>
      <c r="C24" s="2">
        <v>4000</v>
      </c>
      <c r="D24">
        <v>3</v>
      </c>
      <c r="E24" t="s">
        <v>29</v>
      </c>
      <c r="F24" t="s">
        <v>25</v>
      </c>
      <c r="G24" t="s">
        <v>14</v>
      </c>
      <c r="H24" t="s">
        <v>16</v>
      </c>
      <c r="I24" t="s">
        <v>14</v>
      </c>
      <c r="J24" t="s">
        <v>14</v>
      </c>
      <c r="K24" t="s">
        <v>87</v>
      </c>
      <c r="L24" t="s">
        <v>88</v>
      </c>
      <c r="M24" s="2">
        <f t="shared" si="0"/>
        <v>56000</v>
      </c>
    </row>
    <row r="25" spans="1:13" x14ac:dyDescent="0.25">
      <c r="A25" t="s">
        <v>90</v>
      </c>
      <c r="B25" t="s">
        <v>89</v>
      </c>
      <c r="C25" s="2">
        <v>3214</v>
      </c>
      <c r="D25">
        <v>0</v>
      </c>
      <c r="E25" t="s">
        <v>52</v>
      </c>
      <c r="F25" t="s">
        <v>32</v>
      </c>
      <c r="G25" t="s">
        <v>15</v>
      </c>
      <c r="H25" t="s">
        <v>16</v>
      </c>
      <c r="I25" t="s">
        <v>14</v>
      </c>
      <c r="J25" t="s">
        <v>17</v>
      </c>
      <c r="M25" s="2">
        <f t="shared" si="0"/>
        <v>44996</v>
      </c>
    </row>
    <row r="26" spans="1:13" x14ac:dyDescent="0.25">
      <c r="A26" t="s">
        <v>92</v>
      </c>
      <c r="B26" t="s">
        <v>91</v>
      </c>
      <c r="C26" s="2">
        <f>55000/14</f>
        <v>3928.5714285714284</v>
      </c>
      <c r="D26">
        <v>0</v>
      </c>
      <c r="E26" t="s">
        <v>13</v>
      </c>
      <c r="F26" t="s">
        <v>14</v>
      </c>
      <c r="G26" t="s">
        <v>14</v>
      </c>
      <c r="H26" t="s">
        <v>16</v>
      </c>
      <c r="I26" t="s">
        <v>14</v>
      </c>
      <c r="J26" t="s">
        <v>40</v>
      </c>
      <c r="M26" s="2">
        <f t="shared" si="0"/>
        <v>55000</v>
      </c>
    </row>
    <row r="27" spans="1:13" x14ac:dyDescent="0.25">
      <c r="A27" t="s">
        <v>94</v>
      </c>
      <c r="B27" t="s">
        <v>93</v>
      </c>
      <c r="C27" s="2">
        <v>3436</v>
      </c>
      <c r="D27">
        <v>0</v>
      </c>
      <c r="E27" t="s">
        <v>22</v>
      </c>
      <c r="F27" t="s">
        <v>25</v>
      </c>
      <c r="G27" t="s">
        <v>95</v>
      </c>
      <c r="H27" t="s">
        <v>16</v>
      </c>
      <c r="I27" t="s">
        <v>16</v>
      </c>
      <c r="J27" t="s">
        <v>40</v>
      </c>
      <c r="M27" s="2">
        <f t="shared" si="0"/>
        <v>48104</v>
      </c>
    </row>
    <row r="28" spans="1:13" x14ac:dyDescent="0.25">
      <c r="A28" t="s">
        <v>97</v>
      </c>
      <c r="B28" t="s">
        <v>96</v>
      </c>
      <c r="C28" s="2">
        <v>3024</v>
      </c>
      <c r="D28">
        <v>0</v>
      </c>
      <c r="E28" t="s">
        <v>22</v>
      </c>
      <c r="F28" t="s">
        <v>25</v>
      </c>
      <c r="G28" t="s">
        <v>15</v>
      </c>
      <c r="H28" t="s">
        <v>16</v>
      </c>
      <c r="I28" t="s">
        <v>16</v>
      </c>
      <c r="J28" t="s">
        <v>14</v>
      </c>
      <c r="K28" t="s">
        <v>55</v>
      </c>
      <c r="L28" t="s">
        <v>64</v>
      </c>
      <c r="M28" s="2">
        <f t="shared" si="0"/>
        <v>42336</v>
      </c>
    </row>
    <row r="29" spans="1:13" x14ac:dyDescent="0.25">
      <c r="A29" t="s">
        <v>98</v>
      </c>
      <c r="B29" t="s">
        <v>99</v>
      </c>
      <c r="C29" s="2">
        <v>0</v>
      </c>
      <c r="D29">
        <v>0</v>
      </c>
      <c r="E29" t="s">
        <v>22</v>
      </c>
      <c r="F29" t="s">
        <v>14</v>
      </c>
      <c r="G29" t="s">
        <v>15</v>
      </c>
      <c r="H29" t="s">
        <v>16</v>
      </c>
      <c r="I29" t="s">
        <v>14</v>
      </c>
      <c r="J29" t="s">
        <v>14</v>
      </c>
      <c r="K29" t="s">
        <v>100</v>
      </c>
      <c r="M29" s="2">
        <f t="shared" si="0"/>
        <v>0</v>
      </c>
    </row>
    <row r="30" spans="1:13" x14ac:dyDescent="0.25">
      <c r="A30" t="s">
        <v>65</v>
      </c>
      <c r="B30" t="s">
        <v>101</v>
      </c>
      <c r="C30" s="2">
        <v>0</v>
      </c>
      <c r="D30">
        <v>2</v>
      </c>
      <c r="E30" t="s">
        <v>29</v>
      </c>
      <c r="F30" t="s">
        <v>25</v>
      </c>
      <c r="G30" t="s">
        <v>15</v>
      </c>
      <c r="H30" t="s">
        <v>14</v>
      </c>
      <c r="I30" t="s">
        <v>14</v>
      </c>
      <c r="J30" t="s">
        <v>14</v>
      </c>
      <c r="K30" t="s">
        <v>100</v>
      </c>
      <c r="M30" s="2">
        <f t="shared" si="0"/>
        <v>0</v>
      </c>
    </row>
    <row r="31" spans="1:13" x14ac:dyDescent="0.25">
      <c r="A31" t="s">
        <v>103</v>
      </c>
      <c r="B31" t="s">
        <v>102</v>
      </c>
      <c r="C31" s="2">
        <v>2800</v>
      </c>
      <c r="D31">
        <v>0</v>
      </c>
      <c r="E31" t="s">
        <v>52</v>
      </c>
      <c r="F31" t="s">
        <v>32</v>
      </c>
      <c r="G31" t="s">
        <v>14</v>
      </c>
      <c r="H31" t="s">
        <v>14</v>
      </c>
      <c r="I31" t="s">
        <v>14</v>
      </c>
      <c r="J31" t="s">
        <v>14</v>
      </c>
      <c r="M31" s="2">
        <f t="shared" si="0"/>
        <v>39200</v>
      </c>
    </row>
    <row r="32" spans="1:13" x14ac:dyDescent="0.25">
      <c r="A32" t="s">
        <v>11</v>
      </c>
      <c r="B32" t="s">
        <v>104</v>
      </c>
      <c r="C32" s="2">
        <v>0</v>
      </c>
      <c r="D32">
        <v>0</v>
      </c>
      <c r="E32" t="s">
        <v>29</v>
      </c>
      <c r="F32" t="s">
        <v>25</v>
      </c>
      <c r="G32" t="s">
        <v>15</v>
      </c>
      <c r="H32" t="s">
        <v>14</v>
      </c>
      <c r="I32" t="s">
        <v>14</v>
      </c>
      <c r="J32" t="s">
        <v>14</v>
      </c>
      <c r="K32" t="s">
        <v>100</v>
      </c>
      <c r="M32" s="2">
        <f t="shared" si="0"/>
        <v>0</v>
      </c>
    </row>
    <row r="33" spans="1:13" x14ac:dyDescent="0.25">
      <c r="A33" t="s">
        <v>11</v>
      </c>
      <c r="B33" t="s">
        <v>105</v>
      </c>
      <c r="C33" s="2">
        <v>2853</v>
      </c>
      <c r="D33">
        <v>2</v>
      </c>
      <c r="E33" t="s">
        <v>22</v>
      </c>
      <c r="F33" t="s">
        <v>14</v>
      </c>
      <c r="G33" t="s">
        <v>14</v>
      </c>
      <c r="H33" t="s">
        <v>16</v>
      </c>
      <c r="I33" t="s">
        <v>14</v>
      </c>
      <c r="J33" t="s">
        <v>40</v>
      </c>
      <c r="K33" t="s">
        <v>106</v>
      </c>
      <c r="L33" t="s">
        <v>107</v>
      </c>
      <c r="M33" s="2">
        <f t="shared" si="0"/>
        <v>39942</v>
      </c>
    </row>
    <row r="34" spans="1:13" x14ac:dyDescent="0.25">
      <c r="A34" t="s">
        <v>11</v>
      </c>
      <c r="B34" t="s">
        <v>108</v>
      </c>
      <c r="C34" s="2">
        <v>3150</v>
      </c>
      <c r="D34">
        <v>2</v>
      </c>
      <c r="E34" t="s">
        <v>109</v>
      </c>
      <c r="F34" t="s">
        <v>25</v>
      </c>
      <c r="G34" t="s">
        <v>14</v>
      </c>
      <c r="H34" t="s">
        <v>16</v>
      </c>
      <c r="I34" t="s">
        <v>14</v>
      </c>
      <c r="J34" t="s">
        <v>40</v>
      </c>
      <c r="K34" t="s">
        <v>95</v>
      </c>
      <c r="M34" s="2">
        <f t="shared" si="0"/>
        <v>44100</v>
      </c>
    </row>
    <row r="35" spans="1:13" x14ac:dyDescent="0.25">
      <c r="A35" t="s">
        <v>11</v>
      </c>
      <c r="B35" t="s">
        <v>110</v>
      </c>
      <c r="C35" s="2">
        <v>3870</v>
      </c>
      <c r="D35">
        <v>0</v>
      </c>
      <c r="E35" t="s">
        <v>22</v>
      </c>
      <c r="F35" t="s">
        <v>14</v>
      </c>
      <c r="G35" t="s">
        <v>15</v>
      </c>
      <c r="H35" t="s">
        <v>16</v>
      </c>
      <c r="I35" t="s">
        <v>14</v>
      </c>
      <c r="J35" t="s">
        <v>40</v>
      </c>
      <c r="K35" t="s">
        <v>111</v>
      </c>
      <c r="L35" t="s">
        <v>48</v>
      </c>
      <c r="M35" s="2">
        <f t="shared" si="0"/>
        <v>54180</v>
      </c>
    </row>
    <row r="36" spans="1:13" x14ac:dyDescent="0.25">
      <c r="A36" t="s">
        <v>11</v>
      </c>
      <c r="B36" t="s">
        <v>112</v>
      </c>
      <c r="C36" s="2">
        <v>3285</v>
      </c>
      <c r="D36">
        <v>0</v>
      </c>
      <c r="E36" t="s">
        <v>22</v>
      </c>
      <c r="F36" t="s">
        <v>32</v>
      </c>
      <c r="G36" t="s">
        <v>14</v>
      </c>
      <c r="H36" t="s">
        <v>16</v>
      </c>
      <c r="I36" t="s">
        <v>14</v>
      </c>
      <c r="J36" t="s">
        <v>40</v>
      </c>
      <c r="M36" s="2">
        <f t="shared" si="0"/>
        <v>45990</v>
      </c>
    </row>
    <row r="37" spans="1:13" x14ac:dyDescent="0.25">
      <c r="A37" t="s">
        <v>11</v>
      </c>
      <c r="B37" t="s">
        <v>24</v>
      </c>
      <c r="C37" s="2">
        <f>44000/14</f>
        <v>3142.8571428571427</v>
      </c>
      <c r="D37">
        <v>0</v>
      </c>
      <c r="E37" t="s">
        <v>13</v>
      </c>
      <c r="F37" t="s">
        <v>25</v>
      </c>
      <c r="G37" t="s">
        <v>15</v>
      </c>
      <c r="H37" t="s">
        <v>16</v>
      </c>
      <c r="I37" t="s">
        <v>16</v>
      </c>
      <c r="J37" t="s">
        <v>17</v>
      </c>
      <c r="M37" s="2">
        <f t="shared" si="0"/>
        <v>44000</v>
      </c>
    </row>
    <row r="38" spans="1:13" x14ac:dyDescent="0.25">
      <c r="A38" t="s">
        <v>11</v>
      </c>
      <c r="B38" t="s">
        <v>113</v>
      </c>
      <c r="C38" s="2">
        <f>35000/14</f>
        <v>2500</v>
      </c>
      <c r="D38">
        <v>2</v>
      </c>
      <c r="E38" t="s">
        <v>22</v>
      </c>
      <c r="F38" t="s">
        <v>39</v>
      </c>
      <c r="G38" t="s">
        <v>14</v>
      </c>
      <c r="H38" t="s">
        <v>14</v>
      </c>
      <c r="I38" t="s">
        <v>16</v>
      </c>
      <c r="J38" t="s">
        <v>14</v>
      </c>
      <c r="M38" s="2">
        <f t="shared" si="0"/>
        <v>35000</v>
      </c>
    </row>
    <row r="39" spans="1:13" x14ac:dyDescent="0.25">
      <c r="A39" t="s">
        <v>11</v>
      </c>
      <c r="B39" t="s">
        <v>114</v>
      </c>
      <c r="C39" s="2">
        <f>40460/14</f>
        <v>2890</v>
      </c>
      <c r="D39">
        <v>2</v>
      </c>
      <c r="E39" t="s">
        <v>22</v>
      </c>
      <c r="F39" t="s">
        <v>25</v>
      </c>
      <c r="G39" t="s">
        <v>14</v>
      </c>
      <c r="H39" t="s">
        <v>14</v>
      </c>
      <c r="I39" t="s">
        <v>14</v>
      </c>
      <c r="J39" t="s">
        <v>14</v>
      </c>
      <c r="K39" t="s">
        <v>111</v>
      </c>
      <c r="M39" s="2">
        <f t="shared" si="0"/>
        <v>40460</v>
      </c>
    </row>
    <row r="40" spans="1:13" x14ac:dyDescent="0.25">
      <c r="A40" s="3" t="s">
        <v>116</v>
      </c>
      <c r="B40" t="s">
        <v>115</v>
      </c>
      <c r="C40" s="2">
        <v>2286</v>
      </c>
      <c r="D40">
        <v>2</v>
      </c>
      <c r="E40" t="s">
        <v>22</v>
      </c>
      <c r="F40" t="s">
        <v>25</v>
      </c>
      <c r="G40" t="s">
        <v>117</v>
      </c>
      <c r="H40" t="s">
        <v>16</v>
      </c>
      <c r="I40" t="s">
        <v>14</v>
      </c>
      <c r="J40" t="s">
        <v>40</v>
      </c>
      <c r="K40" t="s">
        <v>118</v>
      </c>
      <c r="M40" s="2">
        <f t="shared" si="0"/>
        <v>32004</v>
      </c>
    </row>
    <row r="41" spans="1:13" x14ac:dyDescent="0.25">
      <c r="A41" s="3" t="s">
        <v>122</v>
      </c>
      <c r="B41" t="s">
        <v>119</v>
      </c>
      <c r="C41" s="2">
        <v>2200</v>
      </c>
      <c r="D41">
        <v>2</v>
      </c>
      <c r="E41" t="s">
        <v>22</v>
      </c>
      <c r="F41" t="s">
        <v>14</v>
      </c>
      <c r="G41" t="s">
        <v>15</v>
      </c>
      <c r="H41" t="s">
        <v>14</v>
      </c>
      <c r="I41" t="s">
        <v>14</v>
      </c>
      <c r="J41" t="s">
        <v>40</v>
      </c>
      <c r="K41" t="s">
        <v>73</v>
      </c>
      <c r="L41" t="s">
        <v>100</v>
      </c>
      <c r="M41" s="2">
        <f t="shared" si="0"/>
        <v>30800</v>
      </c>
    </row>
    <row r="42" spans="1:13" x14ac:dyDescent="0.25">
      <c r="A42" t="s">
        <v>121</v>
      </c>
      <c r="B42" t="s">
        <v>120</v>
      </c>
      <c r="C42" s="2">
        <f>45000/14</f>
        <v>3214.2857142857142</v>
      </c>
      <c r="D42">
        <v>2</v>
      </c>
      <c r="E42" t="s">
        <v>22</v>
      </c>
      <c r="F42" t="s">
        <v>14</v>
      </c>
      <c r="G42" t="s">
        <v>14</v>
      </c>
      <c r="H42" t="s">
        <v>14</v>
      </c>
      <c r="I42" t="s">
        <v>14</v>
      </c>
      <c r="J42" t="s">
        <v>40</v>
      </c>
      <c r="K42" t="s">
        <v>73</v>
      </c>
      <c r="M42" s="2">
        <f t="shared" si="0"/>
        <v>45000</v>
      </c>
    </row>
    <row r="43" spans="1:13" x14ac:dyDescent="0.25">
      <c r="A43" t="s">
        <v>123</v>
      </c>
      <c r="B43" s="3" t="s">
        <v>124</v>
      </c>
      <c r="C43" s="2">
        <f>50000/14</f>
        <v>3571.4285714285716</v>
      </c>
      <c r="D43">
        <v>3</v>
      </c>
      <c r="E43" t="s">
        <v>47</v>
      </c>
      <c r="F43" t="s">
        <v>14</v>
      </c>
      <c r="G43" t="s">
        <v>14</v>
      </c>
      <c r="H43" t="s">
        <v>16</v>
      </c>
      <c r="I43" t="s">
        <v>14</v>
      </c>
      <c r="J43" t="s">
        <v>23</v>
      </c>
      <c r="K43" t="s">
        <v>125</v>
      </c>
      <c r="M43" s="2">
        <f t="shared" si="0"/>
        <v>50000</v>
      </c>
    </row>
    <row r="44" spans="1:13" x14ac:dyDescent="0.25">
      <c r="A44" t="s">
        <v>127</v>
      </c>
      <c r="B44" t="s">
        <v>126</v>
      </c>
      <c r="C44" s="2">
        <v>4000</v>
      </c>
      <c r="D44">
        <v>0</v>
      </c>
      <c r="E44" t="s">
        <v>22</v>
      </c>
      <c r="F44" t="s">
        <v>14</v>
      </c>
      <c r="G44" t="s">
        <v>14</v>
      </c>
      <c r="H44" t="s">
        <v>14</v>
      </c>
      <c r="I44" t="s">
        <v>16</v>
      </c>
      <c r="J44" t="s">
        <v>23</v>
      </c>
      <c r="K44" t="s">
        <v>125</v>
      </c>
      <c r="M44" s="2">
        <f t="shared" si="0"/>
        <v>56000</v>
      </c>
    </row>
    <row r="45" spans="1:13" x14ac:dyDescent="0.25">
      <c r="A45" t="s">
        <v>129</v>
      </c>
      <c r="B45" t="s">
        <v>128</v>
      </c>
      <c r="C45" s="2">
        <v>4032</v>
      </c>
      <c r="D45">
        <v>1</v>
      </c>
      <c r="E45" t="s">
        <v>22</v>
      </c>
      <c r="F45" t="s">
        <v>25</v>
      </c>
      <c r="G45" t="s">
        <v>15</v>
      </c>
      <c r="H45" t="s">
        <v>16</v>
      </c>
      <c r="I45" t="s">
        <v>14</v>
      </c>
      <c r="J45" t="s">
        <v>40</v>
      </c>
      <c r="M45" s="2">
        <f t="shared" si="0"/>
        <v>56448</v>
      </c>
    </row>
    <row r="46" spans="1:13" x14ac:dyDescent="0.25">
      <c r="A46" t="s">
        <v>129</v>
      </c>
      <c r="B46" t="s">
        <v>130</v>
      </c>
      <c r="C46" s="2">
        <v>2875</v>
      </c>
      <c r="D46">
        <v>0</v>
      </c>
      <c r="E46" t="s">
        <v>52</v>
      </c>
      <c r="F46" t="s">
        <v>32</v>
      </c>
      <c r="G46" t="s">
        <v>14</v>
      </c>
      <c r="H46" t="s">
        <v>16</v>
      </c>
      <c r="I46" t="s">
        <v>14</v>
      </c>
      <c r="J46" t="s">
        <v>14</v>
      </c>
      <c r="M46" s="2">
        <f t="shared" si="0"/>
        <v>40250</v>
      </c>
    </row>
    <row r="47" spans="1:13" x14ac:dyDescent="0.25">
      <c r="A47" t="s">
        <v>131</v>
      </c>
      <c r="B47" t="s">
        <v>132</v>
      </c>
      <c r="C47" s="2">
        <f>55000/14</f>
        <v>3928.5714285714284</v>
      </c>
      <c r="D47">
        <v>0</v>
      </c>
      <c r="E47" t="s">
        <v>22</v>
      </c>
      <c r="F47" t="s">
        <v>25</v>
      </c>
      <c r="G47" t="s">
        <v>15</v>
      </c>
      <c r="H47" t="s">
        <v>14</v>
      </c>
      <c r="I47" t="s">
        <v>14</v>
      </c>
      <c r="J47" t="s">
        <v>14</v>
      </c>
      <c r="M47" s="2">
        <f t="shared" si="0"/>
        <v>55000</v>
      </c>
    </row>
    <row r="48" spans="1:13" x14ac:dyDescent="0.25">
      <c r="A48" t="s">
        <v>134</v>
      </c>
      <c r="B48" t="s">
        <v>133</v>
      </c>
      <c r="C48" s="2">
        <f>42000/14</f>
        <v>3000</v>
      </c>
      <c r="D48">
        <v>0</v>
      </c>
      <c r="E48" t="s">
        <v>29</v>
      </c>
      <c r="F48" t="s">
        <v>25</v>
      </c>
      <c r="G48" t="s">
        <v>14</v>
      </c>
      <c r="H48" t="s">
        <v>16</v>
      </c>
      <c r="I48" t="s">
        <v>16</v>
      </c>
      <c r="J48" t="s">
        <v>14</v>
      </c>
      <c r="K48" t="s">
        <v>135</v>
      </c>
      <c r="M48" s="2">
        <f t="shared" si="0"/>
        <v>42000</v>
      </c>
    </row>
    <row r="49" spans="1:13" x14ac:dyDescent="0.25">
      <c r="A49" t="s">
        <v>136</v>
      </c>
      <c r="B49" t="s">
        <v>136</v>
      </c>
      <c r="C49" s="2">
        <f>51500/14</f>
        <v>3678.5714285714284</v>
      </c>
      <c r="D49">
        <v>0</v>
      </c>
      <c r="E49" t="s">
        <v>22</v>
      </c>
      <c r="F49" t="s">
        <v>32</v>
      </c>
      <c r="G49" t="s">
        <v>14</v>
      </c>
      <c r="H49" t="s">
        <v>16</v>
      </c>
      <c r="I49" t="s">
        <v>14</v>
      </c>
      <c r="J49" t="s">
        <v>40</v>
      </c>
      <c r="K49" t="s">
        <v>73</v>
      </c>
      <c r="M49" s="2">
        <f t="shared" si="0"/>
        <v>51500</v>
      </c>
    </row>
    <row r="50" spans="1:13" x14ac:dyDescent="0.25">
      <c r="A50" t="s">
        <v>138</v>
      </c>
      <c r="B50" t="s">
        <v>137</v>
      </c>
      <c r="C50" s="2">
        <f>50000/14</f>
        <v>3571.4285714285716</v>
      </c>
      <c r="D50">
        <v>3</v>
      </c>
      <c r="E50" t="s">
        <v>52</v>
      </c>
      <c r="F50" t="s">
        <v>14</v>
      </c>
      <c r="G50" t="s">
        <v>139</v>
      </c>
      <c r="H50" t="s">
        <v>16</v>
      </c>
      <c r="I50" t="s">
        <v>16</v>
      </c>
      <c r="J50" t="s">
        <v>40</v>
      </c>
      <c r="K50" t="s">
        <v>64</v>
      </c>
      <c r="M50" s="2">
        <f t="shared" si="0"/>
        <v>50000</v>
      </c>
    </row>
    <row r="51" spans="1:13" x14ac:dyDescent="0.25">
      <c r="A51" t="s">
        <v>140</v>
      </c>
      <c r="B51" t="s">
        <v>141</v>
      </c>
      <c r="C51" s="2">
        <f>36000/14</f>
        <v>2571.4285714285716</v>
      </c>
      <c r="D51">
        <v>0</v>
      </c>
      <c r="E51" t="s">
        <v>22</v>
      </c>
      <c r="F51" t="s">
        <v>14</v>
      </c>
      <c r="G51" t="s">
        <v>14</v>
      </c>
      <c r="H51" t="s">
        <v>16</v>
      </c>
      <c r="I51" t="s">
        <v>14</v>
      </c>
      <c r="J51" t="s">
        <v>40</v>
      </c>
      <c r="K51" t="s">
        <v>64</v>
      </c>
      <c r="M51" s="2">
        <f t="shared" si="0"/>
        <v>36000</v>
      </c>
    </row>
    <row r="52" spans="1:13" x14ac:dyDescent="0.25">
      <c r="A52" t="s">
        <v>143</v>
      </c>
      <c r="B52" t="s">
        <v>142</v>
      </c>
      <c r="C52" s="2">
        <v>3200</v>
      </c>
      <c r="D52">
        <v>2</v>
      </c>
      <c r="E52" t="s">
        <v>109</v>
      </c>
      <c r="F52" t="s">
        <v>25</v>
      </c>
      <c r="G52" t="s">
        <v>15</v>
      </c>
      <c r="H52" t="s">
        <v>14</v>
      </c>
      <c r="I52" t="s">
        <v>16</v>
      </c>
      <c r="J52" t="s">
        <v>14</v>
      </c>
      <c r="M52" s="2">
        <f t="shared" si="0"/>
        <v>44800</v>
      </c>
    </row>
    <row r="53" spans="1:13" x14ac:dyDescent="0.25">
      <c r="A53" s="3" t="s">
        <v>145</v>
      </c>
      <c r="B53" t="s">
        <v>144</v>
      </c>
      <c r="C53" s="2">
        <f>49000/14</f>
        <v>3500</v>
      </c>
      <c r="D53">
        <v>1</v>
      </c>
      <c r="E53" t="s">
        <v>22</v>
      </c>
      <c r="F53" t="s">
        <v>25</v>
      </c>
      <c r="G53" t="s">
        <v>15</v>
      </c>
      <c r="H53" t="s">
        <v>16</v>
      </c>
      <c r="I53" t="s">
        <v>14</v>
      </c>
      <c r="J53" t="s">
        <v>14</v>
      </c>
      <c r="M53" s="2">
        <f t="shared" si="0"/>
        <v>49000</v>
      </c>
    </row>
    <row r="54" spans="1:13" x14ac:dyDescent="0.25">
      <c r="A54" t="s">
        <v>147</v>
      </c>
      <c r="B54" t="s">
        <v>146</v>
      </c>
      <c r="C54" s="2">
        <v>0</v>
      </c>
      <c r="D54">
        <v>2</v>
      </c>
      <c r="E54" t="s">
        <v>109</v>
      </c>
      <c r="F54" t="s">
        <v>25</v>
      </c>
      <c r="G54" t="s">
        <v>15</v>
      </c>
      <c r="H54" t="s">
        <v>14</v>
      </c>
      <c r="I54" t="s">
        <v>16</v>
      </c>
      <c r="J54" t="s">
        <v>40</v>
      </c>
      <c r="M54" s="2">
        <f t="shared" si="0"/>
        <v>0</v>
      </c>
    </row>
    <row r="55" spans="1:13" x14ac:dyDescent="0.25">
      <c r="A55" t="s">
        <v>149</v>
      </c>
      <c r="B55" t="s">
        <v>148</v>
      </c>
      <c r="C55" s="2">
        <v>3200</v>
      </c>
      <c r="D55">
        <v>2</v>
      </c>
      <c r="E55" t="s">
        <v>109</v>
      </c>
      <c r="F55" t="s">
        <v>25</v>
      </c>
      <c r="G55" t="s">
        <v>15</v>
      </c>
      <c r="H55" t="s">
        <v>14</v>
      </c>
      <c r="I55" t="s">
        <v>16</v>
      </c>
      <c r="J55" t="s">
        <v>40</v>
      </c>
      <c r="M55" s="2">
        <f t="shared" si="0"/>
        <v>44800</v>
      </c>
    </row>
    <row r="56" spans="1:13" x14ac:dyDescent="0.25">
      <c r="A56" t="s">
        <v>151</v>
      </c>
      <c r="B56" t="s">
        <v>150</v>
      </c>
      <c r="C56" s="2">
        <v>3724</v>
      </c>
      <c r="D56">
        <v>5</v>
      </c>
      <c r="E56" t="s">
        <v>22</v>
      </c>
      <c r="F56" t="s">
        <v>25</v>
      </c>
      <c r="G56" t="s">
        <v>15</v>
      </c>
      <c r="H56" t="s">
        <v>16</v>
      </c>
      <c r="I56" t="s">
        <v>16</v>
      </c>
      <c r="J56" t="s">
        <v>17</v>
      </c>
      <c r="M56" s="2">
        <f t="shared" si="0"/>
        <v>52136</v>
      </c>
    </row>
    <row r="57" spans="1:13" x14ac:dyDescent="0.25">
      <c r="A57" t="s">
        <v>153</v>
      </c>
      <c r="B57" t="s">
        <v>152</v>
      </c>
      <c r="C57" s="2">
        <f>50000/14</f>
        <v>3571.4285714285716</v>
      </c>
      <c r="D57">
        <v>2</v>
      </c>
      <c r="E57" t="s">
        <v>22</v>
      </c>
      <c r="F57" t="s">
        <v>32</v>
      </c>
      <c r="G57" t="s">
        <v>15</v>
      </c>
      <c r="H57" t="s">
        <v>16</v>
      </c>
      <c r="I57" t="s">
        <v>14</v>
      </c>
      <c r="J57" t="s">
        <v>40</v>
      </c>
      <c r="M57" s="2">
        <f t="shared" si="0"/>
        <v>50000</v>
      </c>
    </row>
    <row r="58" spans="1:13" x14ac:dyDescent="0.25">
      <c r="A58" t="s">
        <v>154</v>
      </c>
      <c r="B58" t="s">
        <v>45</v>
      </c>
      <c r="C58" s="2">
        <f>63000/14</f>
        <v>4500</v>
      </c>
      <c r="D58">
        <v>0</v>
      </c>
      <c r="E58" t="s">
        <v>22</v>
      </c>
      <c r="F58" t="s">
        <v>14</v>
      </c>
      <c r="G58" t="s">
        <v>14</v>
      </c>
      <c r="H58" t="s">
        <v>16</v>
      </c>
      <c r="I58" t="s">
        <v>14</v>
      </c>
      <c r="J58" t="s">
        <v>17</v>
      </c>
      <c r="M58" s="2">
        <f t="shared" si="0"/>
        <v>63000</v>
      </c>
    </row>
    <row r="59" spans="1:13" x14ac:dyDescent="0.25">
      <c r="A59" t="s">
        <v>153</v>
      </c>
      <c r="B59" t="s">
        <v>155</v>
      </c>
      <c r="C59" s="2">
        <f>50000/14</f>
        <v>3571.4285714285716</v>
      </c>
      <c r="D59">
        <v>2</v>
      </c>
      <c r="E59" t="s">
        <v>22</v>
      </c>
      <c r="F59" t="s">
        <v>156</v>
      </c>
      <c r="G59" t="s">
        <v>15</v>
      </c>
      <c r="H59" t="s">
        <v>16</v>
      </c>
      <c r="I59" t="s">
        <v>14</v>
      </c>
      <c r="J59" t="s">
        <v>17</v>
      </c>
      <c r="M59" s="2">
        <f t="shared" si="0"/>
        <v>50000</v>
      </c>
    </row>
  </sheetData>
  <autoFilter ref="A1:M59" xr:uid="{00000000-0009-0000-0000-000001000000}"/>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35"/>
  <sheetViews>
    <sheetView topLeftCell="A4" zoomScale="85" zoomScaleNormal="85" workbookViewId="0">
      <selection activeCell="L22" sqref="L22"/>
    </sheetView>
  </sheetViews>
  <sheetFormatPr defaultRowHeight="15" x14ac:dyDescent="0.25"/>
  <cols>
    <col min="1" max="1" width="15.85546875" bestFit="1" customWidth="1"/>
    <col min="2" max="2" width="16.42578125" bestFit="1" customWidth="1"/>
    <col min="3" max="3" width="25" bestFit="1" customWidth="1"/>
    <col min="4" max="4" width="13.28515625" bestFit="1" customWidth="1"/>
    <col min="5" max="5" width="15.85546875" bestFit="1" customWidth="1"/>
    <col min="6" max="6" width="13.42578125" bestFit="1" customWidth="1"/>
    <col min="7" max="7" width="15.85546875" bestFit="1" customWidth="1"/>
    <col min="8" max="8" width="14.7109375" bestFit="1" customWidth="1"/>
    <col min="9" max="9" width="15.140625" bestFit="1" customWidth="1"/>
    <col min="10" max="10" width="7.28515625" bestFit="1" customWidth="1"/>
    <col min="11" max="11" width="18.28515625" bestFit="1" customWidth="1"/>
    <col min="12" max="12" width="11.28515625" bestFit="1" customWidth="1"/>
    <col min="13" max="13" width="13.42578125" bestFit="1" customWidth="1"/>
    <col min="14" max="14" width="30.140625" bestFit="1" customWidth="1"/>
    <col min="15" max="15" width="18.42578125" bestFit="1" customWidth="1"/>
  </cols>
  <sheetData>
    <row r="2" spans="1:8" x14ac:dyDescent="0.25">
      <c r="A2" s="4" t="s">
        <v>165</v>
      </c>
      <c r="B2" s="4" t="s">
        <v>160</v>
      </c>
    </row>
    <row r="3" spans="1:8" x14ac:dyDescent="0.25">
      <c r="A3" s="4" t="s">
        <v>158</v>
      </c>
      <c r="B3" t="s">
        <v>156</v>
      </c>
      <c r="C3" t="s">
        <v>32</v>
      </c>
      <c r="D3" t="s">
        <v>14</v>
      </c>
      <c r="E3" t="s">
        <v>39</v>
      </c>
      <c r="F3" t="s">
        <v>25</v>
      </c>
      <c r="G3" t="s">
        <v>159</v>
      </c>
    </row>
    <row r="4" spans="1:8" x14ac:dyDescent="0.25">
      <c r="A4" s="5" t="s">
        <v>13</v>
      </c>
      <c r="B4" s="2"/>
      <c r="C4" s="2">
        <v>30457.84</v>
      </c>
      <c r="D4" s="2">
        <v>27500</v>
      </c>
      <c r="E4" s="2"/>
      <c r="F4" s="2">
        <v>41976.793333333335</v>
      </c>
      <c r="G4" s="2">
        <v>35231.370000000003</v>
      </c>
    </row>
    <row r="5" spans="1:8" x14ac:dyDescent="0.25">
      <c r="A5" s="5" t="s">
        <v>29</v>
      </c>
      <c r="B5" s="2"/>
      <c r="C5" s="2">
        <v>49168</v>
      </c>
      <c r="D5" s="2"/>
      <c r="E5" s="2"/>
      <c r="F5" s="2">
        <v>19600</v>
      </c>
      <c r="G5" s="2">
        <v>28048</v>
      </c>
    </row>
    <row r="6" spans="1:8" x14ac:dyDescent="0.25">
      <c r="A6" s="5" t="s">
        <v>109</v>
      </c>
      <c r="B6" s="2"/>
      <c r="C6" s="2"/>
      <c r="D6" s="2"/>
      <c r="E6" s="2"/>
      <c r="F6" s="2">
        <v>33425</v>
      </c>
      <c r="G6" s="2">
        <v>33425</v>
      </c>
    </row>
    <row r="7" spans="1:8" x14ac:dyDescent="0.25">
      <c r="A7" s="5" t="s">
        <v>52</v>
      </c>
      <c r="B7" s="2"/>
      <c r="C7" s="2">
        <v>41482</v>
      </c>
      <c r="D7" s="2">
        <v>41772</v>
      </c>
      <c r="E7" s="2"/>
      <c r="F7" s="2">
        <v>44800</v>
      </c>
      <c r="G7" s="2">
        <v>42131.666666666664</v>
      </c>
    </row>
    <row r="8" spans="1:8" x14ac:dyDescent="0.25">
      <c r="A8" s="5" t="s">
        <v>47</v>
      </c>
      <c r="B8" s="2"/>
      <c r="C8" s="2"/>
      <c r="D8" s="2">
        <v>50000</v>
      </c>
      <c r="E8" s="2"/>
      <c r="F8" s="2">
        <v>42000</v>
      </c>
      <c r="G8" s="2">
        <v>44666.666666666664</v>
      </c>
    </row>
    <row r="9" spans="1:8" x14ac:dyDescent="0.25">
      <c r="A9" s="5" t="s">
        <v>62</v>
      </c>
      <c r="B9" s="2"/>
      <c r="C9" s="2"/>
      <c r="D9" s="2"/>
      <c r="E9" s="2"/>
      <c r="F9" s="2">
        <v>0</v>
      </c>
      <c r="G9" s="2">
        <v>0</v>
      </c>
    </row>
    <row r="10" spans="1:8" x14ac:dyDescent="0.25">
      <c r="A10" s="5" t="s">
        <v>22</v>
      </c>
      <c r="B10" s="2">
        <v>50000</v>
      </c>
      <c r="C10" s="2">
        <v>48726.076000000001</v>
      </c>
      <c r="D10" s="2">
        <v>37302.6</v>
      </c>
      <c r="E10" s="2">
        <v>49331.333333333336</v>
      </c>
      <c r="F10" s="2">
        <v>42239.53</v>
      </c>
      <c r="G10" s="2">
        <v>42629.830322580645</v>
      </c>
    </row>
    <row r="11" spans="1:8" x14ac:dyDescent="0.25">
      <c r="A11" s="5" t="s">
        <v>159</v>
      </c>
      <c r="B11" s="2">
        <v>50000</v>
      </c>
      <c r="C11" s="2">
        <v>45170.02</v>
      </c>
      <c r="D11" s="2">
        <v>37438</v>
      </c>
      <c r="E11" s="2">
        <v>49331.333333333336</v>
      </c>
      <c r="F11" s="2">
        <v>35475.169285714284</v>
      </c>
      <c r="G11" s="2">
        <v>38788.602758620691</v>
      </c>
    </row>
    <row r="13" spans="1:8" x14ac:dyDescent="0.25">
      <c r="A13" s="4" t="s">
        <v>158</v>
      </c>
      <c r="B13" t="s">
        <v>161</v>
      </c>
    </row>
    <row r="14" spans="1:8" x14ac:dyDescent="0.25">
      <c r="A14" s="5" t="s">
        <v>13</v>
      </c>
      <c r="B14" s="6">
        <v>0</v>
      </c>
    </row>
    <row r="15" spans="1:8" x14ac:dyDescent="0.25">
      <c r="A15" s="5" t="s">
        <v>29</v>
      </c>
      <c r="B15" s="6">
        <v>1</v>
      </c>
      <c r="G15" s="4" t="s">
        <v>7</v>
      </c>
      <c r="H15" t="s">
        <v>16</v>
      </c>
    </row>
    <row r="16" spans="1:8" x14ac:dyDescent="0.25">
      <c r="A16" s="5" t="s">
        <v>109</v>
      </c>
      <c r="B16" s="6">
        <v>2</v>
      </c>
    </row>
    <row r="17" spans="1:8" x14ac:dyDescent="0.25">
      <c r="A17" s="5" t="s">
        <v>52</v>
      </c>
      <c r="B17" s="6">
        <v>0.5</v>
      </c>
      <c r="G17" s="4" t="s">
        <v>158</v>
      </c>
      <c r="H17" t="s">
        <v>163</v>
      </c>
    </row>
    <row r="18" spans="1:8" x14ac:dyDescent="0.25">
      <c r="A18" s="5" t="s">
        <v>47</v>
      </c>
      <c r="B18" s="6">
        <v>2.3333333333333335</v>
      </c>
      <c r="G18" s="5" t="s">
        <v>13</v>
      </c>
      <c r="H18">
        <v>2</v>
      </c>
    </row>
    <row r="19" spans="1:8" x14ac:dyDescent="0.25">
      <c r="A19" s="5" t="s">
        <v>62</v>
      </c>
      <c r="B19" s="6">
        <v>0</v>
      </c>
      <c r="G19" s="5" t="s">
        <v>29</v>
      </c>
      <c r="H19">
        <v>1</v>
      </c>
    </row>
    <row r="20" spans="1:8" x14ac:dyDescent="0.25">
      <c r="A20" s="5" t="s">
        <v>22</v>
      </c>
      <c r="B20" s="6">
        <v>1.2580645161290323</v>
      </c>
      <c r="G20" s="5" t="s">
        <v>109</v>
      </c>
      <c r="H20">
        <v>3</v>
      </c>
    </row>
    <row r="21" spans="1:8" x14ac:dyDescent="0.25">
      <c r="A21" s="5" t="s">
        <v>159</v>
      </c>
      <c r="B21" s="6">
        <v>1.103448275862069</v>
      </c>
      <c r="G21" s="5" t="s">
        <v>52</v>
      </c>
      <c r="H21">
        <v>2</v>
      </c>
    </row>
    <row r="22" spans="1:8" x14ac:dyDescent="0.25">
      <c r="G22" s="5" t="s">
        <v>22</v>
      </c>
      <c r="H22">
        <v>10</v>
      </c>
    </row>
    <row r="23" spans="1:8" x14ac:dyDescent="0.25">
      <c r="G23" s="5" t="s">
        <v>159</v>
      </c>
      <c r="H23">
        <v>18</v>
      </c>
    </row>
    <row r="25" spans="1:8" x14ac:dyDescent="0.25">
      <c r="B25" s="4" t="s">
        <v>5</v>
      </c>
      <c r="C25" t="s">
        <v>15</v>
      </c>
      <c r="E25" s="4" t="s">
        <v>6</v>
      </c>
      <c r="F25" t="s">
        <v>16</v>
      </c>
    </row>
    <row r="27" spans="1:8" x14ac:dyDescent="0.25">
      <c r="B27" s="4" t="s">
        <v>158</v>
      </c>
      <c r="C27" t="s">
        <v>164</v>
      </c>
      <c r="E27" s="4" t="s">
        <v>158</v>
      </c>
      <c r="F27" t="s">
        <v>162</v>
      </c>
    </row>
    <row r="28" spans="1:8" x14ac:dyDescent="0.25">
      <c r="B28" s="5" t="s">
        <v>13</v>
      </c>
      <c r="C28" s="8">
        <v>4</v>
      </c>
      <c r="E28" s="5" t="s">
        <v>13</v>
      </c>
      <c r="F28">
        <v>5</v>
      </c>
    </row>
    <row r="29" spans="1:8" x14ac:dyDescent="0.25">
      <c r="B29" s="5" t="s">
        <v>29</v>
      </c>
      <c r="C29" s="8">
        <v>2</v>
      </c>
      <c r="E29" s="5" t="s">
        <v>29</v>
      </c>
      <c r="F29">
        <v>4</v>
      </c>
    </row>
    <row r="30" spans="1:8" x14ac:dyDescent="0.25">
      <c r="B30" s="5" t="s">
        <v>109</v>
      </c>
      <c r="C30" s="8">
        <v>3</v>
      </c>
      <c r="E30" s="5" t="s">
        <v>109</v>
      </c>
      <c r="F30">
        <v>1</v>
      </c>
    </row>
    <row r="31" spans="1:8" x14ac:dyDescent="0.25">
      <c r="B31" s="5" t="s">
        <v>52</v>
      </c>
      <c r="C31" s="8">
        <v>1</v>
      </c>
      <c r="E31" s="5" t="s">
        <v>52</v>
      </c>
      <c r="F31">
        <v>4</v>
      </c>
    </row>
    <row r="32" spans="1:8" x14ac:dyDescent="0.25">
      <c r="B32" s="5" t="s">
        <v>62</v>
      </c>
      <c r="C32" s="8">
        <v>1</v>
      </c>
      <c r="E32" s="5" t="s">
        <v>47</v>
      </c>
      <c r="F32">
        <v>1</v>
      </c>
    </row>
    <row r="33" spans="2:6" x14ac:dyDescent="0.25">
      <c r="B33" s="5" t="s">
        <v>22</v>
      </c>
      <c r="C33" s="8">
        <v>15</v>
      </c>
      <c r="E33" s="5" t="s">
        <v>62</v>
      </c>
      <c r="F33">
        <v>1</v>
      </c>
    </row>
    <row r="34" spans="2:6" x14ac:dyDescent="0.25">
      <c r="B34" s="5" t="s">
        <v>159</v>
      </c>
      <c r="C34" s="8">
        <v>26</v>
      </c>
      <c r="E34" s="5" t="s">
        <v>22</v>
      </c>
      <c r="F34">
        <v>24</v>
      </c>
    </row>
    <row r="35" spans="2:6" x14ac:dyDescent="0.25">
      <c r="E35" s="5" t="s">
        <v>159</v>
      </c>
      <c r="F35">
        <v>40</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8"/>
  <sheetViews>
    <sheetView showGridLines="0" tabSelected="1" topLeftCell="A4" zoomScale="85" zoomScaleNormal="85" workbookViewId="0">
      <selection activeCell="AB20" sqref="AB20"/>
    </sheetView>
  </sheetViews>
  <sheetFormatPr defaultRowHeight="15" x14ac:dyDescent="0.25"/>
  <sheetData>
    <row r="1" spans="1:24" ht="15" customHeight="1" x14ac:dyDescent="0.25">
      <c r="A1" s="9" t="s">
        <v>166</v>
      </c>
      <c r="B1" s="9"/>
      <c r="C1" s="9"/>
      <c r="D1" s="9"/>
      <c r="E1" s="9"/>
      <c r="F1" s="9"/>
      <c r="G1" s="9"/>
      <c r="H1" s="9"/>
      <c r="I1" s="9"/>
      <c r="J1" s="9"/>
      <c r="K1" s="9"/>
      <c r="L1" s="9"/>
      <c r="M1" s="9"/>
      <c r="N1" s="9"/>
      <c r="O1" s="7"/>
      <c r="P1" s="7"/>
      <c r="Q1" s="7"/>
      <c r="R1" s="7"/>
      <c r="S1" s="7"/>
      <c r="T1" s="7"/>
      <c r="U1" s="7"/>
      <c r="V1" s="7"/>
      <c r="W1" s="7"/>
      <c r="X1" s="7"/>
    </row>
    <row r="2" spans="1:24" ht="15" customHeight="1" x14ac:dyDescent="0.25">
      <c r="A2" s="9"/>
      <c r="B2" s="9"/>
      <c r="C2" s="9"/>
      <c r="D2" s="9"/>
      <c r="E2" s="9"/>
      <c r="F2" s="9"/>
      <c r="G2" s="9"/>
      <c r="H2" s="9"/>
      <c r="I2" s="9"/>
      <c r="J2" s="9"/>
      <c r="K2" s="9"/>
      <c r="L2" s="9"/>
      <c r="M2" s="9"/>
      <c r="N2" s="9"/>
      <c r="O2" s="7"/>
      <c r="P2" s="7"/>
      <c r="Q2" s="7"/>
      <c r="R2" s="7"/>
      <c r="S2" s="7"/>
      <c r="T2" s="7"/>
      <c r="U2" s="7"/>
      <c r="V2" s="7"/>
      <c r="W2" s="7"/>
      <c r="X2" s="7"/>
    </row>
    <row r="3" spans="1:24" ht="15" customHeight="1" x14ac:dyDescent="0.25">
      <c r="A3" s="9"/>
      <c r="B3" s="9"/>
      <c r="C3" s="9"/>
      <c r="D3" s="9"/>
      <c r="E3" s="9"/>
      <c r="F3" s="9"/>
      <c r="G3" s="9"/>
      <c r="H3" s="9"/>
      <c r="I3" s="9"/>
      <c r="J3" s="9"/>
      <c r="K3" s="9"/>
      <c r="L3" s="9"/>
      <c r="M3" s="9"/>
      <c r="N3" s="9"/>
      <c r="O3" s="7"/>
      <c r="P3" s="7"/>
      <c r="Q3" s="7"/>
      <c r="R3" s="7"/>
      <c r="S3" s="7"/>
      <c r="T3" s="7"/>
      <c r="U3" s="7"/>
      <c r="V3" s="7"/>
      <c r="W3" s="7"/>
      <c r="X3" s="7"/>
    </row>
    <row r="4" spans="1:24" ht="15" customHeight="1" x14ac:dyDescent="0.25">
      <c r="A4" s="9"/>
      <c r="B4" s="9"/>
      <c r="C4" s="9"/>
      <c r="D4" s="9"/>
      <c r="E4" s="9"/>
      <c r="F4" s="9"/>
      <c r="G4" s="9"/>
      <c r="H4" s="9"/>
      <c r="I4" s="9"/>
      <c r="J4" s="9"/>
      <c r="K4" s="9"/>
      <c r="L4" s="9"/>
      <c r="M4" s="9"/>
      <c r="N4" s="9"/>
      <c r="O4" s="7"/>
      <c r="P4" s="7"/>
      <c r="Q4" s="7"/>
      <c r="R4" s="7"/>
      <c r="S4" s="7"/>
      <c r="T4" s="7"/>
      <c r="U4" s="7"/>
      <c r="V4" s="7"/>
      <c r="W4" s="7"/>
      <c r="X4" s="7"/>
    </row>
    <row r="5" spans="1:24" ht="15" customHeight="1" x14ac:dyDescent="0.25">
      <c r="A5" s="9"/>
      <c r="B5" s="9"/>
      <c r="C5" s="9"/>
      <c r="D5" s="9"/>
      <c r="E5" s="9"/>
      <c r="F5" s="9"/>
      <c r="G5" s="9"/>
      <c r="H5" s="9"/>
      <c r="I5" s="9"/>
      <c r="J5" s="9"/>
      <c r="K5" s="9"/>
      <c r="L5" s="9"/>
      <c r="M5" s="9"/>
      <c r="N5" s="9"/>
      <c r="O5" s="7"/>
      <c r="P5" s="7"/>
      <c r="Q5" s="7"/>
      <c r="R5" s="7"/>
      <c r="S5" s="7"/>
      <c r="T5" s="7"/>
      <c r="U5" s="7"/>
      <c r="V5" s="7"/>
      <c r="W5" s="7"/>
      <c r="X5" s="7"/>
    </row>
    <row r="6" spans="1:24" ht="15" customHeight="1" x14ac:dyDescent="0.25">
      <c r="A6" s="9"/>
      <c r="B6" s="9"/>
      <c r="C6" s="9"/>
      <c r="D6" s="9"/>
      <c r="E6" s="9"/>
      <c r="F6" s="9"/>
      <c r="G6" s="9"/>
      <c r="H6" s="9"/>
      <c r="I6" s="9"/>
      <c r="J6" s="9"/>
      <c r="K6" s="9"/>
      <c r="L6" s="9"/>
      <c r="M6" s="9"/>
      <c r="N6" s="9"/>
      <c r="O6" s="7"/>
      <c r="P6" s="7"/>
      <c r="Q6" s="7"/>
      <c r="R6" s="7"/>
      <c r="S6" s="7"/>
      <c r="T6" s="7"/>
      <c r="U6" s="7"/>
      <c r="V6" s="7"/>
      <c r="W6" s="7"/>
      <c r="X6" s="7"/>
    </row>
    <row r="7" spans="1:24" ht="15" customHeight="1" x14ac:dyDescent="0.25">
      <c r="A7" s="9"/>
      <c r="B7" s="9"/>
      <c r="C7" s="9"/>
      <c r="D7" s="9"/>
      <c r="E7" s="9"/>
      <c r="F7" s="9"/>
      <c r="G7" s="9"/>
      <c r="H7" s="9"/>
      <c r="I7" s="9"/>
      <c r="J7" s="9"/>
      <c r="K7" s="9"/>
      <c r="L7" s="9"/>
      <c r="M7" s="9"/>
      <c r="N7" s="9"/>
      <c r="O7" s="7"/>
      <c r="P7" s="7"/>
      <c r="Q7" s="7"/>
      <c r="R7" s="7"/>
      <c r="S7" s="7"/>
      <c r="T7" s="7"/>
      <c r="U7" s="7"/>
      <c r="V7" s="7"/>
      <c r="W7" s="7"/>
      <c r="X7" s="7"/>
    </row>
    <row r="8" spans="1:24" ht="15" customHeight="1" x14ac:dyDescent="0.25">
      <c r="A8" s="9"/>
      <c r="B8" s="9"/>
      <c r="C8" s="9"/>
      <c r="D8" s="9"/>
      <c r="E8" s="9"/>
      <c r="F8" s="9"/>
      <c r="G8" s="9"/>
      <c r="H8" s="9"/>
      <c r="I8" s="9"/>
      <c r="J8" s="9"/>
      <c r="K8" s="9"/>
      <c r="L8" s="9"/>
      <c r="M8" s="9"/>
      <c r="N8" s="9"/>
      <c r="O8" s="7"/>
      <c r="P8" s="7"/>
      <c r="Q8" s="7"/>
      <c r="R8" s="7"/>
      <c r="S8" s="7"/>
      <c r="T8" s="7"/>
      <c r="U8" s="7"/>
      <c r="V8" s="7"/>
      <c r="W8" s="7"/>
      <c r="X8" s="7"/>
    </row>
  </sheetData>
  <mergeCells count="1">
    <mergeCell ref="A1:N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DataAnalystJobMarket_Data</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kikinho ufcjg</dc:creator>
  <cp:lastModifiedBy>kikinho ufcjg</cp:lastModifiedBy>
  <dcterms:created xsi:type="dcterms:W3CDTF">2024-05-16T14:59:35Z</dcterms:created>
  <dcterms:modified xsi:type="dcterms:W3CDTF">2024-05-18T15:35:21Z</dcterms:modified>
</cp:coreProperties>
</file>