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E:\EXCEL\MEGA PROJECT\IPL Performance Analytics\"/>
    </mc:Choice>
  </mc:AlternateContent>
  <xr:revisionPtr revIDLastSave="0" documentId="13_ncr:1_{17FF3E2F-6CD5-4248-9D31-5A632D765BE6}" xr6:coauthVersionLast="47" xr6:coauthVersionMax="47" xr10:uidLastSave="{00000000-0000-0000-0000-000000000000}"/>
  <bookViews>
    <workbookView xWindow="-120" yWindow="-120" windowWidth="29040" windowHeight="15720" activeTab="4" xr2:uid="{33561AB1-B614-4195-AC2F-1D362680646B}"/>
  </bookViews>
  <sheets>
    <sheet name="IPL Performance Analytics - Raw" sheetId="1" r:id="rId1"/>
    <sheet name="PivotTables" sheetId="2" r:id="rId2"/>
    <sheet name="KPI Calculations" sheetId="5" r:id="rId3"/>
    <sheet name="KPI Dashboard Data" sheetId="7" r:id="rId4"/>
    <sheet name="Dashboard" sheetId="6" r:id="rId5"/>
  </sheets>
  <definedNames>
    <definedName name="_xlnm.Print_Area" localSheetId="4">Dashboard!$A$1:$V$85</definedName>
    <definedName name="Slicer_Team">#N/A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7" l="1"/>
  <c r="E7" i="7"/>
  <c r="E6" i="7"/>
  <c r="E5" i="7"/>
  <c r="E3" i="7"/>
  <c r="E2" i="7"/>
  <c r="B3" i="7"/>
  <c r="B2" i="7"/>
  <c r="B5" i="7"/>
  <c r="B7" i="5"/>
  <c r="B6" i="5"/>
  <c r="B4" i="7"/>
  <c r="B5" i="5"/>
  <c r="B4" i="5"/>
  <c r="B3" i="5"/>
  <c r="B2" i="5"/>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B7" i="7"/>
  <c r="B6" i="7"/>
  <c r="E12" i="7" l="1"/>
  <c r="E14" i="7"/>
  <c r="E13" i="7"/>
  <c r="E4" i="7"/>
  <c r="E10" i="7" s="1"/>
</calcChain>
</file>

<file path=xl/sharedStrings.xml><?xml version="1.0" encoding="utf-8"?>
<sst xmlns="http://schemas.openxmlformats.org/spreadsheetml/2006/main" count="574" uniqueCount="373">
  <si>
    <t>Player Code</t>
  </si>
  <si>
    <t>Player</t>
  </si>
  <si>
    <t>Match 1</t>
  </si>
  <si>
    <t>Match 2</t>
  </si>
  <si>
    <t>Match 3</t>
  </si>
  <si>
    <t>Match 4</t>
  </si>
  <si>
    <t>Match 5</t>
  </si>
  <si>
    <t>Total Performance</t>
  </si>
  <si>
    <t>Target</t>
  </si>
  <si>
    <t>Target Hit %</t>
  </si>
  <si>
    <t>Away From Target %</t>
  </si>
  <si>
    <t>CSK-Ruturaj-01</t>
  </si>
  <si>
    <t>Ruturaj Gaikwad</t>
  </si>
  <si>
    <t>CSK-MS-02</t>
  </si>
  <si>
    <t>MS Dhoni</t>
  </si>
  <si>
    <t>CSK-Sanju-03</t>
  </si>
  <si>
    <t>Sanju Samson</t>
  </si>
  <si>
    <t>CSK-Dewald-04</t>
  </si>
  <si>
    <t>Dewald Brevis</t>
  </si>
  <si>
    <t>CSK-Shivam-05</t>
  </si>
  <si>
    <t>Shivam Dube</t>
  </si>
  <si>
    <t>CSK-Ayush-06</t>
  </si>
  <si>
    <t>Ayush Mhatre</t>
  </si>
  <si>
    <t>CSK-Urvil-07</t>
  </si>
  <si>
    <t>Urvil Patel</t>
  </si>
  <si>
    <t>CSK-Kartik-08</t>
  </si>
  <si>
    <t>Kartik Sharma</t>
  </si>
  <si>
    <t>CSK-Jamie-09</t>
  </si>
  <si>
    <t>Jamie Overton</t>
  </si>
  <si>
    <t>CSK-Noor-10</t>
  </si>
  <si>
    <t>Noor Ahmad</t>
  </si>
  <si>
    <t>CSK-Khaleel-11</t>
  </si>
  <si>
    <t>Khaleel Ahmed</t>
  </si>
  <si>
    <t>CSK-Mukesh-12</t>
  </si>
  <si>
    <t>Mukesh Choudhary</t>
  </si>
  <si>
    <t>CSK-Anshul-13</t>
  </si>
  <si>
    <t>Anshul Kamboj</t>
  </si>
  <si>
    <t>CSK-Shreyas-14</t>
  </si>
  <si>
    <t>Shreyas Gopal</t>
  </si>
  <si>
    <t>CSK-Matt-15</t>
  </si>
  <si>
    <t>Matt Henry</t>
  </si>
  <si>
    <t>DC-KL-01</t>
  </si>
  <si>
    <t>KL Rahul</t>
  </si>
  <si>
    <t>DC-Abishek-02</t>
  </si>
  <si>
    <t>Abishek Porel</t>
  </si>
  <si>
    <t>DC-Karun-03</t>
  </si>
  <si>
    <t>Karun Nair</t>
  </si>
  <si>
    <t>DC-Jake-04</t>
  </si>
  <si>
    <t>Jake Fraser-McGurk</t>
  </si>
  <si>
    <t>DC-Tristan-05</t>
  </si>
  <si>
    <t>Tristan Stubbs</t>
  </si>
  <si>
    <t>DC-Sameer-06</t>
  </si>
  <si>
    <t>Sameer Rizvi</t>
  </si>
  <si>
    <t>DC-Axar-07</t>
  </si>
  <si>
    <t>Axar Patel</t>
  </si>
  <si>
    <t>DC-Vipraj-08</t>
  </si>
  <si>
    <t>Vipraj Nigam</t>
  </si>
  <si>
    <t>DC-Nitish-09</t>
  </si>
  <si>
    <t>Nitish Rana</t>
  </si>
  <si>
    <t>DC-Ashutosh-10</t>
  </si>
  <si>
    <t>Ashutosh Sharma</t>
  </si>
  <si>
    <t>DC-Kuldeep-11</t>
  </si>
  <si>
    <t>Kuldeep Yadav</t>
  </si>
  <si>
    <t>DC-Mukesh-12</t>
  </si>
  <si>
    <t>Mukesh Kumar</t>
  </si>
  <si>
    <t>DC-Mitchell-13</t>
  </si>
  <si>
    <t>Mitchell Starc</t>
  </si>
  <si>
    <t>DC-Dushmantha-14</t>
  </si>
  <si>
    <t>Dushmantha Chameera</t>
  </si>
  <si>
    <t>DC-T-15</t>
  </si>
  <si>
    <t>T Natarajan</t>
  </si>
  <si>
    <t>GT-Shubman-01</t>
  </si>
  <si>
    <t>Shubman Gill</t>
  </si>
  <si>
    <t>GT-Jos-02</t>
  </si>
  <si>
    <t>Jos Buttler</t>
  </si>
  <si>
    <t>GT-Sai-03</t>
  </si>
  <si>
    <t>Sai Sudharsan</t>
  </si>
  <si>
    <t>GT-Kumar-04</t>
  </si>
  <si>
    <t>Kumar Kushagra</t>
  </si>
  <si>
    <t>GT-Anuj-05</t>
  </si>
  <si>
    <t>Anuj Rawat</t>
  </si>
  <si>
    <t>GT-Shahrukh-06</t>
  </si>
  <si>
    <t>Shahrukh Khan</t>
  </si>
  <si>
    <t>GT-Washington-07</t>
  </si>
  <si>
    <t>Washington Sundar</t>
  </si>
  <si>
    <t>GT-Rahul-08</t>
  </si>
  <si>
    <t>Rahul Tewatia</t>
  </si>
  <si>
    <t>GT-Rashid-09</t>
  </si>
  <si>
    <t>Rashid Khan</t>
  </si>
  <si>
    <t>GT-Mohammed-10</t>
  </si>
  <si>
    <t>Mohammed Siraj</t>
  </si>
  <si>
    <t>GT-Kagiso-11</t>
  </si>
  <si>
    <t>Kagiso Rabada</t>
  </si>
  <si>
    <t>GT-Prasidh-12</t>
  </si>
  <si>
    <t>Prasidh Krishna</t>
  </si>
  <si>
    <t>GT-Ishant-13</t>
  </si>
  <si>
    <t>Ishant Sharma</t>
  </si>
  <si>
    <t>GT-Arshad-14</t>
  </si>
  <si>
    <t>Arshad Khan</t>
  </si>
  <si>
    <t>GT-Sai-15</t>
  </si>
  <si>
    <t>Sai Kishore</t>
  </si>
  <si>
    <t>KKR-Ajinkya-01</t>
  </si>
  <si>
    <t>Ajinkya Rahane</t>
  </si>
  <si>
    <t>KKR-Rinku-02</t>
  </si>
  <si>
    <t>Rinku Singh</t>
  </si>
  <si>
    <t>KKR-Angkrish-03</t>
  </si>
  <si>
    <t>Angkrish Raghuvanshi</t>
  </si>
  <si>
    <t>KKR-Manish-04</t>
  </si>
  <si>
    <t>Manish Pandey</t>
  </si>
  <si>
    <t>KKR-Rahul-05</t>
  </si>
  <si>
    <t>Rahul Tripathi</t>
  </si>
  <si>
    <t>KKR-Ramandeep-06</t>
  </si>
  <si>
    <t>Ramandeep Singh</t>
  </si>
  <si>
    <t>KKR-Anukul-07</t>
  </si>
  <si>
    <t>Anukul Roy</t>
  </si>
  <si>
    <t>KKR-Sunil-08</t>
  </si>
  <si>
    <t>Sunil Narine</t>
  </si>
  <si>
    <t>KKR-Varun-09</t>
  </si>
  <si>
    <t>Varun Chakravarthy</t>
  </si>
  <si>
    <t>KKR-Harshit-10</t>
  </si>
  <si>
    <t>Harshit Rana</t>
  </si>
  <si>
    <t>KKR-Vaibhav-11</t>
  </si>
  <si>
    <t>Vaibhav Arora</t>
  </si>
  <si>
    <t>KKR-Cameron-12</t>
  </si>
  <si>
    <t>Cameron Green</t>
  </si>
  <si>
    <t>KKR-Rachin-13</t>
  </si>
  <si>
    <t>Rachin Ravindra</t>
  </si>
  <si>
    <t>KKR-Finn-14</t>
  </si>
  <si>
    <t>Finn Allen</t>
  </si>
  <si>
    <t>KKR-Luvnith-15</t>
  </si>
  <si>
    <t>Luvnith Sisodia</t>
  </si>
  <si>
    <t>LSG-Rishabh-01</t>
  </si>
  <si>
    <t>Rishabh Pant</t>
  </si>
  <si>
    <t>LSG-Aiden-02</t>
  </si>
  <si>
    <t>Aiden Markram</t>
  </si>
  <si>
    <t>LSG-Nicholas-03</t>
  </si>
  <si>
    <t>Nicholas Pooran</t>
  </si>
  <si>
    <t>LSG-Mitchell-04</t>
  </si>
  <si>
    <t>Mitchell Marsh</t>
  </si>
  <si>
    <t>LSG-Ayush-05</t>
  </si>
  <si>
    <t>Ayush Badoni</t>
  </si>
  <si>
    <t>LSG-Abdul-06</t>
  </si>
  <si>
    <t>Abdul Samad</t>
  </si>
  <si>
    <t>LSG-Shahbaz-07</t>
  </si>
  <si>
    <t>Shahbaz Ahmed</t>
  </si>
  <si>
    <t>LSG-Himmat-08</t>
  </si>
  <si>
    <t>Himmat Singh</t>
  </si>
  <si>
    <t>LSG-Matthew-09</t>
  </si>
  <si>
    <t>Matthew Breetzke</t>
  </si>
  <si>
    <t>LSG-Arshin-10</t>
  </si>
  <si>
    <t>Arshin Kulkarni</t>
  </si>
  <si>
    <t>LSG-Mohammad-11</t>
  </si>
  <si>
    <t>Mohammad Shami</t>
  </si>
  <si>
    <t>LSG-Avesh-12</t>
  </si>
  <si>
    <t>Avesh Khan</t>
  </si>
  <si>
    <t>LSG-Mayank-13</t>
  </si>
  <si>
    <t>Mayank Yadav</t>
  </si>
  <si>
    <t>LSG-Digvesh-14</t>
  </si>
  <si>
    <t>Digvesh Singh</t>
  </si>
  <si>
    <t>LSG-M-15</t>
  </si>
  <si>
    <t>M Siddharth</t>
  </si>
  <si>
    <t>MI-Rohit-01</t>
  </si>
  <si>
    <t>Rohit Sharma</t>
  </si>
  <si>
    <t>MI-Suryakumar-02</t>
  </si>
  <si>
    <t>Suryakumar Yadav</t>
  </si>
  <si>
    <t>MI-Hardik-03</t>
  </si>
  <si>
    <t>Hardik Pandya</t>
  </si>
  <si>
    <t>MI-Tilak-04</t>
  </si>
  <si>
    <t>Tilak Varma</t>
  </si>
  <si>
    <t>MI-Ryan-05</t>
  </si>
  <si>
    <t>Ryan Rickelton</t>
  </si>
  <si>
    <t>MI-Will-06</t>
  </si>
  <si>
    <t>Will Jacks</t>
  </si>
  <si>
    <t>MI-Naman-07</t>
  </si>
  <si>
    <t>Naman Dhir</t>
  </si>
  <si>
    <t>MI-Robin-08</t>
  </si>
  <si>
    <t>Robin Minz</t>
  </si>
  <si>
    <t>MI-Sherfane-09</t>
  </si>
  <si>
    <t>Sherfane Rutherford</t>
  </si>
  <si>
    <t>MI-Jasprit-10</t>
  </si>
  <si>
    <t>Jasprit Bumrah</t>
  </si>
  <si>
    <t>MI-Trent-11</t>
  </si>
  <si>
    <t>Trent Boult</t>
  </si>
  <si>
    <t>MI-Deepak-12</t>
  </si>
  <si>
    <t>Deepak Chahar</t>
  </si>
  <si>
    <t>MI-Shardul-13</t>
  </si>
  <si>
    <t>Shardul Thakur</t>
  </si>
  <si>
    <t>MI-Mayank-14</t>
  </si>
  <si>
    <t>Mayank Markande</t>
  </si>
  <si>
    <t>MI-Allah-15</t>
  </si>
  <si>
    <t>Allah Ghazanfar</t>
  </si>
  <si>
    <t>PBKS-Shreyas-01</t>
  </si>
  <si>
    <t>Shreyas Iyer</t>
  </si>
  <si>
    <t>PBKS-Prabhsimran-02</t>
  </si>
  <si>
    <t>Prabhsimran Singh</t>
  </si>
  <si>
    <t>PBKS-Shashank-03</t>
  </si>
  <si>
    <t>Shashank Singh</t>
  </si>
  <si>
    <t>PBKS-Nehal-04</t>
  </si>
  <si>
    <t>Nehal Wadhera</t>
  </si>
  <si>
    <t>PBKS-Priyansh-05</t>
  </si>
  <si>
    <t>Priyansh Arya</t>
  </si>
  <si>
    <t>PBKS-Vishnu-06</t>
  </si>
  <si>
    <t>Vishnu Vinod</t>
  </si>
  <si>
    <t>PBKS-Marcus-07</t>
  </si>
  <si>
    <t>Marcus Stoinis</t>
  </si>
  <si>
    <t>PBKS-Marco-08</t>
  </si>
  <si>
    <t>Marco Jansen</t>
  </si>
  <si>
    <t>PBKS-Azmatullah-09</t>
  </si>
  <si>
    <t>Azmatullah Omarzai</t>
  </si>
  <si>
    <t>PBKS-Harpreet-10</t>
  </si>
  <si>
    <t>Harpreet Brar</t>
  </si>
  <si>
    <t>PBKS-Musheer-11</t>
  </si>
  <si>
    <t>Musheer Khan</t>
  </si>
  <si>
    <t>PBKS-Harnoor-12</t>
  </si>
  <si>
    <t>Harnoor Pannu</t>
  </si>
  <si>
    <t>PBKS-Arshdeep-13</t>
  </si>
  <si>
    <t>Arshdeep Singh</t>
  </si>
  <si>
    <t>PBKS-Yuzvendra-14</t>
  </si>
  <si>
    <t>Yuzvendra Chahal</t>
  </si>
  <si>
    <t>PBKS-Lockie-15</t>
  </si>
  <si>
    <t>Lockie Ferguson</t>
  </si>
  <si>
    <t>RR-Yashasvi-01</t>
  </si>
  <si>
    <t>Yashasvi Jaiswal</t>
  </si>
  <si>
    <t>RR-Riyan-02</t>
  </si>
  <si>
    <t>Riyan Parag</t>
  </si>
  <si>
    <t>RR-Dhruv-03</t>
  </si>
  <si>
    <t>Dhruv Jurel</t>
  </si>
  <si>
    <t>RR-Shimron-04</t>
  </si>
  <si>
    <t>Shimron Hetmyer</t>
  </si>
  <si>
    <t>RR-Shubham-05</t>
  </si>
  <si>
    <t>Shubham Dubey</t>
  </si>
  <si>
    <t>RR-Vaibhav-06</t>
  </si>
  <si>
    <t>Vaibhav Sooryavanshi</t>
  </si>
  <si>
    <t>RR-Ravindra-07</t>
  </si>
  <si>
    <t>Ravindra Jadeja</t>
  </si>
  <si>
    <t>RR-Donovan-08</t>
  </si>
  <si>
    <t>Donovan Ferreira</t>
  </si>
  <si>
    <t>RR-Jofra-09</t>
  </si>
  <si>
    <t>Jofra Archer</t>
  </si>
  <si>
    <t>RR-Tushar-10</t>
  </si>
  <si>
    <t>Tushar Deshpande</t>
  </si>
  <si>
    <t>RR-Sandeep-11</t>
  </si>
  <si>
    <t>Sandeep Sharma</t>
  </si>
  <si>
    <t>RR-Ravi-12</t>
  </si>
  <si>
    <t>Ravi Bishnoi</t>
  </si>
  <si>
    <t>RR-Yudhvir-13</t>
  </si>
  <si>
    <t>Yudhvir Singh</t>
  </si>
  <si>
    <t>RR-Emanjot-14</t>
  </si>
  <si>
    <t>Emanjot Chahal</t>
  </si>
  <si>
    <t>RCB-Virat-01</t>
  </si>
  <si>
    <t>Virat Kohli</t>
  </si>
  <si>
    <t>RCB-Rajat-02</t>
  </si>
  <si>
    <t>Rajat Patidar</t>
  </si>
  <si>
    <t>RCB-Devdutt-03</t>
  </si>
  <si>
    <t>Devdutt Padikkal</t>
  </si>
  <si>
    <t>RCB-Phil-04</t>
  </si>
  <si>
    <t>Phil Salt</t>
  </si>
  <si>
    <t>RCB-Jitesh-05</t>
  </si>
  <si>
    <t>Jitesh Sharma</t>
  </si>
  <si>
    <t>RCB-Tim-06</t>
  </si>
  <si>
    <t>Tim David</t>
  </si>
  <si>
    <t>RCB-Krunal-07</t>
  </si>
  <si>
    <t>Krunal Pandya</t>
  </si>
  <si>
    <t>RCB-Venkatesh-08</t>
  </si>
  <si>
    <t>Venkatesh Iyer</t>
  </si>
  <si>
    <t>RCB-Jacob-09</t>
  </si>
  <si>
    <t>Jacob Bethell</t>
  </si>
  <si>
    <t>RCB-Romario-10</t>
  </si>
  <si>
    <t>Romario Shepherd</t>
  </si>
  <si>
    <t>RCB-Swapnil-11</t>
  </si>
  <si>
    <t>Swapnil Singh</t>
  </si>
  <si>
    <t>RCB-Josh-12</t>
  </si>
  <si>
    <t>Josh Hazlewood</t>
  </si>
  <si>
    <t>RCB-Bhuvneshwar-13</t>
  </si>
  <si>
    <t>Bhuvneshwar Kumar</t>
  </si>
  <si>
    <t>RCB-Yash-14</t>
  </si>
  <si>
    <t>Yash Dayal</t>
  </si>
  <si>
    <t>RCB-Nuwan-15</t>
  </si>
  <si>
    <t>Nuwan Thushara</t>
  </si>
  <si>
    <t>SRH-Travis-01</t>
  </si>
  <si>
    <t>Travis Head</t>
  </si>
  <si>
    <t>SRH-Abhishek-02</t>
  </si>
  <si>
    <t>Abhishek Sharma</t>
  </si>
  <si>
    <t>SRH-Ishan-03</t>
  </si>
  <si>
    <t>Ishan Kishan</t>
  </si>
  <si>
    <t>SRH-Heinrich-04</t>
  </si>
  <si>
    <t>Heinrich Klaasen</t>
  </si>
  <si>
    <t>SRH-Nitish-05</t>
  </si>
  <si>
    <t>Nitish Kumar Reddy</t>
  </si>
  <si>
    <t>SRH-Aniket-06</t>
  </si>
  <si>
    <t>Aniket Verma</t>
  </si>
  <si>
    <t>SRH-Harshal-07</t>
  </si>
  <si>
    <t>Harshal Patel</t>
  </si>
  <si>
    <t>SRH-Rahul-08</t>
  </si>
  <si>
    <t>Rahul Chahar</t>
  </si>
  <si>
    <t>SRH-Kamindu-09</t>
  </si>
  <si>
    <t>Kamindu Mendis</t>
  </si>
  <si>
    <t>SRH-Liam-10</t>
  </si>
  <si>
    <t>Liam Livingstone</t>
  </si>
  <si>
    <t>SRH-Pat-11</t>
  </si>
  <si>
    <t>Pat Cummins</t>
  </si>
  <si>
    <t>SRH-Jaydev-12</t>
  </si>
  <si>
    <t>Jaydev Unadkat</t>
  </si>
  <si>
    <t>SRH-Simarjeet-13</t>
  </si>
  <si>
    <t>Simarjeet Singh</t>
  </si>
  <si>
    <t>SRH-Eshan-14</t>
  </si>
  <si>
    <t>Eshan Malinga</t>
  </si>
  <si>
    <t>SRH-Zeeshan-15</t>
  </si>
  <si>
    <t>Zeeshan Ansari</t>
  </si>
  <si>
    <t>RR-Kunal-15</t>
  </si>
  <si>
    <t>Kunal Rathore</t>
  </si>
  <si>
    <t>Chennai Super Kings (CSK)</t>
  </si>
  <si>
    <t>Delhi Capitals (DC)</t>
  </si>
  <si>
    <t>Gujarat Titans (GT)</t>
  </si>
  <si>
    <t>Kolkata Knight Riders (KKR)</t>
  </si>
  <si>
    <t>Lucknow Super Giants (LSG)</t>
  </si>
  <si>
    <t>Mumbai Indians (MI)</t>
  </si>
  <si>
    <t>Punjab Kings (PBKS)</t>
  </si>
  <si>
    <t>Rajasthan Royals (RR)</t>
  </si>
  <si>
    <t>Royal Challengers Bengaluru (RCB)</t>
  </si>
  <si>
    <t>Sunrisers Hyderabad (SRH)</t>
  </si>
  <si>
    <t>Team</t>
  </si>
  <si>
    <t>Row Labels</t>
  </si>
  <si>
    <t>Grand Total</t>
  </si>
  <si>
    <t>Sum of Total Performance</t>
  </si>
  <si>
    <t>Average of Target Hit %</t>
  </si>
  <si>
    <t>Average of Away From Target %</t>
  </si>
  <si>
    <t>Average of Total Performance</t>
  </si>
  <si>
    <t>Average of Match 1</t>
  </si>
  <si>
    <t>Average of Match 2</t>
  </si>
  <si>
    <t>Average of Match 3</t>
  </si>
  <si>
    <t>Average of Match 4</t>
  </si>
  <si>
    <t>Average of Match 5</t>
  </si>
  <si>
    <t>Performance Status</t>
  </si>
  <si>
    <t>Average</t>
  </si>
  <si>
    <t>Needs Improvement</t>
  </si>
  <si>
    <t>Count of Player</t>
  </si>
  <si>
    <t>KPI</t>
  </si>
  <si>
    <t>Value</t>
  </si>
  <si>
    <t>Total Players</t>
  </si>
  <si>
    <t>Average Performance</t>
  </si>
  <si>
    <t>Average Target Hit %</t>
  </si>
  <si>
    <t>Best Performer</t>
  </si>
  <si>
    <t>Players ≥ 80%</t>
  </si>
  <si>
    <t>Players &lt; 60%</t>
  </si>
  <si>
    <t>IPL PERFORMANCE ANALYTICS</t>
  </si>
  <si>
    <t>Player Performance &amp; Target Achievement</t>
  </si>
  <si>
    <t>Count of Target Hit %</t>
  </si>
  <si>
    <t>Values</t>
  </si>
  <si>
    <t>KPI Pivot Table</t>
  </si>
  <si>
    <t>Dynamic Value</t>
  </si>
  <si>
    <t xml:space="preserve">Match 1 </t>
  </si>
  <si>
    <t xml:space="preserve">Match 2 </t>
  </si>
  <si>
    <t xml:space="preserve">Match 3 </t>
  </si>
  <si>
    <t xml:space="preserve">Match 4 </t>
  </si>
  <si>
    <t xml:space="preserve">Match 5 </t>
  </si>
  <si>
    <t>INSIGHT CALCULATIONS</t>
  </si>
  <si>
    <t>Best Performer Score</t>
  </si>
  <si>
    <t>Best Performer Target %</t>
  </si>
  <si>
    <t>Best Match</t>
  </si>
  <si>
    <t>Best Match Performance</t>
  </si>
  <si>
    <t>Worst Match</t>
  </si>
  <si>
    <t>Worst Match Performance</t>
  </si>
  <si>
    <t>Best Performer Insight</t>
  </si>
  <si>
    <t>Source: IPL Performance Dataset | Analysis in Microsoft Excel</t>
  </si>
  <si>
    <r>
      <t xml:space="preserve">Dashboard Created by </t>
    </r>
    <r>
      <rPr>
        <b/>
        <sz val="14"/>
        <color rgb="FFFFC000"/>
        <rFont val="Aptos Narrow"/>
        <family val="2"/>
        <scheme val="minor"/>
      </rPr>
      <t>Daksh Khandelwal</t>
    </r>
  </si>
  <si>
    <t>Good</t>
  </si>
  <si>
    <t>Target Achievement Insight</t>
  </si>
  <si>
    <t>Improvement Insight</t>
  </si>
  <si>
    <t>Best &amp; Lowest Match Insight</t>
  </si>
  <si>
    <t>Team Insight</t>
  </si>
  <si>
    <t>Kolkata Knight Riders (KKR) have the highest average performance among all the 10 IPL teams.</t>
  </si>
  <si>
    <t>Excellent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</si>
</sst>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Aptos Narrow"/>
      <family val="2"/>
      <scheme val="minor"/>
    </font>
    <font>
      <b/>
      <sz val="11"/>
      <color theme="1"/>
      <name val="Aptos Narrow"/>
      <family val="2"/>
      <scheme val="minor"/>
    </font>
    <font>
      <b/>
      <sz val="12"/>
      <color theme="1"/>
      <name val="Aptos Narrow"/>
      <family val="2"/>
      <scheme val="minor"/>
    </font>
    <font>
      <b/>
      <sz val="26"/>
      <color theme="1"/>
      <name val="Aptos Display"/>
      <family val="2"/>
      <scheme val="major"/>
    </font>
    <font>
      <b/>
      <sz val="14"/>
      <color theme="1"/>
      <name val="Arial Unicode MS"/>
    </font>
    <font>
      <b/>
      <i/>
      <sz val="10"/>
      <color theme="1"/>
      <name val="Arial Unicode MS"/>
    </font>
    <font>
      <sz val="10"/>
      <color theme="1"/>
      <name val="Arial Unicode MS"/>
    </font>
    <font>
      <b/>
      <sz val="26"/>
      <color theme="0"/>
      <name val="Aptos Display"/>
      <family val="2"/>
      <scheme val="major"/>
    </font>
    <font>
      <b/>
      <sz val="14"/>
      <color rgb="FFFFC000"/>
      <name val="Arial Unicode MS"/>
    </font>
    <font>
      <b/>
      <i/>
      <sz val="10"/>
      <color rgb="FFFFC000"/>
      <name val="Arial Unicode MS"/>
    </font>
    <font>
      <b/>
      <sz val="14"/>
      <color theme="0"/>
      <name val="Aptos Narrow"/>
      <family val="2"/>
      <scheme val="minor"/>
    </font>
    <font>
      <b/>
      <sz val="16"/>
      <color theme="0"/>
      <name val="Aptos Narrow"/>
      <family val="2"/>
      <scheme val="minor"/>
    </font>
    <font>
      <b/>
      <sz val="14"/>
      <color rgb="FFFFC000"/>
      <name val="Aptos Narrow"/>
      <family val="2"/>
      <scheme val="minor"/>
    </font>
  </fonts>
  <fills count="4">
    <fill>
      <patternFill patternType="none"/>
    </fill>
    <fill>
      <patternFill patternType="gray125"/>
    </fill>
    <fill>
      <patternFill patternType="solid">
        <fgColor theme="3" tint="9.9978637043366805E-2"/>
        <bgColor indexed="64"/>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s>
  <cellStyleXfs count="1">
    <xf numFmtId="0" fontId="0" fillId="0" borderId="0"/>
  </cellStyleXfs>
  <cellXfs count="36">
    <xf numFmtId="0" fontId="0" fillId="0" borderId="0" xfId="0"/>
    <xf numFmtId="0" fontId="0" fillId="0" borderId="0" xfId="0" applyAlignment="1">
      <alignment horizontal="center"/>
    </xf>
    <xf numFmtId="0" fontId="2" fillId="0" borderId="0" xfId="0" applyFont="1" applyAlignment="1">
      <alignment horizontal="center"/>
    </xf>
    <xf numFmtId="0" fontId="0" fillId="0" borderId="1" xfId="0" applyBorder="1" applyAlignment="1">
      <alignment horizontal="center"/>
    </xf>
    <xf numFmtId="10" fontId="0" fillId="0" borderId="1" xfId="0" applyNumberFormat="1" applyBorder="1" applyAlignment="1">
      <alignment horizontal="center"/>
    </xf>
    <xf numFmtId="10" fontId="0" fillId="0" borderId="0" xfId="0" applyNumberFormat="1" applyAlignment="1">
      <alignment horizontal="center"/>
    </xf>
    <xf numFmtId="0" fontId="0" fillId="0" borderId="2" xfId="0" applyBorder="1" applyAlignment="1">
      <alignment horizontal="center"/>
    </xf>
    <xf numFmtId="10" fontId="0" fillId="0" borderId="3" xfId="0" applyNumberForma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10" fontId="2" fillId="0" borderId="5" xfId="0" applyNumberFormat="1" applyFont="1" applyBorder="1" applyAlignment="1">
      <alignment horizontal="center"/>
    </xf>
    <xf numFmtId="10" fontId="2" fillId="0" borderId="6" xfId="0" applyNumberFormat="1"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0" fontId="0" fillId="0" borderId="8" xfId="0" applyNumberFormat="1" applyBorder="1" applyAlignment="1">
      <alignment horizontal="center"/>
    </xf>
    <xf numFmtId="10" fontId="0" fillId="0" borderId="9" xfId="0" applyNumberFormat="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5" xfId="0" applyBorder="1" applyAlignment="1">
      <alignment horizontal="center"/>
    </xf>
    <xf numFmtId="49" fontId="0" fillId="0" borderId="0" xfId="0" applyNumberFormat="1" applyAlignment="1">
      <alignment horizontal="center"/>
    </xf>
    <xf numFmtId="2" fontId="0" fillId="0" borderId="0" xfId="0" applyNumberFormat="1"/>
    <xf numFmtId="0" fontId="1" fillId="0" borderId="0" xfId="0" applyFont="1" applyAlignment="1">
      <alignment horizontal="center"/>
    </xf>
    <xf numFmtId="0" fontId="6" fillId="0" borderId="0" xfId="0" applyFont="1" applyAlignment="1">
      <alignment horizontal="center" vertical="center"/>
    </xf>
    <xf numFmtId="2" fontId="0" fillId="0" borderId="0" xfId="0" applyNumberFormat="1" applyAlignment="1">
      <alignment horizontal="center"/>
    </xf>
    <xf numFmtId="0" fontId="0" fillId="2" borderId="0" xfId="0" applyFill="1"/>
    <xf numFmtId="0" fontId="0" fillId="2" borderId="10" xfId="0" applyFill="1" applyBorder="1"/>
    <xf numFmtId="0" fontId="0" fillId="3" borderId="0" xfId="0" applyFill="1"/>
    <xf numFmtId="0" fontId="11" fillId="2" borderId="0" xfId="0" applyFont="1" applyFill="1" applyAlignment="1">
      <alignment horizontal="center"/>
    </xf>
    <xf numFmtId="0" fontId="10" fillId="2" borderId="10" xfId="0" applyFont="1" applyFill="1" applyBorder="1" applyAlignment="1">
      <alignment horizontal="center"/>
    </xf>
    <xf numFmtId="0" fontId="7" fillId="2" borderId="0" xfId="0" applyFont="1" applyFill="1" applyAlignment="1">
      <alignment horizontal="center" vertical="center"/>
    </xf>
    <xf numFmtId="0" fontId="3" fillId="2" borderId="0" xfId="0" applyFont="1" applyFill="1" applyAlignment="1">
      <alignment horizontal="center" vertical="center"/>
    </xf>
    <xf numFmtId="0" fontId="8" fillId="2" borderId="0" xfId="0" applyFont="1" applyFill="1" applyAlignment="1">
      <alignment horizontal="center" vertical="center"/>
    </xf>
    <xf numFmtId="0" fontId="4" fillId="2" borderId="0" xfId="0" applyFont="1" applyFill="1" applyAlignment="1">
      <alignment horizontal="center" vertical="center"/>
    </xf>
    <xf numFmtId="0" fontId="9" fillId="2" borderId="0" xfId="0" applyFont="1" applyFill="1" applyAlignment="1">
      <alignment horizontal="center" vertical="center"/>
    </xf>
    <xf numFmtId="0" fontId="5" fillId="2" borderId="0" xfId="0" applyFont="1" applyFill="1" applyAlignment="1">
      <alignment horizontal="center" vertical="center"/>
    </xf>
  </cellXfs>
  <cellStyles count="1">
    <cellStyle name="Normal" xfId="0" builtinId="0"/>
  </cellStyles>
  <dxfs count="21">
    <dxf>
      <numFmt numFmtId="2" formatCode="0.00"/>
    </dxf>
    <dxf>
      <numFmt numFmtId="2" formatCode="0.00"/>
    </dxf>
    <dxf>
      <numFmt numFmtId="2" formatCode="0.0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sng" strike="noStrike" baseline="0">
                <a:latin typeface="+mj-lt"/>
              </a:rPr>
              <a:t>TOP 5 PLAYERS BY PERFORMANCE</a:t>
            </a:r>
            <a:endParaRPr lang="en-US" sz="1600" b="1" u="sng">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PivotTables!$A$2:$A$6</c:f>
              <c:strCache>
                <c:ptCount val="5"/>
                <c:pt idx="0">
                  <c:v>Robin Minz</c:v>
                </c:pt>
                <c:pt idx="1">
                  <c:v>Ishant Sharma</c:v>
                </c:pt>
                <c:pt idx="2">
                  <c:v>Anukul Roy</c:v>
                </c:pt>
                <c:pt idx="3">
                  <c:v>MS Dhoni</c:v>
                </c:pt>
                <c:pt idx="4">
                  <c:v>Mohammad Shami</c:v>
                </c:pt>
              </c:strCache>
            </c:strRef>
          </c:cat>
          <c:val>
            <c:numRef>
              <c:f>PivotTables!$B$2:$B$6</c:f>
              <c:numCache>
                <c:formatCode>General</c:formatCode>
                <c:ptCount val="5"/>
                <c:pt idx="0">
                  <c:v>442</c:v>
                </c:pt>
                <c:pt idx="1">
                  <c:v>428</c:v>
                </c:pt>
                <c:pt idx="2">
                  <c:v>425</c:v>
                </c:pt>
                <c:pt idx="3">
                  <c:v>411</c:v>
                </c:pt>
                <c:pt idx="4">
                  <c:v>405</c:v>
                </c:pt>
              </c:numCache>
            </c:numRef>
          </c:val>
          <c:extLst>
            <c:ext xmlns:c16="http://schemas.microsoft.com/office/drawing/2014/chart" uri="{C3380CC4-5D6E-409C-BE32-E72D297353CC}">
              <c16:uniqueId val="{00000000-12D9-4126-B775-DC5D38DF5482}"/>
            </c:ext>
          </c:extLst>
        </c:ser>
        <c:dLbls>
          <c:showLegendKey val="0"/>
          <c:showVal val="0"/>
          <c:showCatName val="0"/>
          <c:showSerName val="0"/>
          <c:showPercent val="0"/>
          <c:showBubbleSize val="0"/>
        </c:dLbls>
        <c:gapWidth val="182"/>
        <c:axId val="486375135"/>
        <c:axId val="338981231"/>
      </c:barChart>
      <c:catAx>
        <c:axId val="48637513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981231"/>
        <c:crosses val="autoZero"/>
        <c:auto val="1"/>
        <c:lblAlgn val="ctr"/>
        <c:lblOffset val="100"/>
        <c:noMultiLvlLbl val="0"/>
      </c:catAx>
      <c:valAx>
        <c:axId val="338981231"/>
        <c:scaling>
          <c:orientation val="minMax"/>
        </c:scaling>
        <c:delete val="1"/>
        <c:axPos val="t"/>
        <c:numFmt formatCode="General" sourceLinked="1"/>
        <c:majorTickMark val="none"/>
        <c:minorTickMark val="none"/>
        <c:tickLblPos val="nextTo"/>
        <c:crossAx val="48637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b="1"/>
              <a:t>TOP 5 PLAYERS BY TARGET HIT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doughnutChart>
        <c:varyColors val="1"/>
        <c:ser>
          <c:idx val="0"/>
          <c:order val="0"/>
          <c:tx>
            <c:strRef>
              <c:f>PivotTables!$F$1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1A-4BC9-8371-000024C549C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1A-4BC9-8371-000024C549C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B13C-4D14-A38A-1135C004196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11A-4BC9-8371-000024C549C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11A-4BC9-8371-000024C549C5}"/>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PivotTables!$E$2:$E$6</c:f>
              <c:strCache>
                <c:ptCount val="5"/>
                <c:pt idx="0">
                  <c:v>Robin Minz</c:v>
                </c:pt>
                <c:pt idx="1">
                  <c:v>Ishant Sharma</c:v>
                </c:pt>
                <c:pt idx="2">
                  <c:v>Anukul Roy</c:v>
                </c:pt>
                <c:pt idx="3">
                  <c:v>MS Dhoni</c:v>
                </c:pt>
                <c:pt idx="4">
                  <c:v>Mohammad Shami</c:v>
                </c:pt>
              </c:strCache>
            </c:strRef>
          </c:cat>
          <c:val>
            <c:numRef>
              <c:f>PivotTables!$F$2:$F$6</c:f>
              <c:numCache>
                <c:formatCode>0.00%</c:formatCode>
                <c:ptCount val="5"/>
                <c:pt idx="0">
                  <c:v>0.88400000000000001</c:v>
                </c:pt>
                <c:pt idx="1">
                  <c:v>0.85599999999999998</c:v>
                </c:pt>
                <c:pt idx="2">
                  <c:v>0.85</c:v>
                </c:pt>
                <c:pt idx="3">
                  <c:v>0.82199999999999995</c:v>
                </c:pt>
                <c:pt idx="4">
                  <c:v>0.81</c:v>
                </c:pt>
              </c:numCache>
            </c:numRef>
          </c:val>
          <c:extLst>
            <c:ext xmlns:c16="http://schemas.microsoft.com/office/drawing/2014/chart" uri="{C3380CC4-5D6E-409C-BE32-E72D297353CC}">
              <c16:uniqueId val="{00000000-B13C-4D14-A38A-1135C004196A}"/>
            </c:ext>
          </c:extLst>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PLAYERS NEEDING IMPROVEMENT (HIGHEST GAP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PivotTables!$J$1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PivotTables!$I$2:$I$6</c:f>
              <c:strCache>
                <c:ptCount val="5"/>
                <c:pt idx="0">
                  <c:v>Prasidh Krishna</c:v>
                </c:pt>
                <c:pt idx="1">
                  <c:v>Sai Kishore</c:v>
                </c:pt>
                <c:pt idx="2">
                  <c:v>Nicholas Pooran</c:v>
                </c:pt>
                <c:pt idx="3">
                  <c:v>Shashank Singh</c:v>
                </c:pt>
                <c:pt idx="4">
                  <c:v>Azmatullah Omarzai</c:v>
                </c:pt>
              </c:strCache>
            </c:strRef>
          </c:cat>
          <c:val>
            <c:numRef>
              <c:f>PivotTables!$J$2:$J$6</c:f>
              <c:numCache>
                <c:formatCode>0.00%</c:formatCode>
                <c:ptCount val="5"/>
                <c:pt idx="0">
                  <c:v>0.65999999999999903</c:v>
                </c:pt>
                <c:pt idx="1">
                  <c:v>0.65799999999999903</c:v>
                </c:pt>
                <c:pt idx="2">
                  <c:v>0.65</c:v>
                </c:pt>
                <c:pt idx="3">
                  <c:v>0.64800000000000002</c:v>
                </c:pt>
                <c:pt idx="4">
                  <c:v>0.64400000000000002</c:v>
                </c:pt>
              </c:numCache>
            </c:numRef>
          </c:val>
          <c:smooth val="0"/>
          <c:extLst>
            <c:ext xmlns:c16="http://schemas.microsoft.com/office/drawing/2014/chart" uri="{C3380CC4-5D6E-409C-BE32-E72D297353CC}">
              <c16:uniqueId val="{00000000-43D3-4F26-A7AF-C4AF39362BEC}"/>
            </c:ext>
          </c:extLst>
        </c:ser>
        <c:dLbls>
          <c:showLegendKey val="0"/>
          <c:showVal val="0"/>
          <c:showCatName val="0"/>
          <c:showSerName val="0"/>
          <c:showPercent val="0"/>
          <c:showBubbleSize val="0"/>
        </c:dLbls>
        <c:smooth val="0"/>
        <c:axId val="601439199"/>
        <c:axId val="459996879"/>
      </c:lineChart>
      <c:catAx>
        <c:axId val="60143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96879"/>
        <c:crosses val="autoZero"/>
        <c:auto val="1"/>
        <c:lblAlgn val="ctr"/>
        <c:lblOffset val="100"/>
        <c:noMultiLvlLbl val="0"/>
      </c:catAx>
      <c:valAx>
        <c:axId val="459996879"/>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01439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MATCH-BY-MATCH PERFORMANCE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PivotTables!$L$10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PivotTables!$K$11:$K$15</c:f>
              <c:strCache>
                <c:ptCount val="5"/>
                <c:pt idx="0">
                  <c:v>Match 1 </c:v>
                </c:pt>
                <c:pt idx="1">
                  <c:v>Match 2 </c:v>
                </c:pt>
                <c:pt idx="2">
                  <c:v>Match 3 </c:v>
                </c:pt>
                <c:pt idx="3">
                  <c:v>Match 4 </c:v>
                </c:pt>
                <c:pt idx="4">
                  <c:v>Match 5 </c:v>
                </c:pt>
              </c:strCache>
            </c:strRef>
          </c:cat>
          <c:val>
            <c:numRef>
              <c:f>PivotTables!$L$11:$L$15</c:f>
              <c:numCache>
                <c:formatCode>0.00</c:formatCode>
                <c:ptCount val="5"/>
                <c:pt idx="0">
                  <c:v>60.913333333333334</c:v>
                </c:pt>
                <c:pt idx="1">
                  <c:v>58.58</c:v>
                </c:pt>
                <c:pt idx="2">
                  <c:v>54.673333333333332</c:v>
                </c:pt>
                <c:pt idx="3">
                  <c:v>61.56666666666667</c:v>
                </c:pt>
                <c:pt idx="4">
                  <c:v>57.773333333333333</c:v>
                </c:pt>
              </c:numCache>
            </c:numRef>
          </c:val>
          <c:smooth val="0"/>
          <c:extLst>
            <c:ext xmlns:c16="http://schemas.microsoft.com/office/drawing/2014/chart" uri="{C3380CC4-5D6E-409C-BE32-E72D297353CC}">
              <c16:uniqueId val="{00000000-23EA-4AD9-9B7C-D528EB2A8CC6}"/>
            </c:ext>
          </c:extLst>
        </c:ser>
        <c:dLbls>
          <c:dLblPos val="t"/>
          <c:showLegendKey val="0"/>
          <c:showVal val="1"/>
          <c:showCatName val="0"/>
          <c:showSerName val="0"/>
          <c:showPercent val="0"/>
          <c:showBubbleSize val="0"/>
        </c:dLbls>
        <c:marker val="1"/>
        <c:smooth val="0"/>
        <c:axId val="661190399"/>
        <c:axId val="338986511"/>
      </c:lineChart>
      <c:catAx>
        <c:axId val="66119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986511"/>
        <c:crosses val="autoZero"/>
        <c:auto val="1"/>
        <c:lblAlgn val="ctr"/>
        <c:lblOffset val="100"/>
        <c:noMultiLvlLbl val="0"/>
      </c:catAx>
      <c:valAx>
        <c:axId val="338986511"/>
        <c:scaling>
          <c:orientation val="minMax"/>
        </c:scaling>
        <c:delete val="1"/>
        <c:axPos val="l"/>
        <c:numFmt formatCode="0.00" sourceLinked="1"/>
        <c:majorTickMark val="none"/>
        <c:minorTickMark val="none"/>
        <c:tickLblPos val="nextTo"/>
        <c:crossAx val="661190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PERFORMANCE BY TEAM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PivotTables!$A$35:$A$44</c:f>
              <c:strCache>
                <c:ptCount val="10"/>
                <c:pt idx="0">
                  <c:v>Punjab Kings (PBKS)</c:v>
                </c:pt>
                <c:pt idx="1">
                  <c:v>Gujarat Titans (GT)</c:v>
                </c:pt>
                <c:pt idx="2">
                  <c:v>Delhi Capitals (DC)</c:v>
                </c:pt>
                <c:pt idx="3">
                  <c:v>Chennai Super Kings (CSK)</c:v>
                </c:pt>
                <c:pt idx="4">
                  <c:v>Royal Challengers Bengaluru (RCB)</c:v>
                </c:pt>
                <c:pt idx="5">
                  <c:v>Rajasthan Royals (RR)</c:v>
                </c:pt>
                <c:pt idx="6">
                  <c:v>Mumbai Indians (MI)</c:v>
                </c:pt>
                <c:pt idx="7">
                  <c:v>Lucknow Super Giants (LSG)</c:v>
                </c:pt>
                <c:pt idx="8">
                  <c:v>Sunrisers Hyderabad (SRH)</c:v>
                </c:pt>
                <c:pt idx="9">
                  <c:v>Kolkata Knight Riders (KKR)</c:v>
                </c:pt>
              </c:strCache>
            </c:strRef>
          </c:cat>
          <c:val>
            <c:numRef>
              <c:f>PivotTables!$B$35:$B$44</c:f>
              <c:numCache>
                <c:formatCode>0.00</c:formatCode>
                <c:ptCount val="10"/>
                <c:pt idx="0">
                  <c:v>274.66666666666669</c:v>
                </c:pt>
                <c:pt idx="1">
                  <c:v>274.73333333333335</c:v>
                </c:pt>
                <c:pt idx="2">
                  <c:v>281.33333333333331</c:v>
                </c:pt>
                <c:pt idx="3">
                  <c:v>281.66666666666669</c:v>
                </c:pt>
                <c:pt idx="4">
                  <c:v>285.66666666666669</c:v>
                </c:pt>
                <c:pt idx="5">
                  <c:v>298.53333333333336</c:v>
                </c:pt>
                <c:pt idx="6">
                  <c:v>301.8</c:v>
                </c:pt>
                <c:pt idx="7">
                  <c:v>302.33333333333331</c:v>
                </c:pt>
                <c:pt idx="8">
                  <c:v>316.06666666666666</c:v>
                </c:pt>
                <c:pt idx="9">
                  <c:v>318.26666666666665</c:v>
                </c:pt>
              </c:numCache>
            </c:numRef>
          </c:val>
          <c:extLst>
            <c:ext xmlns:c16="http://schemas.microsoft.com/office/drawing/2014/chart" uri="{C3380CC4-5D6E-409C-BE32-E72D297353CC}">
              <c16:uniqueId val="{00000000-FE95-4919-BB37-8844248591B1}"/>
            </c:ext>
          </c:extLst>
        </c:ser>
        <c:dLbls>
          <c:dLblPos val="outEnd"/>
          <c:showLegendKey val="0"/>
          <c:showVal val="1"/>
          <c:showCatName val="0"/>
          <c:showSerName val="0"/>
          <c:showPercent val="0"/>
          <c:showBubbleSize val="0"/>
        </c:dLbls>
        <c:gapWidth val="182"/>
        <c:axId val="368071936"/>
        <c:axId val="2042915280"/>
      </c:barChart>
      <c:catAx>
        <c:axId val="368071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2915280"/>
        <c:crosses val="autoZero"/>
        <c:auto val="1"/>
        <c:lblAlgn val="ctr"/>
        <c:lblOffset val="100"/>
        <c:noMultiLvlLbl val="0"/>
      </c:catAx>
      <c:valAx>
        <c:axId val="2042915280"/>
        <c:scaling>
          <c:orientation val="minMax"/>
        </c:scaling>
        <c:delete val="1"/>
        <c:axPos val="b"/>
        <c:numFmt formatCode="0.00" sourceLinked="1"/>
        <c:majorTickMark val="none"/>
        <c:minorTickMark val="none"/>
        <c:tickLblPos val="nextTo"/>
        <c:crossAx val="368071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PERFORMMANCE STATUS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oftEdge rad="0"/>
          </a:effectLst>
        </c:spPr>
      </c:pivotFmt>
      <c:pivotFmt>
        <c:idx val="2"/>
        <c:spPr>
          <a:solidFill>
            <a:schemeClr val="accent1"/>
          </a:solidFill>
          <a:ln w="19050">
            <a:solidFill>
              <a:schemeClr val="lt1"/>
            </a:solidFill>
          </a:ln>
          <a:effectLst>
            <a:softEdge rad="0"/>
          </a:effectLst>
        </c:spPr>
      </c:pivotFmt>
      <c:pivotFmt>
        <c:idx val="3"/>
        <c:spPr>
          <a:solidFill>
            <a:schemeClr val="accent1"/>
          </a:solidFill>
          <a:ln w="19050">
            <a:solidFill>
              <a:schemeClr val="lt1"/>
            </a:solidFill>
          </a:ln>
          <a:effectLst>
            <a:softEdge rad="0"/>
          </a:effectLst>
        </c:spPr>
      </c:pivotFmt>
      <c:pivotFmt>
        <c:idx val="4"/>
        <c:spPr>
          <a:solidFill>
            <a:schemeClr val="accent1"/>
          </a:solidFill>
          <a:ln w="19050">
            <a:solidFill>
              <a:schemeClr val="lt1"/>
            </a:solidFill>
          </a:ln>
          <a:effectLst>
            <a:softEdge rad="0"/>
          </a:effectLst>
        </c:spPr>
      </c:pivotFmt>
    </c:pivotFmts>
    <c:plotArea>
      <c:layout>
        <c:manualLayout>
          <c:layoutTarget val="inner"/>
          <c:xMode val="edge"/>
          <c:yMode val="edge"/>
          <c:x val="0.12660695538057742"/>
          <c:y val="0.13425925925925927"/>
          <c:w val="0.50603127734033249"/>
          <c:h val="0.84338546223388744"/>
        </c:manualLayout>
      </c:layout>
      <c:doughnutChart>
        <c:varyColors val="1"/>
        <c:ser>
          <c:idx val="0"/>
          <c:order val="0"/>
          <c:tx>
            <c:strRef>
              <c:f>PivotTables!$F$15</c:f>
              <c:strCache>
                <c:ptCount val="1"/>
                <c:pt idx="0">
                  <c:v>Total</c:v>
                </c:pt>
              </c:strCache>
            </c:strRef>
          </c:tx>
          <c:spPr>
            <a:effectLst>
              <a:softEdge rad="0"/>
            </a:effectLst>
          </c:spPr>
          <c:dPt>
            <c:idx val="0"/>
            <c:bubble3D val="0"/>
            <c:spPr>
              <a:solidFill>
                <a:schemeClr val="accent1"/>
              </a:solidFill>
              <a:ln w="19050">
                <a:solidFill>
                  <a:schemeClr val="lt1"/>
                </a:solidFill>
              </a:ln>
              <a:effectLst>
                <a:softEdge rad="0"/>
              </a:effectLst>
            </c:spPr>
            <c:extLst>
              <c:ext xmlns:c16="http://schemas.microsoft.com/office/drawing/2014/chart" uri="{C3380CC4-5D6E-409C-BE32-E72D297353CC}">
                <c16:uniqueId val="{00000001-F2C4-4033-96AB-EA9D0BE16E26}"/>
              </c:ext>
            </c:extLst>
          </c:dPt>
          <c:dPt>
            <c:idx val="1"/>
            <c:bubble3D val="0"/>
            <c:spPr>
              <a:solidFill>
                <a:schemeClr val="accent2"/>
              </a:solidFill>
              <a:ln w="19050">
                <a:solidFill>
                  <a:schemeClr val="lt1"/>
                </a:solidFill>
              </a:ln>
              <a:effectLst>
                <a:softEdge rad="0"/>
              </a:effectLst>
            </c:spPr>
            <c:extLst>
              <c:ext xmlns:c16="http://schemas.microsoft.com/office/drawing/2014/chart" uri="{C3380CC4-5D6E-409C-BE32-E72D297353CC}">
                <c16:uniqueId val="{00000003-F2C4-4033-96AB-EA9D0BE16E26}"/>
              </c:ext>
            </c:extLst>
          </c:dPt>
          <c:dPt>
            <c:idx val="2"/>
            <c:bubble3D val="0"/>
            <c:spPr>
              <a:solidFill>
                <a:schemeClr val="accent3"/>
              </a:solidFill>
              <a:ln w="19050">
                <a:solidFill>
                  <a:schemeClr val="lt1"/>
                </a:solidFill>
              </a:ln>
              <a:effectLst>
                <a:softEdge rad="0"/>
              </a:effectLst>
            </c:spPr>
            <c:extLst>
              <c:ext xmlns:c16="http://schemas.microsoft.com/office/drawing/2014/chart" uri="{C3380CC4-5D6E-409C-BE32-E72D297353CC}">
                <c16:uniqueId val="{00000005-F2C4-4033-96AB-EA9D0BE16E26}"/>
              </c:ext>
            </c:extLst>
          </c:dPt>
          <c:dPt>
            <c:idx val="3"/>
            <c:bubble3D val="0"/>
            <c:spPr>
              <a:solidFill>
                <a:schemeClr val="accent4"/>
              </a:solidFill>
              <a:ln w="19050">
                <a:solidFill>
                  <a:schemeClr val="lt1"/>
                </a:solidFill>
              </a:ln>
              <a:effectLst>
                <a:softEdge rad="0"/>
              </a:effectLst>
            </c:spPr>
            <c:extLst>
              <c:ext xmlns:c16="http://schemas.microsoft.com/office/drawing/2014/chart" uri="{C3380CC4-5D6E-409C-BE32-E72D297353CC}">
                <c16:uniqueId val="{00000007-8973-4FDB-BCFD-F07D97FB7C4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PivotTables!$E$16:$E$20</c:f>
              <c:strCache>
                <c:ptCount val="4"/>
                <c:pt idx="0">
                  <c:v>Average</c:v>
                </c:pt>
                <c:pt idx="1">
                  <c:v>Excellent</c:v>
                </c:pt>
                <c:pt idx="2">
                  <c:v>Good</c:v>
                </c:pt>
                <c:pt idx="3">
                  <c:v>Needs Improvement</c:v>
                </c:pt>
              </c:strCache>
            </c:strRef>
          </c:cat>
          <c:val>
            <c:numRef>
              <c:f>PivotTables!$F$16:$F$20</c:f>
              <c:numCache>
                <c:formatCode>General</c:formatCode>
                <c:ptCount val="4"/>
                <c:pt idx="0">
                  <c:v>50</c:v>
                </c:pt>
                <c:pt idx="1">
                  <c:v>6</c:v>
                </c:pt>
                <c:pt idx="2">
                  <c:v>18</c:v>
                </c:pt>
                <c:pt idx="3">
                  <c:v>76</c:v>
                </c:pt>
              </c:numCache>
            </c:numRef>
          </c:val>
          <c:extLst>
            <c:ext xmlns:c16="http://schemas.microsoft.com/office/drawing/2014/chart" uri="{C3380CC4-5D6E-409C-BE32-E72D297353CC}">
              <c16:uniqueId val="{00000000-87D4-434C-86CE-F3761F8AFB9D}"/>
            </c:ext>
          </c:extLst>
        </c:ser>
        <c:dLbls>
          <c:showLegendKey val="0"/>
          <c:showVal val="1"/>
          <c:showCatName val="0"/>
          <c:showSerName val="0"/>
          <c:showPercent val="0"/>
          <c:showBubbleSize val="0"/>
          <c:showLeaderLines val="1"/>
        </c:dLbls>
        <c:firstSliceAng val="0"/>
        <c:holeSize val="4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PLAYERS BY PERFORMANCE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PivotTables!$A$2:$A$6</c:f>
              <c:strCache>
                <c:ptCount val="5"/>
                <c:pt idx="0">
                  <c:v>Robin Minz</c:v>
                </c:pt>
                <c:pt idx="1">
                  <c:v>Ishant Sharma</c:v>
                </c:pt>
                <c:pt idx="2">
                  <c:v>Anukul Roy</c:v>
                </c:pt>
                <c:pt idx="3">
                  <c:v>MS Dhoni</c:v>
                </c:pt>
                <c:pt idx="4">
                  <c:v>Mohammad Shami</c:v>
                </c:pt>
              </c:strCache>
            </c:strRef>
          </c:cat>
          <c:val>
            <c:numRef>
              <c:f>PivotTables!$B$2:$B$6</c:f>
              <c:numCache>
                <c:formatCode>General</c:formatCode>
                <c:ptCount val="5"/>
                <c:pt idx="0">
                  <c:v>442</c:v>
                </c:pt>
                <c:pt idx="1">
                  <c:v>428</c:v>
                </c:pt>
                <c:pt idx="2">
                  <c:v>425</c:v>
                </c:pt>
                <c:pt idx="3">
                  <c:v>411</c:v>
                </c:pt>
                <c:pt idx="4">
                  <c:v>405</c:v>
                </c:pt>
              </c:numCache>
            </c:numRef>
          </c:val>
          <c:extLst>
            <c:ext xmlns:c16="http://schemas.microsoft.com/office/drawing/2014/chart" uri="{C3380CC4-5D6E-409C-BE32-E72D297353CC}">
              <c16:uniqueId val="{00000000-70A4-4132-A456-E0DDB6E7918E}"/>
            </c:ext>
          </c:extLst>
        </c:ser>
        <c:dLbls>
          <c:showLegendKey val="0"/>
          <c:showVal val="0"/>
          <c:showCatName val="0"/>
          <c:showSerName val="0"/>
          <c:showPercent val="0"/>
          <c:showBubbleSize val="0"/>
        </c:dLbls>
        <c:gapWidth val="115"/>
        <c:overlap val="-20"/>
        <c:axId val="486375135"/>
        <c:axId val="338981231"/>
      </c:barChart>
      <c:catAx>
        <c:axId val="486375135"/>
        <c:scaling>
          <c:orientation val="maxMin"/>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8981231"/>
        <c:crosses val="autoZero"/>
        <c:auto val="1"/>
        <c:lblAlgn val="ctr"/>
        <c:lblOffset val="100"/>
        <c:noMultiLvlLbl val="0"/>
      </c:catAx>
      <c:valAx>
        <c:axId val="338981231"/>
        <c:scaling>
          <c:orientation val="minMax"/>
        </c:scaling>
        <c:delete val="1"/>
        <c:axPos val="t"/>
        <c:numFmt formatCode="General" sourceLinked="1"/>
        <c:majorTickMark val="none"/>
        <c:minorTickMark val="none"/>
        <c:tickLblPos val="nextTo"/>
        <c:crossAx val="48637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57150">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[IPL_Performance_Analytics.xlsm]PivotTables!PivotTable2</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PLAYERS BY TARGET HIT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pivotFmt>
      <c:pivotFmt>
        <c:idx val="10"/>
      </c:pivotFmt>
      <c:pivotFmt>
        <c:idx val="11"/>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a:schemeClr val="accent1">
                <a:alpha val="40000"/>
              </a:schemeClr>
            </a:glow>
            <a:softEdge rad="0"/>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3850588240381899E-2"/>
          <c:y val="0.21954821935174862"/>
          <c:w val="0.57368434384153122"/>
          <c:h val="0.6769594493861838"/>
        </c:manualLayout>
      </c:layout>
      <c:doughnutChart>
        <c:varyColors val="1"/>
        <c:ser>
          <c:idx val="0"/>
          <c:order val="0"/>
          <c:tx>
            <c:strRef>
              <c:f>PivotTables!$F$1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3E8-4EE3-A501-546B1FD2BE7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3E8-4EE3-A501-546B1FD2BE7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3E8-4EE3-A501-546B1FD2BE7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3E8-4EE3-A501-546B1FD2BE7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3E8-4EE3-A501-546B1FD2BE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PivotTables!$E$2:$E$6</c:f>
              <c:strCache>
                <c:ptCount val="5"/>
                <c:pt idx="0">
                  <c:v>Robin Minz</c:v>
                </c:pt>
                <c:pt idx="1">
                  <c:v>Ishant Sharma</c:v>
                </c:pt>
                <c:pt idx="2">
                  <c:v>Anukul Roy</c:v>
                </c:pt>
                <c:pt idx="3">
                  <c:v>MS Dhoni</c:v>
                </c:pt>
                <c:pt idx="4">
                  <c:v>Mohammad Shami</c:v>
                </c:pt>
              </c:strCache>
            </c:strRef>
          </c:cat>
          <c:val>
            <c:numRef>
              <c:f>PivotTables!$F$2:$F$6</c:f>
              <c:numCache>
                <c:formatCode>0.00%</c:formatCode>
                <c:ptCount val="5"/>
                <c:pt idx="0">
                  <c:v>0.88400000000000001</c:v>
                </c:pt>
                <c:pt idx="1">
                  <c:v>0.85599999999999998</c:v>
                </c:pt>
                <c:pt idx="2">
                  <c:v>0.85</c:v>
                </c:pt>
                <c:pt idx="3">
                  <c:v>0.82199999999999995</c:v>
                </c:pt>
                <c:pt idx="4">
                  <c:v>0.81</c:v>
                </c:pt>
              </c:numCache>
            </c:numRef>
          </c:val>
          <c:extLst>
            <c:ext xmlns:c16="http://schemas.microsoft.com/office/drawing/2014/chart" uri="{C3380CC4-5D6E-409C-BE32-E72D297353CC}">
              <c16:uniqueId val="{0000000A-83E8-4EE3-A501-546B1FD2BE70}"/>
            </c:ext>
          </c:extLst>
        </c:ser>
        <c:dLbls>
          <c:showLegendKey val="0"/>
          <c:showVal val="0"/>
          <c:showCatName val="0"/>
          <c:showSerName val="0"/>
          <c:showPercent val="0"/>
          <c:showBubbleSize val="0"/>
          <c:showLeaderLines val="1"/>
        </c:dLbls>
        <c:firstSliceAng val="0"/>
        <c:holeSize val="34"/>
      </c:doughnutChart>
      <c:spPr>
        <a:noFill/>
        <a:ln>
          <a:noFill/>
        </a:ln>
        <a:effectLst/>
      </c:spPr>
    </c:plotArea>
    <c:legend>
      <c:legendPos val="r"/>
      <c:layout>
        <c:manualLayout>
          <c:xMode val="edge"/>
          <c:yMode val="edge"/>
          <c:x val="0.66436232497284653"/>
          <c:y val="0.41596574483371246"/>
          <c:w val="0.32777563342828658"/>
          <c:h val="0.3905976902476515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57150">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PLAYERS NEEDING IMPROVEMENT (HIGHEST GAP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PivotTables!$J$1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PivotTables!$I$2:$I$6</c:f>
              <c:strCache>
                <c:ptCount val="5"/>
                <c:pt idx="0">
                  <c:v>Prasidh Krishna</c:v>
                </c:pt>
                <c:pt idx="1">
                  <c:v>Sai Kishore</c:v>
                </c:pt>
                <c:pt idx="2">
                  <c:v>Nicholas Pooran</c:v>
                </c:pt>
                <c:pt idx="3">
                  <c:v>Shashank Singh</c:v>
                </c:pt>
                <c:pt idx="4">
                  <c:v>Azmatullah Omarzai</c:v>
                </c:pt>
              </c:strCache>
            </c:strRef>
          </c:cat>
          <c:val>
            <c:numRef>
              <c:f>PivotTables!$J$2:$J$6</c:f>
              <c:numCache>
                <c:formatCode>0.00%</c:formatCode>
                <c:ptCount val="5"/>
                <c:pt idx="0">
                  <c:v>0.65999999999999903</c:v>
                </c:pt>
                <c:pt idx="1">
                  <c:v>0.65799999999999903</c:v>
                </c:pt>
                <c:pt idx="2">
                  <c:v>0.65</c:v>
                </c:pt>
                <c:pt idx="3">
                  <c:v>0.64800000000000002</c:v>
                </c:pt>
                <c:pt idx="4">
                  <c:v>0.64400000000000002</c:v>
                </c:pt>
              </c:numCache>
            </c:numRef>
          </c:val>
          <c:smooth val="0"/>
          <c:extLst>
            <c:ext xmlns:c16="http://schemas.microsoft.com/office/drawing/2014/chart" uri="{C3380CC4-5D6E-409C-BE32-E72D297353CC}">
              <c16:uniqueId val="{00000000-A0CA-4B87-AD0D-0A3C650B5D30}"/>
            </c:ext>
          </c:extLst>
        </c:ser>
        <c:dLbls>
          <c:showLegendKey val="0"/>
          <c:showVal val="0"/>
          <c:showCatName val="0"/>
          <c:showSerName val="0"/>
          <c:showPercent val="0"/>
          <c:showBubbleSize val="0"/>
        </c:dLbls>
        <c:marker val="1"/>
        <c:smooth val="0"/>
        <c:axId val="601439199"/>
        <c:axId val="459996879"/>
      </c:lineChart>
      <c:catAx>
        <c:axId val="60143919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459996879"/>
        <c:crosses val="autoZero"/>
        <c:auto val="1"/>
        <c:lblAlgn val="ctr"/>
        <c:lblOffset val="100"/>
        <c:noMultiLvlLbl val="0"/>
      </c:catAx>
      <c:valAx>
        <c:axId val="459996879"/>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601439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57150">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[IPL_Performance_Analytics.xlsm]PivotTables!PivotTable10</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MATCH-BY-MATCH PERFORMANCE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PivotTables!$L$10</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PivotTables!$K$11:$K$15</c:f>
              <c:strCache>
                <c:ptCount val="5"/>
                <c:pt idx="0">
                  <c:v>Match 1 </c:v>
                </c:pt>
                <c:pt idx="1">
                  <c:v>Match 2 </c:v>
                </c:pt>
                <c:pt idx="2">
                  <c:v>Match 3 </c:v>
                </c:pt>
                <c:pt idx="3">
                  <c:v>Match 4 </c:v>
                </c:pt>
                <c:pt idx="4">
                  <c:v>Match 5 </c:v>
                </c:pt>
              </c:strCache>
            </c:strRef>
          </c:cat>
          <c:val>
            <c:numRef>
              <c:f>PivotTables!$L$11:$L$15</c:f>
              <c:numCache>
                <c:formatCode>0.00</c:formatCode>
                <c:ptCount val="5"/>
                <c:pt idx="0">
                  <c:v>60.913333333333334</c:v>
                </c:pt>
                <c:pt idx="1">
                  <c:v>58.58</c:v>
                </c:pt>
                <c:pt idx="2">
                  <c:v>54.673333333333332</c:v>
                </c:pt>
                <c:pt idx="3">
                  <c:v>61.56666666666667</c:v>
                </c:pt>
                <c:pt idx="4">
                  <c:v>57.773333333333333</c:v>
                </c:pt>
              </c:numCache>
            </c:numRef>
          </c:val>
          <c:smooth val="0"/>
          <c:extLst>
            <c:ext xmlns:c16="http://schemas.microsoft.com/office/drawing/2014/chart" uri="{C3380CC4-5D6E-409C-BE32-E72D297353CC}">
              <c16:uniqueId val="{00000000-952A-4539-BBCA-40013D9BB4BF}"/>
            </c:ext>
          </c:extLst>
        </c:ser>
        <c:dLbls>
          <c:dLblPos val="t"/>
          <c:showLegendKey val="0"/>
          <c:showVal val="1"/>
          <c:showCatName val="0"/>
          <c:showSerName val="0"/>
          <c:showPercent val="0"/>
          <c:showBubbleSize val="0"/>
        </c:dLbls>
        <c:marker val="1"/>
        <c:smooth val="0"/>
        <c:axId val="661190399"/>
        <c:axId val="338986511"/>
      </c:lineChart>
      <c:catAx>
        <c:axId val="66119039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crossAx val="338986511"/>
        <c:crosses val="autoZero"/>
        <c:auto val="1"/>
        <c:lblAlgn val="ctr"/>
        <c:lblOffset val="100"/>
        <c:noMultiLvlLbl val="0"/>
      </c:catAx>
      <c:valAx>
        <c:axId val="338986511"/>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crossAx val="661190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571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PERFORMANCE BY TEAM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PivotTables!$B$34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PivotTables!$A$35:$A$44</c:f>
              <c:strCache>
                <c:ptCount val="10"/>
                <c:pt idx="0">
                  <c:v>Punjab Kings (PBKS)</c:v>
                </c:pt>
                <c:pt idx="1">
                  <c:v>Gujarat Titans (GT)</c:v>
                </c:pt>
                <c:pt idx="2">
                  <c:v>Delhi Capitals (DC)</c:v>
                </c:pt>
                <c:pt idx="3">
                  <c:v>Chennai Super Kings (CSK)</c:v>
                </c:pt>
                <c:pt idx="4">
                  <c:v>Royal Challengers Bengaluru (RCB)</c:v>
                </c:pt>
                <c:pt idx="5">
                  <c:v>Rajasthan Royals (RR)</c:v>
                </c:pt>
                <c:pt idx="6">
                  <c:v>Mumbai Indians (MI)</c:v>
                </c:pt>
                <c:pt idx="7">
                  <c:v>Lucknow Super Giants (LSG)</c:v>
                </c:pt>
                <c:pt idx="8">
                  <c:v>Sunrisers Hyderabad (SRH)</c:v>
                </c:pt>
                <c:pt idx="9">
                  <c:v>Kolkata Knight Riders (KKR)</c:v>
                </c:pt>
              </c:strCache>
            </c:strRef>
          </c:cat>
          <c:val>
            <c:numRef>
              <c:f>PivotTables!$B$35:$B$44</c:f>
              <c:numCache>
                <c:formatCode>0.00</c:formatCode>
                <c:ptCount val="10"/>
                <c:pt idx="0">
                  <c:v>274.66666666666669</c:v>
                </c:pt>
                <c:pt idx="1">
                  <c:v>274.73333333333335</c:v>
                </c:pt>
                <c:pt idx="2">
                  <c:v>281.33333333333331</c:v>
                </c:pt>
                <c:pt idx="3">
                  <c:v>281.66666666666669</c:v>
                </c:pt>
                <c:pt idx="4">
                  <c:v>285.66666666666669</c:v>
                </c:pt>
                <c:pt idx="5">
                  <c:v>298.53333333333336</c:v>
                </c:pt>
                <c:pt idx="6">
                  <c:v>301.8</c:v>
                </c:pt>
                <c:pt idx="7">
                  <c:v>302.33333333333331</c:v>
                </c:pt>
                <c:pt idx="8">
                  <c:v>316.06666666666666</c:v>
                </c:pt>
                <c:pt idx="9">
                  <c:v>318.26666666666665</c:v>
                </c:pt>
              </c:numCache>
            </c:numRef>
          </c:val>
          <c:extLst>
            <c:ext xmlns:c16="http://schemas.microsoft.com/office/drawing/2014/chart" uri="{C3380CC4-5D6E-409C-BE32-E72D297353CC}">
              <c16:uniqueId val="{00000000-E591-4ED3-B413-136A5291148C}"/>
            </c:ext>
          </c:extLst>
        </c:ser>
        <c:dLbls>
          <c:dLblPos val="outEnd"/>
          <c:showLegendKey val="0"/>
          <c:showVal val="1"/>
          <c:showCatName val="0"/>
          <c:showSerName val="0"/>
          <c:showPercent val="0"/>
          <c:showBubbleSize val="0"/>
        </c:dLbls>
        <c:gapWidth val="115"/>
        <c:overlap val="-20"/>
        <c:axId val="368071936"/>
        <c:axId val="2042915280"/>
      </c:barChart>
      <c:catAx>
        <c:axId val="36807193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2042915280"/>
        <c:crosses val="autoZero"/>
        <c:auto val="1"/>
        <c:lblAlgn val="ctr"/>
        <c:lblOffset val="100"/>
        <c:noMultiLvlLbl val="0"/>
      </c:catAx>
      <c:valAx>
        <c:axId val="2042915280"/>
        <c:scaling>
          <c:orientation val="minMax"/>
        </c:scaling>
        <c:delete val="1"/>
        <c:axPos val="b"/>
        <c:numFmt formatCode="0.00" sourceLinked="1"/>
        <c:majorTickMark val="none"/>
        <c:minorTickMark val="none"/>
        <c:tickLblPos val="nextTo"/>
        <c:crossAx val="368071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57150">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[IPL_Performance_Analytics.xlsm]PivotTables!PivotTable7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PERFORMMANCE STATUS DISTRIBUTION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8518433103811813"/>
          <c:y val="0.21759259259259259"/>
          <c:w val="0.44187504804577243"/>
          <c:h val="0.73338983668708058"/>
        </c:manualLayout>
      </c:layout>
      <c:doughnutChart>
        <c:varyColors val="1"/>
        <c:ser>
          <c:idx val="0"/>
          <c:order val="0"/>
          <c:tx>
            <c:strRef>
              <c:f>PivotTables!$F$15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232-412D-A05B-9CD8BAF73E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232-412D-A05B-9CD8BAF73E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232-412D-A05B-9CD8BAF73E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232-412D-A05B-9CD8BAF73E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PivotTables!$E$16:$E$20</c:f>
              <c:strCache>
                <c:ptCount val="4"/>
                <c:pt idx="0">
                  <c:v>Average</c:v>
                </c:pt>
                <c:pt idx="1">
                  <c:v>Excellent</c:v>
                </c:pt>
                <c:pt idx="2">
                  <c:v>Good</c:v>
                </c:pt>
                <c:pt idx="3">
                  <c:v>Needs Improvement</c:v>
                </c:pt>
              </c:strCache>
            </c:strRef>
          </c:cat>
          <c:val>
            <c:numRef>
              <c:f>PivotTables!$F$16:$F$20</c:f>
              <c:numCache>
                <c:formatCode>General</c:formatCode>
                <c:ptCount val="4"/>
                <c:pt idx="0">
                  <c:v>50</c:v>
                </c:pt>
                <c:pt idx="1">
                  <c:v>6</c:v>
                </c:pt>
                <c:pt idx="2">
                  <c:v>18</c:v>
                </c:pt>
                <c:pt idx="3">
                  <c:v>76</c:v>
                </c:pt>
              </c:numCache>
            </c:numRef>
          </c:val>
          <c:extLst>
            <c:ext xmlns:c16="http://schemas.microsoft.com/office/drawing/2014/chart" uri="{C3380CC4-5D6E-409C-BE32-E72D297353CC}">
              <c16:uniqueId val="{00000008-6232-412D-A05B-9CD8BAF73EDA}"/>
            </c:ext>
          </c:extLst>
        </c:ser>
        <c:dLbls>
          <c:showLegendKey val="0"/>
          <c:showVal val="1"/>
          <c:showCatName val="0"/>
          <c:showSerName val="0"/>
          <c:showPercent val="0"/>
          <c:showBubbleSize val="0"/>
          <c:showLeaderLines val="1"/>
        </c:dLbls>
        <c:firstSliceAng val="0"/>
        <c:holeSize val="45"/>
      </c:doughnutChart>
      <c:spPr>
        <a:noFill/>
        <a:ln>
          <a:noFill/>
        </a:ln>
        <a:effectLst>
          <a:outerShdw blurRad="50800" dist="50800" dir="5400000" sx="1000" sy="1000" algn="ctr" rotWithShape="0">
            <a:srgbClr val="000000">
              <a:alpha val="43137"/>
            </a:srgbClr>
          </a:outerShdw>
        </a:effectLst>
      </c:spPr>
    </c:plotArea>
    <c:legend>
      <c:legendPos val="r"/>
      <c:layout>
        <c:manualLayout>
          <c:xMode val="edge"/>
          <c:yMode val="edge"/>
          <c:x val="0.66060861639157031"/>
          <c:y val="0.34593649752114319"/>
          <c:w val="0.31428678109796937"/>
          <c:h val="0.44733960338291046"/>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57150">
      <a:solidFill>
        <a:schemeClr val="tx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9.xml"/><Relationship Id="rId21" Type="http://schemas.openxmlformats.org/officeDocument/2006/relationships/image" Target="../media/image14.png"/><Relationship Id="rId7" Type="http://schemas.openxmlformats.org/officeDocument/2006/relationships/image" Target="../media/image1.png"/><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8.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31" Type="http://schemas.openxmlformats.org/officeDocument/2006/relationships/image" Target="../media/image24.pn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1</xdr:col>
      <xdr:colOff>28575</xdr:colOff>
      <xdr:row>81</xdr:row>
      <xdr:rowOff>52387</xdr:rowOff>
    </xdr:from>
    <xdr:to>
      <xdr:col>5</xdr:col>
      <xdr:colOff>676275</xdr:colOff>
      <xdr:row>95</xdr:row>
      <xdr:rowOff>128587</xdr:rowOff>
    </xdr:to>
    <xdr:graphicFrame macro="">
      <xdr:nvGraphicFramePr>
        <xdr:cNvPr id="3" name="Chart 2">
          <a:extLst>
            <a:ext uri="{FF2B5EF4-FFF2-40B4-BE49-F238E27FC236}">
              <a16:creationId xmlns:a16="http://schemas.microsoft.com/office/drawing/2014/main" id="{8C114F9F-F0EF-6B54-03A0-F0817E447B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138112</xdr:colOff>
      <xdr:row>63</xdr:row>
      <xdr:rowOff>90487</xdr:rowOff>
    </xdr:from>
    <xdr:to>
      <xdr:col>7</xdr:col>
      <xdr:colOff>785812</xdr:colOff>
      <xdr:row>77</xdr:row>
      <xdr:rowOff>166687</xdr:rowOff>
    </xdr:to>
    <xdr:graphicFrame macro="">
      <xdr:nvGraphicFramePr>
        <xdr:cNvPr id="4" name="Chart 3">
          <a:extLst>
            <a:ext uri="{FF2B5EF4-FFF2-40B4-BE49-F238E27FC236}">
              <a16:creationId xmlns:a16="http://schemas.microsoft.com/office/drawing/2014/main" id="{3D86CD48-7E5E-AE59-F86A-FA8FCA48D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852486</xdr:colOff>
      <xdr:row>62</xdr:row>
      <xdr:rowOff>185737</xdr:rowOff>
    </xdr:from>
    <xdr:to>
      <xdr:col>11</xdr:col>
      <xdr:colOff>190499</xdr:colOff>
      <xdr:row>77</xdr:row>
      <xdr:rowOff>71437</xdr:rowOff>
    </xdr:to>
    <xdr:graphicFrame macro="">
      <xdr:nvGraphicFramePr>
        <xdr:cNvPr id="5" name="Chart 4">
          <a:extLst>
            <a:ext uri="{FF2B5EF4-FFF2-40B4-BE49-F238E27FC236}">
              <a16:creationId xmlns:a16="http://schemas.microsoft.com/office/drawing/2014/main" id="{343C99A1-1B53-CA01-C0B2-2765739D44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390525</xdr:colOff>
      <xdr:row>63</xdr:row>
      <xdr:rowOff>100012</xdr:rowOff>
    </xdr:from>
    <xdr:to>
      <xdr:col>4</xdr:col>
      <xdr:colOff>685800</xdr:colOff>
      <xdr:row>77</xdr:row>
      <xdr:rowOff>176212</xdr:rowOff>
    </xdr:to>
    <xdr:graphicFrame macro="">
      <xdr:nvGraphicFramePr>
        <xdr:cNvPr id="7" name="Chart 6">
          <a:extLst>
            <a:ext uri="{FF2B5EF4-FFF2-40B4-BE49-F238E27FC236}">
              <a16:creationId xmlns:a16="http://schemas.microsoft.com/office/drawing/2014/main" id="{EAF30D5C-AAFA-AACF-3B93-D50DB946B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485775</xdr:colOff>
      <xdr:row>46</xdr:row>
      <xdr:rowOff>138112</xdr:rowOff>
    </xdr:from>
    <xdr:to>
      <xdr:col>3</xdr:col>
      <xdr:colOff>581025</xdr:colOff>
      <xdr:row>61</xdr:row>
      <xdr:rowOff>23812</xdr:rowOff>
    </xdr:to>
    <xdr:graphicFrame macro="">
      <xdr:nvGraphicFramePr>
        <xdr:cNvPr id="2" name="Chart 1">
          <a:extLst>
            <a:ext uri="{FF2B5EF4-FFF2-40B4-BE49-F238E27FC236}">
              <a16:creationId xmlns:a16="http://schemas.microsoft.com/office/drawing/2014/main" id="{4E9DB672-12A9-E4BA-B9CE-7220F28947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9525</xdr:colOff>
      <xdr:row>46</xdr:row>
      <xdr:rowOff>157162</xdr:rowOff>
    </xdr:from>
    <xdr:to>
      <xdr:col>7</xdr:col>
      <xdr:colOff>1066800</xdr:colOff>
      <xdr:row>61</xdr:row>
      <xdr:rowOff>42862</xdr:rowOff>
    </xdr:to>
    <xdr:graphicFrame macro="">
      <xdr:nvGraphicFramePr>
        <xdr:cNvPr id="6" name="Chart 5">
          <a:extLst>
            <a:ext uri="{FF2B5EF4-FFF2-40B4-BE49-F238E27FC236}">
              <a16:creationId xmlns:a16="http://schemas.microsoft.com/office/drawing/2014/main" id="{0190337B-6527-BEDE-7613-649778D11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589260</xdr:colOff>
      <xdr:row>6</xdr:row>
      <xdr:rowOff>849596</xdr:rowOff>
    </xdr:from>
    <xdr:to>
      <xdr:col>20</xdr:col>
      <xdr:colOff>361788</xdr:colOff>
      <xdr:row>6</xdr:row>
      <xdr:rowOff>1819953</xdr:rowOff>
    </xdr:to>
    <mc:AlternateContent xmlns:mc="http://schemas.openxmlformats.org/markup-compatibility/2006" xmlns:a14="http://schemas.microsoft.com/office/drawing/2010/main">
      <mc:Choice Requires="a14">
        <xdr:graphicFrame macro="">
          <xdr:nvGraphicFramePr>
            <xdr:cNvPr id="2" name="Team">
              <a:extLst>
                <a:ext uri="{FF2B5EF4-FFF2-40B4-BE49-F238E27FC236}">
                  <a16:creationId xmlns:a16="http://schemas.microsoft.com/office/drawing/2014/main" id="{9BB5B99B-DE16-43BE-9394-97AB9EE23A49}"/>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589260" y="1622802"/>
              <a:ext cx="11269765" cy="9703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311913</xdr:colOff>
      <xdr:row>7</xdr:row>
      <xdr:rowOff>77457</xdr:rowOff>
    </xdr:from>
    <xdr:to>
      <xdr:col>7</xdr:col>
      <xdr:colOff>598708</xdr:colOff>
      <xdr:row>14</xdr:row>
      <xdr:rowOff>13607</xdr:rowOff>
    </xdr:to>
    <xdr:sp macro="" textlink="">
      <xdr:nvSpPr>
        <xdr:cNvPr id="3" name="Rectangle: Rounded Corners 2">
          <a:extLst>
            <a:ext uri="{FF2B5EF4-FFF2-40B4-BE49-F238E27FC236}">
              <a16:creationId xmlns:a16="http://schemas.microsoft.com/office/drawing/2014/main" id="{C4934393-3888-49E8-F9D9-D73C11BF7206}"/>
            </a:ext>
          </a:extLst>
        </xdr:cNvPr>
        <xdr:cNvSpPr/>
      </xdr:nvSpPr>
      <xdr:spPr>
        <a:xfrm>
          <a:off x="1536556" y="3370386"/>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577775</xdr:colOff>
      <xdr:row>7</xdr:row>
      <xdr:rowOff>160146</xdr:rowOff>
    </xdr:from>
    <xdr:to>
      <xdr:col>7</xdr:col>
      <xdr:colOff>605717</xdr:colOff>
      <xdr:row>11</xdr:row>
      <xdr:rowOff>14481</xdr:rowOff>
    </xdr:to>
    <xdr:sp macro="" textlink="">
      <xdr:nvSpPr>
        <xdr:cNvPr id="4" name="TextBox 3">
          <a:extLst>
            <a:ext uri="{FF2B5EF4-FFF2-40B4-BE49-F238E27FC236}">
              <a16:creationId xmlns:a16="http://schemas.microsoft.com/office/drawing/2014/main" id="{9530494B-22A7-BA19-796D-3A0FA57CC7D6}"/>
            </a:ext>
          </a:extLst>
        </xdr:cNvPr>
        <xdr:cNvSpPr txBox="1"/>
      </xdr:nvSpPr>
      <xdr:spPr>
        <a:xfrm>
          <a:off x="2414739" y="3453075"/>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TOTAL</a:t>
          </a:r>
          <a:r>
            <a:rPr lang="en-US" sz="1800" b="1" u="none" baseline="0">
              <a:solidFill>
                <a:schemeClr val="bg1"/>
              </a:solidFill>
              <a:latin typeface="Aptos" panose="020B0004020202020204" pitchFamily="34" charset="0"/>
            </a:rPr>
            <a:t> PLAYERS</a:t>
          </a:r>
          <a:endParaRPr lang="en-US" sz="1800" b="1" u="none">
            <a:solidFill>
              <a:schemeClr val="bg1"/>
            </a:solidFill>
            <a:latin typeface="Aptos" panose="020B0004020202020204" pitchFamily="34" charset="0"/>
          </a:endParaRPr>
        </a:p>
      </xdr:txBody>
    </xdr:sp>
    <xdr:clientData/>
  </xdr:twoCellAnchor>
  <xdr:twoCellAnchor>
    <xdr:from>
      <xdr:col>4</xdr:col>
      <xdr:colOff>364248</xdr:colOff>
      <xdr:row>9</xdr:row>
      <xdr:rowOff>63851</xdr:rowOff>
    </xdr:from>
    <xdr:to>
      <xdr:col>8</xdr:col>
      <xdr:colOff>116322</xdr:colOff>
      <xdr:row>13</xdr:row>
      <xdr:rowOff>66106</xdr:rowOff>
    </xdr:to>
    <xdr:sp macro="" textlink="'KPI Dashboard Data'!B2">
      <xdr:nvSpPr>
        <xdr:cNvPr id="5" name="TextBox 4">
          <a:extLst>
            <a:ext uri="{FF2B5EF4-FFF2-40B4-BE49-F238E27FC236}">
              <a16:creationId xmlns:a16="http://schemas.microsoft.com/office/drawing/2014/main" id="{B0F9A32D-2DE9-C6FC-FEED-0A534826472D}"/>
            </a:ext>
          </a:extLst>
        </xdr:cNvPr>
        <xdr:cNvSpPr txBox="1"/>
      </xdr:nvSpPr>
      <xdr:spPr>
        <a:xfrm>
          <a:off x="2201212" y="3737780"/>
          <a:ext cx="2201360" cy="764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F61CF80-812F-4384-907E-D25C1C0F1CE0}" type="TxLink">
            <a:rPr lang="en-US" sz="3200" b="1" i="0" u="none" strike="noStrike">
              <a:solidFill>
                <a:schemeClr val="bg1"/>
              </a:solidFill>
              <a:latin typeface="+mn-lt"/>
            </a:rPr>
            <a:pPr algn="ctr"/>
            <a:t>150</a:t>
          </a:fld>
          <a:endParaRPr lang="en-US" sz="3200" b="1">
            <a:solidFill>
              <a:schemeClr val="bg1"/>
            </a:solidFill>
            <a:latin typeface="+mn-lt"/>
          </a:endParaRPr>
        </a:p>
      </xdr:txBody>
    </xdr:sp>
    <xdr:clientData/>
  </xdr:twoCellAnchor>
  <xdr:twoCellAnchor>
    <xdr:from>
      <xdr:col>1</xdr:col>
      <xdr:colOff>176892</xdr:colOff>
      <xdr:row>23</xdr:row>
      <xdr:rowOff>10466</xdr:rowOff>
    </xdr:from>
    <xdr:to>
      <xdr:col>8</xdr:col>
      <xdr:colOff>190500</xdr:colOff>
      <xdr:row>38</xdr:row>
      <xdr:rowOff>81642</xdr:rowOff>
    </xdr:to>
    <xdr:graphicFrame macro="">
      <xdr:nvGraphicFramePr>
        <xdr:cNvPr id="22" name="Chart 21">
          <a:extLst>
            <a:ext uri="{FF2B5EF4-FFF2-40B4-BE49-F238E27FC236}">
              <a16:creationId xmlns:a16="http://schemas.microsoft.com/office/drawing/2014/main" id="{B9FEAD6F-1D4C-4F8C-883B-8DE9C7BD11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298339</xdr:colOff>
      <xdr:row>23</xdr:row>
      <xdr:rowOff>108856</xdr:rowOff>
    </xdr:from>
    <xdr:to>
      <xdr:col>13</xdr:col>
      <xdr:colOff>481052</xdr:colOff>
      <xdr:row>37</xdr:row>
      <xdr:rowOff>185267</xdr:rowOff>
    </xdr:to>
    <xdr:graphicFrame macro="">
      <xdr:nvGraphicFramePr>
        <xdr:cNvPr id="23" name="Chart 22">
          <a:extLst>
            <a:ext uri="{FF2B5EF4-FFF2-40B4-BE49-F238E27FC236}">
              <a16:creationId xmlns:a16="http://schemas.microsoft.com/office/drawing/2014/main" id="{897E1E2A-AE34-472E-BC20-D6B3B189A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93647</xdr:colOff>
      <xdr:row>39</xdr:row>
      <xdr:rowOff>147276</xdr:rowOff>
    </xdr:from>
    <xdr:to>
      <xdr:col>20</xdr:col>
      <xdr:colOff>244929</xdr:colOff>
      <xdr:row>53</xdr:row>
      <xdr:rowOff>108856</xdr:rowOff>
    </xdr:to>
    <xdr:graphicFrame macro="">
      <xdr:nvGraphicFramePr>
        <xdr:cNvPr id="24" name="Chart 23">
          <a:extLst>
            <a:ext uri="{FF2B5EF4-FFF2-40B4-BE49-F238E27FC236}">
              <a16:creationId xmlns:a16="http://schemas.microsoft.com/office/drawing/2014/main" id="{1A8087AC-13DB-41ED-AAFB-12DB228354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4949</xdr:colOff>
      <xdr:row>39</xdr:row>
      <xdr:rowOff>70167</xdr:rowOff>
    </xdr:from>
    <xdr:to>
      <xdr:col>9</xdr:col>
      <xdr:colOff>517072</xdr:colOff>
      <xdr:row>54</xdr:row>
      <xdr:rowOff>13607</xdr:rowOff>
    </xdr:to>
    <xdr:graphicFrame macro="">
      <xdr:nvGraphicFramePr>
        <xdr:cNvPr id="25" name="Chart 24">
          <a:extLst>
            <a:ext uri="{FF2B5EF4-FFF2-40B4-BE49-F238E27FC236}">
              <a16:creationId xmlns:a16="http://schemas.microsoft.com/office/drawing/2014/main" id="{BAB241A5-43C4-4B96-92FE-A31A2DDD34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598719</xdr:colOff>
      <xdr:row>22</xdr:row>
      <xdr:rowOff>176893</xdr:rowOff>
    </xdr:from>
    <xdr:to>
      <xdr:col>20</xdr:col>
      <xdr:colOff>449036</xdr:colOff>
      <xdr:row>38</xdr:row>
      <xdr:rowOff>136071</xdr:rowOff>
    </xdr:to>
    <xdr:graphicFrame macro="">
      <xdr:nvGraphicFramePr>
        <xdr:cNvPr id="21" name="Chart 20">
          <a:extLst>
            <a:ext uri="{FF2B5EF4-FFF2-40B4-BE49-F238E27FC236}">
              <a16:creationId xmlns:a16="http://schemas.microsoft.com/office/drawing/2014/main" id="{909FFA10-6ABC-4102-B631-576DE9982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190498</xdr:colOff>
      <xdr:row>55</xdr:row>
      <xdr:rowOff>-1</xdr:rowOff>
    </xdr:from>
    <xdr:to>
      <xdr:col>14</xdr:col>
      <xdr:colOff>476248</xdr:colOff>
      <xdr:row>69</xdr:row>
      <xdr:rowOff>76199</xdr:rowOff>
    </xdr:to>
    <xdr:graphicFrame macro="">
      <xdr:nvGraphicFramePr>
        <xdr:cNvPr id="26" name="Chart 25">
          <a:extLst>
            <a:ext uri="{FF2B5EF4-FFF2-40B4-BE49-F238E27FC236}">
              <a16:creationId xmlns:a16="http://schemas.microsoft.com/office/drawing/2014/main" id="{2F393F8F-1D58-45A8-8A06-83D70DD035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190499</xdr:colOff>
      <xdr:row>70</xdr:row>
      <xdr:rowOff>108856</xdr:rowOff>
    </xdr:from>
    <xdr:to>
      <xdr:col>20</xdr:col>
      <xdr:colOff>449035</xdr:colOff>
      <xdr:row>80</xdr:row>
      <xdr:rowOff>122464</xdr:rowOff>
    </xdr:to>
    <xdr:sp macro="" textlink="">
      <xdr:nvSpPr>
        <xdr:cNvPr id="27" name="Rectangle: Rounded Corners 26">
          <a:extLst>
            <a:ext uri="{FF2B5EF4-FFF2-40B4-BE49-F238E27FC236}">
              <a16:creationId xmlns:a16="http://schemas.microsoft.com/office/drawing/2014/main" id="{214CBC31-E8A7-5DD5-C895-232F206AC199}"/>
            </a:ext>
          </a:extLst>
        </xdr:cNvPr>
        <xdr:cNvSpPr/>
      </xdr:nvSpPr>
      <xdr:spPr>
        <a:xfrm>
          <a:off x="190499" y="15403285"/>
          <a:ext cx="11892643" cy="1918608"/>
        </a:xfrm>
        <a:prstGeom prst="roundRect">
          <a:avLst/>
        </a:prstGeom>
        <a:ln w="381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571971</xdr:colOff>
      <xdr:row>71</xdr:row>
      <xdr:rowOff>47743</xdr:rowOff>
    </xdr:from>
    <xdr:ext cx="1631201" cy="374671"/>
    <xdr:sp macro="" textlink="">
      <xdr:nvSpPr>
        <xdr:cNvPr id="28" name="TextBox 27">
          <a:extLst>
            <a:ext uri="{FF2B5EF4-FFF2-40B4-BE49-F238E27FC236}">
              <a16:creationId xmlns:a16="http://schemas.microsoft.com/office/drawing/2014/main" id="{9CC2538A-A708-AEB4-912E-66277B889A05}"/>
            </a:ext>
          </a:extLst>
        </xdr:cNvPr>
        <xdr:cNvSpPr txBox="1"/>
      </xdr:nvSpPr>
      <xdr:spPr>
        <a:xfrm>
          <a:off x="571971" y="15536221"/>
          <a:ext cx="1631201" cy="3746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bg1"/>
              </a:solidFill>
              <a:latin typeface="+mn-lt"/>
              <a:ea typeface="+mn-ea"/>
              <a:cs typeface="+mn-cs"/>
            </a:rPr>
            <a:t>KEY INSIGHTS</a:t>
          </a:r>
          <a:endParaRPr lang="en-US" sz="2000" b="1">
            <a:solidFill>
              <a:schemeClr val="bg1"/>
            </a:solidFill>
          </a:endParaRPr>
        </a:p>
        <a:p>
          <a:endParaRPr lang="en-US" sz="1200"/>
        </a:p>
      </xdr:txBody>
    </xdr:sp>
    <xdr:clientData/>
  </xdr:oneCellAnchor>
  <xdr:oneCellAnchor>
    <xdr:from>
      <xdr:col>17</xdr:col>
      <xdr:colOff>393774</xdr:colOff>
      <xdr:row>1</xdr:row>
      <xdr:rowOff>66028</xdr:rowOff>
    </xdr:from>
    <xdr:ext cx="1970924" cy="609013"/>
    <xdr:sp macro="" textlink="">
      <xdr:nvSpPr>
        <xdr:cNvPr id="34" name="TextBox 33">
          <a:extLst>
            <a:ext uri="{FF2B5EF4-FFF2-40B4-BE49-F238E27FC236}">
              <a16:creationId xmlns:a16="http://schemas.microsoft.com/office/drawing/2014/main" id="{CE68CA63-42BA-84AA-B510-0DE529AC3141}"/>
            </a:ext>
          </a:extLst>
        </xdr:cNvPr>
        <xdr:cNvSpPr txBox="1"/>
      </xdr:nvSpPr>
      <xdr:spPr>
        <a:xfrm>
          <a:off x="10168395" y="66028"/>
          <a:ext cx="1970924" cy="609013"/>
        </a:xfrm>
        <a:prstGeom prst="rect">
          <a:avLst/>
        </a:prstGeom>
        <a:solidFill>
          <a:schemeClr val="tx2">
            <a:lumMod val="75000"/>
            <a:lumOff val="25000"/>
          </a:schemeClr>
        </a:solidFill>
        <a:ln w="381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effectLst/>
              <a:latin typeface="+mn-lt"/>
              <a:ea typeface="+mn-ea"/>
              <a:cs typeface="+mn-cs"/>
            </a:rPr>
            <a:t>• </a:t>
          </a:r>
          <a:r>
            <a:rPr lang="en-US" sz="1100" b="1">
              <a:solidFill>
                <a:schemeClr val="bg1"/>
              </a:solidFill>
            </a:rPr>
            <a:t>5-Match Interactive Analysis </a:t>
          </a:r>
          <a:br>
            <a:rPr lang="en-US" sz="1100" b="1">
              <a:solidFill>
                <a:schemeClr val="bg1"/>
              </a:solidFill>
            </a:rPr>
          </a:br>
          <a:r>
            <a:rPr lang="en-US" sz="1100" b="1">
              <a:solidFill>
                <a:schemeClr val="bg1"/>
              </a:solidFill>
            </a:rPr>
            <a:t>• 150 Players </a:t>
          </a:r>
          <a:br>
            <a:rPr lang="en-US" sz="1100" b="1">
              <a:solidFill>
                <a:schemeClr val="bg1"/>
              </a:solidFill>
            </a:rPr>
          </a:br>
          <a:r>
            <a:rPr lang="en-US" sz="1100" b="1">
              <a:solidFill>
                <a:schemeClr val="bg1"/>
              </a:solidFill>
            </a:rPr>
            <a:t>• 10 IPL Teams</a:t>
          </a:r>
        </a:p>
      </xdr:txBody>
    </xdr:sp>
    <xdr:clientData/>
  </xdr:oneCellAnchor>
  <xdr:twoCellAnchor editAs="oneCell">
    <xdr:from>
      <xdr:col>1</xdr:col>
      <xdr:colOff>38099</xdr:colOff>
      <xdr:row>1</xdr:row>
      <xdr:rowOff>16667</xdr:rowOff>
    </xdr:from>
    <xdr:to>
      <xdr:col>3</xdr:col>
      <xdr:colOff>68405</xdr:colOff>
      <xdr:row>5</xdr:row>
      <xdr:rowOff>26920</xdr:rowOff>
    </xdr:to>
    <xdr:pic>
      <xdr:nvPicPr>
        <xdr:cNvPr id="35" name="Picture 34" descr="IPL Reveals New Logo After Dream11 Confirmed as Title Sponsor Replacing  VIVO | Cricket News | IPL 13">
          <a:extLst>
            <a:ext uri="{FF2B5EF4-FFF2-40B4-BE49-F238E27FC236}">
              <a16:creationId xmlns:a16="http://schemas.microsoft.com/office/drawing/2014/main" id="{BE5AB09B-D8E2-4E2C-876E-CD245D7F6C37}"/>
            </a:ext>
          </a:extLst>
        </xdr:cNvPr>
        <xdr:cNvPicPr>
          <a:picLocks noChangeAspect="1" noChangeArrowheads="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backgroundRemoval t="10000" b="90000" l="8999" r="80988">
                      <a14:foregroundMark x1="38571" y1="48675" x2="43286" y2="60723"/>
                      <a14:foregroundMark x1="43286" y1="60723" x2="45000" y2="58795"/>
                      <a14:foregroundMark x1="51000" y1="51325" x2="52143" y2="59277"/>
                      <a14:foregroundMark x1="68000" y1="49157" x2="66429" y2="60964"/>
                      <a14:foregroundMark x1="66429" y1="60964" x2="66429" y2="60482"/>
                      <a14:foregroundMark x1="76429" y1="39277" x2="73857" y2="40964"/>
                    </a14:backgroundRemoval>
                  </a14:imgEffect>
                </a14:imgLayer>
              </a14:imgProps>
            </a:ext>
            <a:ext uri="{28A0092B-C50C-407E-A947-70E740481C1C}">
              <a14:useLocalDpi xmlns:a14="http://schemas.microsoft.com/office/drawing/2010/main" val="0"/>
            </a:ext>
          </a:extLst>
        </a:blip>
        <a:srcRect l="9699" t="20202" r="20838" b="4862"/>
        <a:stretch>
          <a:fillRect/>
        </a:stretch>
      </xdr:blipFill>
      <xdr:spPr bwMode="auto">
        <a:xfrm>
          <a:off x="295274" y="83342"/>
          <a:ext cx="1249506" cy="753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190500</xdr:colOff>
      <xdr:row>6</xdr:row>
      <xdr:rowOff>66676</xdr:rowOff>
    </xdr:from>
    <xdr:to>
      <xdr:col>20</xdr:col>
      <xdr:colOff>493618</xdr:colOff>
      <xdr:row>6</xdr:row>
      <xdr:rowOff>2428876</xdr:rowOff>
    </xdr:to>
    <xdr:sp macro="" textlink="">
      <xdr:nvSpPr>
        <xdr:cNvPr id="36" name="Rectangle: Rounded Corners 35">
          <a:extLst>
            <a:ext uri="{FF2B5EF4-FFF2-40B4-BE49-F238E27FC236}">
              <a16:creationId xmlns:a16="http://schemas.microsoft.com/office/drawing/2014/main" id="{9EE9ACA7-0725-C24C-9B65-0D8EAD212505}"/>
            </a:ext>
          </a:extLst>
        </xdr:cNvPr>
        <xdr:cNvSpPr/>
      </xdr:nvSpPr>
      <xdr:spPr>
        <a:xfrm>
          <a:off x="190500" y="839882"/>
          <a:ext cx="11800353" cy="2362200"/>
        </a:xfrm>
        <a:prstGeom prst="roundRect">
          <a:avLst/>
        </a:prstGeom>
        <a:solidFill>
          <a:schemeClr val="tx2">
            <a:lumMod val="75000"/>
            <a:lumOff val="25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10026</xdr:colOff>
      <xdr:row>5</xdr:row>
      <xdr:rowOff>8500</xdr:rowOff>
    </xdr:from>
    <xdr:to>
      <xdr:col>20</xdr:col>
      <xdr:colOff>606592</xdr:colOff>
      <xdr:row>5</xdr:row>
      <xdr:rowOff>13513</xdr:rowOff>
    </xdr:to>
    <xdr:cxnSp macro="">
      <xdr:nvCxnSpPr>
        <xdr:cNvPr id="38" name="Straight Connector 37">
          <a:extLst>
            <a:ext uri="{FF2B5EF4-FFF2-40B4-BE49-F238E27FC236}">
              <a16:creationId xmlns:a16="http://schemas.microsoft.com/office/drawing/2014/main" id="{F0ED50B3-0E8F-603B-DED3-CFB261BF84D8}"/>
            </a:ext>
          </a:extLst>
        </xdr:cNvPr>
        <xdr:cNvCxnSpPr/>
      </xdr:nvCxnSpPr>
      <xdr:spPr>
        <a:xfrm>
          <a:off x="10026" y="753935"/>
          <a:ext cx="12241914" cy="5013"/>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xdr:col>
      <xdr:colOff>375025</xdr:colOff>
      <xdr:row>6</xdr:row>
      <xdr:rowOff>762000</xdr:rowOff>
    </xdr:from>
    <xdr:ext cx="1472824" cy="843693"/>
    <xdr:sp macro="" textlink="">
      <xdr:nvSpPr>
        <xdr:cNvPr id="43" name="TextBox 42">
          <a:extLst>
            <a:ext uri="{FF2B5EF4-FFF2-40B4-BE49-F238E27FC236}">
              <a16:creationId xmlns:a16="http://schemas.microsoft.com/office/drawing/2014/main" id="{A19EC8B0-E24E-E6E9-0933-31F788BD8BEE}"/>
            </a:ext>
          </a:extLst>
        </xdr:cNvPr>
        <xdr:cNvSpPr txBox="1"/>
      </xdr:nvSpPr>
      <xdr:spPr>
        <a:xfrm>
          <a:off x="375025" y="1524000"/>
          <a:ext cx="1472824" cy="843693"/>
        </a:xfrm>
        <a:prstGeom prst="rect">
          <a:avLst/>
        </a:prstGeom>
        <a:solidFill>
          <a:schemeClr val="tx2">
            <a:lumMod val="50000"/>
            <a:lumOff val="50000"/>
          </a:schemeClr>
        </a:solidFill>
        <a:ln w="2857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400" b="1">
              <a:solidFill>
                <a:schemeClr val="bg1"/>
              </a:solidFill>
            </a:rPr>
            <a:t>SELECT IPL TEAM</a:t>
          </a:r>
        </a:p>
      </xdr:txBody>
    </xdr:sp>
    <xdr:clientData/>
  </xdr:oneCellAnchor>
  <xdr:twoCellAnchor>
    <xdr:from>
      <xdr:col>4</xdr:col>
      <xdr:colOff>146544</xdr:colOff>
      <xdr:row>6</xdr:row>
      <xdr:rowOff>219075</xdr:rowOff>
    </xdr:from>
    <xdr:to>
      <xdr:col>7</xdr:col>
      <xdr:colOff>108856</xdr:colOff>
      <xdr:row>6</xdr:row>
      <xdr:rowOff>1162050</xdr:rowOff>
    </xdr:to>
    <xdr:grpSp>
      <xdr:nvGrpSpPr>
        <xdr:cNvPr id="77" name="btn_CSK">
          <a:extLst>
            <a:ext uri="{FF2B5EF4-FFF2-40B4-BE49-F238E27FC236}">
              <a16:creationId xmlns:a16="http://schemas.microsoft.com/office/drawing/2014/main" id="{8DE9060A-7B42-000D-CBF5-48CBE270BF87}"/>
            </a:ext>
          </a:extLst>
        </xdr:cNvPr>
        <xdr:cNvGrpSpPr/>
      </xdr:nvGrpSpPr>
      <xdr:grpSpPr>
        <a:xfrm>
          <a:off x="2227390" y="1061671"/>
          <a:ext cx="1786716" cy="942975"/>
          <a:chOff x="1983508" y="981075"/>
          <a:chExt cx="1799277" cy="942975"/>
        </a:xfrm>
      </xdr:grpSpPr>
      <xdr:sp macro="[0]!SelectCSK" textlink="">
        <xdr:nvSpPr>
          <xdr:cNvPr id="44" name="Rectangle: Rounded Corners 43">
            <a:extLst>
              <a:ext uri="{FF2B5EF4-FFF2-40B4-BE49-F238E27FC236}">
                <a16:creationId xmlns:a16="http://schemas.microsoft.com/office/drawing/2014/main" id="{AE332192-9BB7-9C51-8AE0-64143A5F4AC7}"/>
              </a:ext>
            </a:extLst>
          </xdr:cNvPr>
          <xdr:cNvSpPr/>
        </xdr:nvSpPr>
        <xdr:spPr>
          <a:xfrm>
            <a:off x="2084614" y="981075"/>
            <a:ext cx="1684565" cy="942975"/>
          </a:xfrm>
          <a:prstGeom prst="roundRect">
            <a:avLst/>
          </a:prstGeom>
          <a:solidFill>
            <a:srgbClr val="FFFF0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CSK">
        <xdr:nvPicPr>
          <xdr:cNvPr id="55" name="Picture 54" descr="Chennai Super Kings Logo and symbol, meaning, history, PNG, brand">
            <a:extLst>
              <a:ext uri="{FF2B5EF4-FFF2-40B4-BE49-F238E27FC236}">
                <a16:creationId xmlns:a16="http://schemas.microsoft.com/office/drawing/2014/main" id="{B4FE0492-8FA1-1137-3B05-CAB77C7391C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983508" y="1188709"/>
            <a:ext cx="877708" cy="541987"/>
          </a:xfrm>
          <a:prstGeom prst="rect">
            <a:avLst/>
          </a:prstGeom>
          <a:noFill/>
          <a:ln w="12700">
            <a:noFill/>
          </a:ln>
          <a:extLst>
            <a:ext uri="{909E8E84-426E-40DD-AFC4-6F175D3DCCD1}">
              <a14:hiddenFill xmlns:a14="http://schemas.microsoft.com/office/drawing/2010/main">
                <a:solidFill>
                  <a:srgbClr val="FFFFFF"/>
                </a:solidFill>
              </a14:hiddenFill>
            </a:ext>
          </a:extLst>
        </xdr:spPr>
      </xdr:pic>
      <xdr:sp macro="[0]!SelectCSK" textlink="">
        <xdr:nvSpPr>
          <xdr:cNvPr id="67" name="TextBox 66">
            <a:extLst>
              <a:ext uri="{FF2B5EF4-FFF2-40B4-BE49-F238E27FC236}">
                <a16:creationId xmlns:a16="http://schemas.microsoft.com/office/drawing/2014/main" id="{1475E599-2268-EA1B-9B49-DBE396D38DF0}"/>
              </a:ext>
            </a:extLst>
          </xdr:cNvPr>
          <xdr:cNvSpPr txBox="1"/>
        </xdr:nvSpPr>
        <xdr:spPr>
          <a:xfrm>
            <a:off x="2667547" y="1090250"/>
            <a:ext cx="1115238" cy="749821"/>
          </a:xfrm>
          <a:prstGeom prst="rect">
            <a:avLst/>
          </a:prstGeom>
          <a:noFill/>
          <a:ln w="3810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tx1"/>
                </a:solidFill>
              </a:rPr>
              <a:t>Chennai Super Kings </a:t>
            </a:r>
            <a:br>
              <a:rPr lang="en-US" sz="1400" b="1">
                <a:solidFill>
                  <a:schemeClr val="tx1"/>
                </a:solidFill>
              </a:rPr>
            </a:br>
            <a:r>
              <a:rPr lang="en-US" sz="1400" b="1">
                <a:solidFill>
                  <a:schemeClr val="tx1"/>
                </a:solidFill>
              </a:rPr>
              <a:t>(CSK)</a:t>
            </a:r>
          </a:p>
        </xdr:txBody>
      </xdr:sp>
    </xdr:grpSp>
    <xdr:clientData/>
  </xdr:twoCellAnchor>
  <xdr:twoCellAnchor>
    <xdr:from>
      <xdr:col>7</xdr:col>
      <xdr:colOff>361950</xdr:colOff>
      <xdr:row>6</xdr:row>
      <xdr:rowOff>209550</xdr:rowOff>
    </xdr:from>
    <xdr:to>
      <xdr:col>10</xdr:col>
      <xdr:colOff>281220</xdr:colOff>
      <xdr:row>6</xdr:row>
      <xdr:rowOff>1152525</xdr:rowOff>
    </xdr:to>
    <xdr:grpSp>
      <xdr:nvGrpSpPr>
        <xdr:cNvPr id="79" name="btn_DC">
          <a:extLst>
            <a:ext uri="{FF2B5EF4-FFF2-40B4-BE49-F238E27FC236}">
              <a16:creationId xmlns:a16="http://schemas.microsoft.com/office/drawing/2014/main" id="{7E75776D-6420-6591-E6F9-FC0A11EBBD0C}"/>
            </a:ext>
          </a:extLst>
        </xdr:cNvPr>
        <xdr:cNvGrpSpPr/>
      </xdr:nvGrpSpPr>
      <xdr:grpSpPr>
        <a:xfrm>
          <a:off x="4267200" y="1052146"/>
          <a:ext cx="1743674" cy="942975"/>
          <a:chOff x="4035879" y="971550"/>
          <a:chExt cx="1756234" cy="942975"/>
        </a:xfrm>
      </xdr:grpSpPr>
      <xdr:sp macro="[0]!SelectDC" textlink="">
        <xdr:nvSpPr>
          <xdr:cNvPr id="45" name="Rectangle: Rounded Corners 44">
            <a:extLst>
              <a:ext uri="{FF2B5EF4-FFF2-40B4-BE49-F238E27FC236}">
                <a16:creationId xmlns:a16="http://schemas.microsoft.com/office/drawing/2014/main" id="{A22E4A1F-CA14-4FF1-9799-119B0E8A632A}"/>
              </a:ext>
            </a:extLst>
          </xdr:cNvPr>
          <xdr:cNvSpPr/>
        </xdr:nvSpPr>
        <xdr:spPr>
          <a:xfrm>
            <a:off x="4035879" y="971550"/>
            <a:ext cx="1684564" cy="942975"/>
          </a:xfrm>
          <a:prstGeom prst="roundRect">
            <a:avLst/>
          </a:prstGeom>
          <a:solidFill>
            <a:srgbClr val="0066CC"/>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DC">
        <xdr:nvPicPr>
          <xdr:cNvPr id="57" name="Picture 56">
            <a:extLst>
              <a:ext uri="{FF2B5EF4-FFF2-40B4-BE49-F238E27FC236}">
                <a16:creationId xmlns:a16="http://schemas.microsoft.com/office/drawing/2014/main" id="{F0AE18DD-D01A-DA2C-CDE6-559EC28B1366}"/>
              </a:ext>
            </a:extLst>
          </xdr:cNvPr>
          <xdr:cNvPicPr>
            <a:picLocks noChangeAspect="1"/>
          </xdr:cNvPicPr>
        </xdr:nvPicPr>
        <xdr:blipFill>
          <a:blip xmlns:r="http://schemas.openxmlformats.org/officeDocument/2006/relationships" r:embed="rId10"/>
          <a:stretch>
            <a:fillRect/>
          </a:stretch>
        </xdr:blipFill>
        <xdr:spPr>
          <a:xfrm>
            <a:off x="4124326" y="1085143"/>
            <a:ext cx="653142" cy="719163"/>
          </a:xfrm>
          <a:prstGeom prst="rect">
            <a:avLst/>
          </a:prstGeom>
          <a:ln w="12700">
            <a:noFill/>
          </a:ln>
        </xdr:spPr>
      </xdr:pic>
      <xdr:sp macro="[0]!SelectDC" textlink="">
        <xdr:nvSpPr>
          <xdr:cNvPr id="68" name="TextBox 67">
            <a:extLst>
              <a:ext uri="{FF2B5EF4-FFF2-40B4-BE49-F238E27FC236}">
                <a16:creationId xmlns:a16="http://schemas.microsoft.com/office/drawing/2014/main" id="{2B079390-320B-6ED6-EDEF-148FCBA7519E}"/>
              </a:ext>
            </a:extLst>
          </xdr:cNvPr>
          <xdr:cNvSpPr txBox="1"/>
        </xdr:nvSpPr>
        <xdr:spPr>
          <a:xfrm>
            <a:off x="4676875" y="1090250"/>
            <a:ext cx="1115238" cy="749821"/>
          </a:xfrm>
          <a:prstGeom prst="rect">
            <a:avLst/>
          </a:prstGeom>
          <a:noFill/>
          <a:ln w="1270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Delhi Capitals</a:t>
            </a:r>
            <a:br>
              <a:rPr lang="en-US" sz="1400" b="1">
                <a:solidFill>
                  <a:schemeClr val="bg1"/>
                </a:solidFill>
              </a:rPr>
            </a:br>
            <a:r>
              <a:rPr lang="en-US" sz="1400" b="1">
                <a:solidFill>
                  <a:schemeClr val="bg1"/>
                </a:solidFill>
              </a:rPr>
              <a:t>(DC)</a:t>
            </a:r>
          </a:p>
        </xdr:txBody>
      </xdr:sp>
    </xdr:grpSp>
    <xdr:clientData/>
  </xdr:twoCellAnchor>
  <xdr:twoCellAnchor>
    <xdr:from>
      <xdr:col>10</xdr:col>
      <xdr:colOff>416091</xdr:colOff>
      <xdr:row>6</xdr:row>
      <xdr:rowOff>200025</xdr:rowOff>
    </xdr:from>
    <xdr:to>
      <xdr:col>13</xdr:col>
      <xdr:colOff>352425</xdr:colOff>
      <xdr:row>6</xdr:row>
      <xdr:rowOff>1143000</xdr:rowOff>
    </xdr:to>
    <xdr:grpSp>
      <xdr:nvGrpSpPr>
        <xdr:cNvPr id="80" name="btn_GT">
          <a:extLst>
            <a:ext uri="{FF2B5EF4-FFF2-40B4-BE49-F238E27FC236}">
              <a16:creationId xmlns:a16="http://schemas.microsoft.com/office/drawing/2014/main" id="{AB94D6B2-7B3E-5B6A-1AC8-A30B0F52FCDB}"/>
            </a:ext>
          </a:extLst>
        </xdr:cNvPr>
        <xdr:cNvGrpSpPr/>
      </xdr:nvGrpSpPr>
      <xdr:grpSpPr>
        <a:xfrm>
          <a:off x="6145745" y="1042621"/>
          <a:ext cx="1760738" cy="942975"/>
          <a:chOff x="5926984" y="962025"/>
          <a:chExt cx="1773298" cy="942975"/>
        </a:xfrm>
      </xdr:grpSpPr>
      <xdr:sp macro="[0]!SelectGT" textlink="">
        <xdr:nvSpPr>
          <xdr:cNvPr id="46" name="Rectangle: Rounded Corners 45">
            <a:extLst>
              <a:ext uri="{FF2B5EF4-FFF2-40B4-BE49-F238E27FC236}">
                <a16:creationId xmlns:a16="http://schemas.microsoft.com/office/drawing/2014/main" id="{4DC0C750-0628-4300-A136-B584D82DA6BB}"/>
              </a:ext>
            </a:extLst>
          </xdr:cNvPr>
          <xdr:cNvSpPr/>
        </xdr:nvSpPr>
        <xdr:spPr>
          <a:xfrm>
            <a:off x="6015718" y="962025"/>
            <a:ext cx="1684564" cy="942975"/>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GT">
        <xdr:nvPicPr>
          <xdr:cNvPr id="59" name="Picture 58" descr="Gujarat Titans Logo and symbol, meaning, history, PNG, brand">
            <a:extLst>
              <a:ext uri="{FF2B5EF4-FFF2-40B4-BE49-F238E27FC236}">
                <a16:creationId xmlns:a16="http://schemas.microsoft.com/office/drawing/2014/main" id="{865C08DB-90CA-5EF7-60A9-44311B5525B3}"/>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926984" y="1173975"/>
            <a:ext cx="999051" cy="545538"/>
          </a:xfrm>
          <a:prstGeom prst="rect">
            <a:avLst/>
          </a:prstGeom>
          <a:noFill/>
          <a:ln w="12700">
            <a:noFill/>
          </a:ln>
          <a:extLst>
            <a:ext uri="{909E8E84-426E-40DD-AFC4-6F175D3DCCD1}">
              <a14:hiddenFill xmlns:a14="http://schemas.microsoft.com/office/drawing/2010/main">
                <a:solidFill>
                  <a:srgbClr val="FFFFFF"/>
                </a:solidFill>
              </a14:hiddenFill>
            </a:ext>
          </a:extLst>
        </xdr:spPr>
      </xdr:pic>
      <xdr:sp macro="[0]!SelectGT" textlink="">
        <xdr:nvSpPr>
          <xdr:cNvPr id="69" name="TextBox 68">
            <a:extLst>
              <a:ext uri="{FF2B5EF4-FFF2-40B4-BE49-F238E27FC236}">
                <a16:creationId xmlns:a16="http://schemas.microsoft.com/office/drawing/2014/main" id="{F82F1EC4-C221-4E6E-C5FE-03D77429C716}"/>
              </a:ext>
            </a:extLst>
          </xdr:cNvPr>
          <xdr:cNvSpPr txBox="1"/>
        </xdr:nvSpPr>
        <xdr:spPr>
          <a:xfrm>
            <a:off x="6578414" y="1090250"/>
            <a:ext cx="1115238" cy="749821"/>
          </a:xfrm>
          <a:prstGeom prst="rect">
            <a:avLst/>
          </a:prstGeom>
          <a:noFill/>
          <a:ln w="1270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Gujarat</a:t>
            </a:r>
            <a:r>
              <a:rPr lang="en-US" sz="1400" b="1" baseline="0">
                <a:solidFill>
                  <a:schemeClr val="bg1"/>
                </a:solidFill>
              </a:rPr>
              <a:t> Titans</a:t>
            </a:r>
            <a:br>
              <a:rPr lang="en-US" sz="1400" b="1">
                <a:solidFill>
                  <a:schemeClr val="bg1"/>
                </a:solidFill>
              </a:rPr>
            </a:br>
            <a:r>
              <a:rPr lang="en-US" sz="1400" b="1">
                <a:solidFill>
                  <a:schemeClr val="bg1"/>
                </a:solidFill>
              </a:rPr>
              <a:t>(GT)</a:t>
            </a:r>
          </a:p>
        </xdr:txBody>
      </xdr:sp>
    </xdr:grpSp>
    <xdr:clientData/>
  </xdr:twoCellAnchor>
  <xdr:twoCellAnchor>
    <xdr:from>
      <xdr:col>13</xdr:col>
      <xdr:colOff>342900</xdr:colOff>
      <xdr:row>6</xdr:row>
      <xdr:rowOff>200025</xdr:rowOff>
    </xdr:from>
    <xdr:to>
      <xdr:col>16</xdr:col>
      <xdr:colOff>485775</xdr:colOff>
      <xdr:row>6</xdr:row>
      <xdr:rowOff>1143000</xdr:rowOff>
    </xdr:to>
    <xdr:grpSp>
      <xdr:nvGrpSpPr>
        <xdr:cNvPr id="81" name="btnKKR">
          <a:extLst>
            <a:ext uri="{FF2B5EF4-FFF2-40B4-BE49-F238E27FC236}">
              <a16:creationId xmlns:a16="http://schemas.microsoft.com/office/drawing/2014/main" id="{209DCB76-EB59-6EB4-D676-6CFBB9351130}"/>
            </a:ext>
          </a:extLst>
        </xdr:cNvPr>
        <xdr:cNvGrpSpPr/>
      </xdr:nvGrpSpPr>
      <xdr:grpSpPr>
        <a:xfrm>
          <a:off x="7896958" y="1042621"/>
          <a:ext cx="1967279" cy="942975"/>
          <a:chOff x="7690757" y="962025"/>
          <a:chExt cx="1979839" cy="942975"/>
        </a:xfrm>
      </xdr:grpSpPr>
      <xdr:sp macro="[0]!SelectKKR" textlink="">
        <xdr:nvSpPr>
          <xdr:cNvPr id="47" name="Rectangle: Rounded Corners 46">
            <a:extLst>
              <a:ext uri="{FF2B5EF4-FFF2-40B4-BE49-F238E27FC236}">
                <a16:creationId xmlns:a16="http://schemas.microsoft.com/office/drawing/2014/main" id="{EFE0F6E0-31AE-4136-8285-6D7B04F6CD0D}"/>
              </a:ext>
            </a:extLst>
          </xdr:cNvPr>
          <xdr:cNvSpPr/>
        </xdr:nvSpPr>
        <xdr:spPr>
          <a:xfrm>
            <a:off x="7988754" y="962025"/>
            <a:ext cx="1681842" cy="942975"/>
          </a:xfrm>
          <a:prstGeom prst="roundRect">
            <a:avLst/>
          </a:prstGeom>
          <a:solidFill>
            <a:srgbClr val="7030A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KKR">
        <xdr:nvPicPr>
          <xdr:cNvPr id="60" name="Picture 59" descr="Kolkata Knight Riders Logo and symbol, meaning, history, PNG, brand">
            <a:extLst>
              <a:ext uri="{FF2B5EF4-FFF2-40B4-BE49-F238E27FC236}">
                <a16:creationId xmlns:a16="http://schemas.microsoft.com/office/drawing/2014/main" id="{5A5C1A25-F6DD-9E3C-A75A-E12271E8D59D}"/>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7690757" y="1083127"/>
            <a:ext cx="1251856" cy="692951"/>
          </a:xfrm>
          <a:prstGeom prst="rect">
            <a:avLst/>
          </a:prstGeom>
          <a:noFill/>
          <a:extLst>
            <a:ext uri="{909E8E84-426E-40DD-AFC4-6F175D3DCCD1}">
              <a14:hiddenFill xmlns:a14="http://schemas.microsoft.com/office/drawing/2010/main">
                <a:solidFill>
                  <a:srgbClr val="FFFFFF"/>
                </a:solidFill>
              </a14:hiddenFill>
            </a:ext>
          </a:extLst>
        </xdr:spPr>
      </xdr:pic>
      <xdr:sp macro="[0]!SelectKKR" textlink="">
        <xdr:nvSpPr>
          <xdr:cNvPr id="70" name="TextBox 69">
            <a:extLst>
              <a:ext uri="{FF2B5EF4-FFF2-40B4-BE49-F238E27FC236}">
                <a16:creationId xmlns:a16="http://schemas.microsoft.com/office/drawing/2014/main" id="{DC92E265-BC12-A6FB-F6E9-51EB44664904}"/>
              </a:ext>
            </a:extLst>
          </xdr:cNvPr>
          <xdr:cNvSpPr txBox="1"/>
        </xdr:nvSpPr>
        <xdr:spPr>
          <a:xfrm>
            <a:off x="8480414" y="1080957"/>
            <a:ext cx="1161740"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Kolkata Knight Riders</a:t>
            </a:r>
            <a:br>
              <a:rPr lang="en-US" sz="1400" b="1">
                <a:solidFill>
                  <a:schemeClr val="bg1"/>
                </a:solidFill>
              </a:rPr>
            </a:br>
            <a:r>
              <a:rPr lang="en-US" sz="1400" b="1">
                <a:solidFill>
                  <a:schemeClr val="bg1"/>
                </a:solidFill>
              </a:rPr>
              <a:t>(KKR)</a:t>
            </a:r>
          </a:p>
        </xdr:txBody>
      </xdr:sp>
    </xdr:grpSp>
    <xdr:clientData/>
  </xdr:twoCellAnchor>
  <xdr:twoCellAnchor>
    <xdr:from>
      <xdr:col>17</xdr:col>
      <xdr:colOff>204440</xdr:colOff>
      <xdr:row>6</xdr:row>
      <xdr:rowOff>200025</xdr:rowOff>
    </xdr:from>
    <xdr:to>
      <xdr:col>20</xdr:col>
      <xdr:colOff>118148</xdr:colOff>
      <xdr:row>6</xdr:row>
      <xdr:rowOff>1143000</xdr:rowOff>
    </xdr:to>
    <xdr:grpSp>
      <xdr:nvGrpSpPr>
        <xdr:cNvPr id="82" name="btnLSG">
          <a:extLst>
            <a:ext uri="{FF2B5EF4-FFF2-40B4-BE49-F238E27FC236}">
              <a16:creationId xmlns:a16="http://schemas.microsoft.com/office/drawing/2014/main" id="{31D8E6D4-4390-F1B4-3929-8803DC997B23}"/>
            </a:ext>
          </a:extLst>
        </xdr:cNvPr>
        <xdr:cNvGrpSpPr/>
      </xdr:nvGrpSpPr>
      <xdr:grpSpPr>
        <a:xfrm>
          <a:off x="10191036" y="1042621"/>
          <a:ext cx="1738112" cy="942975"/>
          <a:chOff x="10001583" y="962025"/>
          <a:chExt cx="1750672" cy="942975"/>
        </a:xfrm>
      </xdr:grpSpPr>
      <xdr:sp macro="[0]!SelectLSG" textlink="">
        <xdr:nvSpPr>
          <xdr:cNvPr id="48" name="Rectangle: Rounded Corners 47">
            <a:extLst>
              <a:ext uri="{FF2B5EF4-FFF2-40B4-BE49-F238E27FC236}">
                <a16:creationId xmlns:a16="http://schemas.microsoft.com/office/drawing/2014/main" id="{83999418-20A7-4E89-BB43-5F006D7F76AC}"/>
              </a:ext>
            </a:extLst>
          </xdr:cNvPr>
          <xdr:cNvSpPr/>
        </xdr:nvSpPr>
        <xdr:spPr>
          <a:xfrm>
            <a:off x="10006693" y="962025"/>
            <a:ext cx="1684564" cy="942975"/>
          </a:xfrm>
          <a:prstGeom prst="roundRect">
            <a:avLst/>
          </a:prstGeom>
          <a:solidFill>
            <a:schemeClr val="accent1">
              <a:lumMod val="20000"/>
              <a:lumOff val="8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LSG">
        <xdr:nvPicPr>
          <xdr:cNvPr id="61" name="Picture 60">
            <a:extLst>
              <a:ext uri="{FF2B5EF4-FFF2-40B4-BE49-F238E27FC236}">
                <a16:creationId xmlns:a16="http://schemas.microsoft.com/office/drawing/2014/main" id="{36D7E796-F15C-2ECA-1C80-8A7513ECE9F4}"/>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01583" y="1231280"/>
            <a:ext cx="801968" cy="440241"/>
          </a:xfrm>
          <a:prstGeom prst="rect">
            <a:avLst/>
          </a:prstGeom>
          <a:noFill/>
          <a:extLst>
            <a:ext uri="{909E8E84-426E-40DD-AFC4-6F175D3DCCD1}">
              <a14:hiddenFill xmlns:a14="http://schemas.microsoft.com/office/drawing/2010/main">
                <a:solidFill>
                  <a:srgbClr val="FFFFFF"/>
                </a:solidFill>
              </a14:hiddenFill>
            </a:ext>
          </a:extLst>
        </xdr:spPr>
      </xdr:pic>
      <xdr:sp macro="[0]!SelectLSG" textlink="">
        <xdr:nvSpPr>
          <xdr:cNvPr id="71" name="TextBox 70">
            <a:extLst>
              <a:ext uri="{FF2B5EF4-FFF2-40B4-BE49-F238E27FC236}">
                <a16:creationId xmlns:a16="http://schemas.microsoft.com/office/drawing/2014/main" id="{6598885B-CA5C-F164-996F-25907B242ACF}"/>
              </a:ext>
            </a:extLst>
          </xdr:cNvPr>
          <xdr:cNvSpPr txBox="1"/>
        </xdr:nvSpPr>
        <xdr:spPr>
          <a:xfrm>
            <a:off x="10599790" y="1090250"/>
            <a:ext cx="1152465"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tx1"/>
                </a:solidFill>
              </a:rPr>
              <a:t>Lucknow Super Giants</a:t>
            </a:r>
            <a:br>
              <a:rPr lang="en-US" sz="1400" b="1">
                <a:solidFill>
                  <a:schemeClr val="tx1"/>
                </a:solidFill>
              </a:rPr>
            </a:br>
            <a:r>
              <a:rPr lang="en-US" sz="1400" b="1">
                <a:solidFill>
                  <a:schemeClr val="tx1"/>
                </a:solidFill>
              </a:rPr>
              <a:t>(LSG)</a:t>
            </a:r>
          </a:p>
        </xdr:txBody>
      </xdr:sp>
    </xdr:grpSp>
    <xdr:clientData/>
  </xdr:twoCellAnchor>
  <xdr:twoCellAnchor>
    <xdr:from>
      <xdr:col>4</xdr:col>
      <xdr:colOff>44587</xdr:colOff>
      <xdr:row>6</xdr:row>
      <xdr:rowOff>1304925</xdr:rowOff>
    </xdr:from>
    <xdr:to>
      <xdr:col>7</xdr:col>
      <xdr:colOff>95250</xdr:colOff>
      <xdr:row>6</xdr:row>
      <xdr:rowOff>2247900</xdr:rowOff>
    </xdr:to>
    <xdr:grpSp>
      <xdr:nvGrpSpPr>
        <xdr:cNvPr id="87" name="btnMI">
          <a:extLst>
            <a:ext uri="{FF2B5EF4-FFF2-40B4-BE49-F238E27FC236}">
              <a16:creationId xmlns:a16="http://schemas.microsoft.com/office/drawing/2014/main" id="{D3354CC8-E1F5-5A9B-9142-87D76BDCD0B2}"/>
            </a:ext>
          </a:extLst>
        </xdr:cNvPr>
        <xdr:cNvGrpSpPr/>
      </xdr:nvGrpSpPr>
      <xdr:grpSpPr>
        <a:xfrm>
          <a:off x="2125433" y="2147521"/>
          <a:ext cx="1875067" cy="942975"/>
          <a:chOff x="1881551" y="2066925"/>
          <a:chExt cx="1887628" cy="942975"/>
        </a:xfrm>
      </xdr:grpSpPr>
      <xdr:sp macro="[0]!SelectMI" textlink="">
        <xdr:nvSpPr>
          <xdr:cNvPr id="49" name="Rectangle: Rounded Corners 48">
            <a:extLst>
              <a:ext uri="{FF2B5EF4-FFF2-40B4-BE49-F238E27FC236}">
                <a16:creationId xmlns:a16="http://schemas.microsoft.com/office/drawing/2014/main" id="{ED6EBCC2-156C-4E32-A33F-12E27A3EA551}"/>
              </a:ext>
            </a:extLst>
          </xdr:cNvPr>
          <xdr:cNvSpPr/>
        </xdr:nvSpPr>
        <xdr:spPr>
          <a:xfrm>
            <a:off x="2084614" y="2066925"/>
            <a:ext cx="1684565" cy="942975"/>
          </a:xfrm>
          <a:prstGeom prst="roundRect">
            <a:avLst/>
          </a:prstGeom>
          <a:solidFill>
            <a:srgbClr val="00206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MI">
        <xdr:nvPicPr>
          <xdr:cNvPr id="62" name="Picture 61">
            <a:extLst>
              <a:ext uri="{FF2B5EF4-FFF2-40B4-BE49-F238E27FC236}">
                <a16:creationId xmlns:a16="http://schemas.microsoft.com/office/drawing/2014/main" id="{7BA25E72-200B-E39D-31D8-D6892918AB1B}"/>
              </a:ext>
            </a:extLst>
          </xdr:cNvPr>
          <xdr:cNvPicPr>
            <a:picLocks noChangeAspect="1"/>
          </xdr:cNvPicPr>
        </xdr:nvPicPr>
        <xdr:blipFill>
          <a:blip xmlns:r="http://schemas.openxmlformats.org/officeDocument/2006/relationships" r:embed="rId14"/>
          <a:stretch>
            <a:fillRect/>
          </a:stretch>
        </xdr:blipFill>
        <xdr:spPr>
          <a:xfrm>
            <a:off x="1881551" y="2173256"/>
            <a:ext cx="1222208" cy="688707"/>
          </a:xfrm>
          <a:prstGeom prst="rect">
            <a:avLst/>
          </a:prstGeom>
        </xdr:spPr>
      </xdr:pic>
      <xdr:sp macro="[0]!SelectMI" textlink="">
        <xdr:nvSpPr>
          <xdr:cNvPr id="72" name="TextBox 71">
            <a:extLst>
              <a:ext uri="{FF2B5EF4-FFF2-40B4-BE49-F238E27FC236}">
                <a16:creationId xmlns:a16="http://schemas.microsoft.com/office/drawing/2014/main" id="{1E88DA0F-BFC2-BD2D-F300-485FDD48902F}"/>
              </a:ext>
            </a:extLst>
          </xdr:cNvPr>
          <xdr:cNvSpPr txBox="1"/>
        </xdr:nvSpPr>
        <xdr:spPr>
          <a:xfrm>
            <a:off x="2638972" y="2166575"/>
            <a:ext cx="1115238"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Mumbai Indians</a:t>
            </a:r>
            <a:br>
              <a:rPr lang="en-US" sz="1400" b="1">
                <a:solidFill>
                  <a:schemeClr val="bg1"/>
                </a:solidFill>
              </a:rPr>
            </a:br>
            <a:r>
              <a:rPr lang="en-US" sz="1400" b="1">
                <a:solidFill>
                  <a:schemeClr val="bg1"/>
                </a:solidFill>
              </a:rPr>
              <a:t>(MI)</a:t>
            </a:r>
          </a:p>
        </xdr:txBody>
      </xdr:sp>
    </xdr:grpSp>
    <xdr:clientData/>
  </xdr:twoCellAnchor>
  <xdr:twoCellAnchor>
    <xdr:from>
      <xdr:col>7</xdr:col>
      <xdr:colOff>233263</xdr:colOff>
      <xdr:row>6</xdr:row>
      <xdr:rowOff>1295400</xdr:rowOff>
    </xdr:from>
    <xdr:to>
      <xdr:col>10</xdr:col>
      <xdr:colOff>209550</xdr:colOff>
      <xdr:row>6</xdr:row>
      <xdr:rowOff>2238375</xdr:rowOff>
    </xdr:to>
    <xdr:grpSp>
      <xdr:nvGrpSpPr>
        <xdr:cNvPr id="86" name="btnPBKS">
          <a:extLst>
            <a:ext uri="{FF2B5EF4-FFF2-40B4-BE49-F238E27FC236}">
              <a16:creationId xmlns:a16="http://schemas.microsoft.com/office/drawing/2014/main" id="{48DD7EA6-CFF9-60D3-54B0-8279D22104A5}"/>
            </a:ext>
          </a:extLst>
        </xdr:cNvPr>
        <xdr:cNvGrpSpPr/>
      </xdr:nvGrpSpPr>
      <xdr:grpSpPr>
        <a:xfrm>
          <a:off x="4138513" y="2137996"/>
          <a:ext cx="1800691" cy="942975"/>
          <a:chOff x="3907192" y="2057400"/>
          <a:chExt cx="1813251" cy="942975"/>
        </a:xfrm>
      </xdr:grpSpPr>
      <xdr:sp macro="[0]!SelectPBKS" textlink="">
        <xdr:nvSpPr>
          <xdr:cNvPr id="50" name="Rectangle: Rounded Corners 49">
            <a:extLst>
              <a:ext uri="{FF2B5EF4-FFF2-40B4-BE49-F238E27FC236}">
                <a16:creationId xmlns:a16="http://schemas.microsoft.com/office/drawing/2014/main" id="{8AA5169E-4564-4B75-9F29-9F2EDC07476C}"/>
              </a:ext>
            </a:extLst>
          </xdr:cNvPr>
          <xdr:cNvSpPr/>
        </xdr:nvSpPr>
        <xdr:spPr>
          <a:xfrm>
            <a:off x="4035879" y="2057400"/>
            <a:ext cx="1684564" cy="942975"/>
          </a:xfrm>
          <a:prstGeom prst="roundRect">
            <a:avLst/>
          </a:prstGeom>
          <a:solidFill>
            <a:srgbClr val="FF0000"/>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PBKS">
        <xdr:nvPicPr>
          <xdr:cNvPr id="63" name="Picture 62">
            <a:extLst>
              <a:ext uri="{FF2B5EF4-FFF2-40B4-BE49-F238E27FC236}">
                <a16:creationId xmlns:a16="http://schemas.microsoft.com/office/drawing/2014/main" id="{F604B2D5-7CCE-EE07-2217-EF995F18B41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907192" y="2231044"/>
            <a:ext cx="1109530" cy="622098"/>
          </a:xfrm>
          <a:prstGeom prst="rect">
            <a:avLst/>
          </a:prstGeom>
          <a:noFill/>
          <a:extLst>
            <a:ext uri="{909E8E84-426E-40DD-AFC4-6F175D3DCCD1}">
              <a14:hiddenFill xmlns:a14="http://schemas.microsoft.com/office/drawing/2010/main">
                <a:solidFill>
                  <a:srgbClr val="FFFFFF"/>
                </a:solidFill>
              </a14:hiddenFill>
            </a:ext>
          </a:extLst>
        </xdr:spPr>
      </xdr:pic>
      <xdr:sp macro="[0]!SelectPBKS" textlink="">
        <xdr:nvSpPr>
          <xdr:cNvPr id="73" name="TextBox 72">
            <a:extLst>
              <a:ext uri="{FF2B5EF4-FFF2-40B4-BE49-F238E27FC236}">
                <a16:creationId xmlns:a16="http://schemas.microsoft.com/office/drawing/2014/main" id="{3ECA5E35-4217-8377-EADA-FE20DEADE3EB}"/>
              </a:ext>
            </a:extLst>
          </xdr:cNvPr>
          <xdr:cNvSpPr txBox="1"/>
        </xdr:nvSpPr>
        <xdr:spPr>
          <a:xfrm>
            <a:off x="4600675" y="2166575"/>
            <a:ext cx="1115238"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Punjab</a:t>
            </a:r>
            <a:r>
              <a:rPr lang="en-US" sz="1400" b="1" baseline="0">
                <a:solidFill>
                  <a:schemeClr val="bg1"/>
                </a:solidFill>
              </a:rPr>
              <a:t> Kings</a:t>
            </a:r>
            <a:br>
              <a:rPr lang="en-US" sz="1400" b="1">
                <a:solidFill>
                  <a:schemeClr val="bg1"/>
                </a:solidFill>
              </a:rPr>
            </a:br>
            <a:r>
              <a:rPr lang="en-US" sz="1400" b="1">
                <a:solidFill>
                  <a:schemeClr val="bg1"/>
                </a:solidFill>
              </a:rPr>
              <a:t>(PBKS)</a:t>
            </a:r>
          </a:p>
        </xdr:txBody>
      </xdr:sp>
    </xdr:grpSp>
    <xdr:clientData/>
  </xdr:twoCellAnchor>
  <xdr:twoCellAnchor>
    <xdr:from>
      <xdr:col>10</xdr:col>
      <xdr:colOff>256568</xdr:colOff>
      <xdr:row>6</xdr:row>
      <xdr:rowOff>1285875</xdr:rowOff>
    </xdr:from>
    <xdr:to>
      <xdr:col>13</xdr:col>
      <xdr:colOff>352425</xdr:colOff>
      <xdr:row>6</xdr:row>
      <xdr:rowOff>2228850</xdr:rowOff>
    </xdr:to>
    <xdr:grpSp>
      <xdr:nvGrpSpPr>
        <xdr:cNvPr id="85" name="btnRR">
          <a:extLst>
            <a:ext uri="{FF2B5EF4-FFF2-40B4-BE49-F238E27FC236}">
              <a16:creationId xmlns:a16="http://schemas.microsoft.com/office/drawing/2014/main" id="{8598F853-3B54-A944-3EE9-A27FA99A1799}"/>
            </a:ext>
          </a:extLst>
        </xdr:cNvPr>
        <xdr:cNvGrpSpPr/>
      </xdr:nvGrpSpPr>
      <xdr:grpSpPr>
        <a:xfrm>
          <a:off x="5986222" y="2128471"/>
          <a:ext cx="1920261" cy="942975"/>
          <a:chOff x="5767461" y="2047875"/>
          <a:chExt cx="1932821" cy="942975"/>
        </a:xfrm>
      </xdr:grpSpPr>
      <xdr:sp macro="[0]!SelectRR" textlink="">
        <xdr:nvSpPr>
          <xdr:cNvPr id="51" name="Rectangle: Rounded Corners 50">
            <a:extLst>
              <a:ext uri="{FF2B5EF4-FFF2-40B4-BE49-F238E27FC236}">
                <a16:creationId xmlns:a16="http://schemas.microsoft.com/office/drawing/2014/main" id="{8D22532D-5700-4D5A-A4E7-25D2D5DC4C10}"/>
              </a:ext>
            </a:extLst>
          </xdr:cNvPr>
          <xdr:cNvSpPr/>
        </xdr:nvSpPr>
        <xdr:spPr>
          <a:xfrm>
            <a:off x="6015718" y="2047875"/>
            <a:ext cx="1684564" cy="942975"/>
          </a:xfrm>
          <a:prstGeom prst="roundRect">
            <a:avLst/>
          </a:prstGeom>
          <a:solidFill>
            <a:schemeClr val="accent5">
              <a:lumMod val="60000"/>
              <a:lumOff val="40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RR">
        <xdr:nvPicPr>
          <xdr:cNvPr id="64" name="Picture 63">
            <a:extLst>
              <a:ext uri="{FF2B5EF4-FFF2-40B4-BE49-F238E27FC236}">
                <a16:creationId xmlns:a16="http://schemas.microsoft.com/office/drawing/2014/main" id="{52E6A4D5-C1C5-0E2E-01E3-12BF34C9FF99}"/>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5767461" y="2130248"/>
            <a:ext cx="1308138" cy="733211"/>
          </a:xfrm>
          <a:prstGeom prst="rect">
            <a:avLst/>
          </a:prstGeom>
          <a:noFill/>
          <a:extLst>
            <a:ext uri="{909E8E84-426E-40DD-AFC4-6F175D3DCCD1}">
              <a14:hiddenFill xmlns:a14="http://schemas.microsoft.com/office/drawing/2010/main">
                <a:solidFill>
                  <a:srgbClr val="FFFFFF"/>
                </a:solidFill>
              </a14:hiddenFill>
            </a:ext>
          </a:extLst>
        </xdr:spPr>
      </xdr:pic>
      <xdr:sp macro="[0]!SelectRR" textlink="">
        <xdr:nvSpPr>
          <xdr:cNvPr id="74" name="TextBox 73">
            <a:extLst>
              <a:ext uri="{FF2B5EF4-FFF2-40B4-BE49-F238E27FC236}">
                <a16:creationId xmlns:a16="http://schemas.microsoft.com/office/drawing/2014/main" id="{F3C9857B-ED54-741B-FBA0-4A0C61123B54}"/>
              </a:ext>
            </a:extLst>
          </xdr:cNvPr>
          <xdr:cNvSpPr txBox="1"/>
        </xdr:nvSpPr>
        <xdr:spPr>
          <a:xfrm>
            <a:off x="6530789" y="2166575"/>
            <a:ext cx="1115238"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Rajasthan</a:t>
            </a:r>
            <a:r>
              <a:rPr lang="en-US" sz="1400" b="1" baseline="0">
                <a:solidFill>
                  <a:schemeClr val="bg1"/>
                </a:solidFill>
              </a:rPr>
              <a:t> Royals</a:t>
            </a:r>
            <a:br>
              <a:rPr lang="en-US" sz="1400" b="1">
                <a:solidFill>
                  <a:schemeClr val="bg1"/>
                </a:solidFill>
              </a:rPr>
            </a:br>
            <a:r>
              <a:rPr lang="en-US" sz="1400" b="1">
                <a:solidFill>
                  <a:schemeClr val="bg1"/>
                </a:solidFill>
              </a:rPr>
              <a:t>(RR)</a:t>
            </a:r>
          </a:p>
        </xdr:txBody>
      </xdr:sp>
    </xdr:grpSp>
    <xdr:clientData/>
  </xdr:twoCellAnchor>
  <xdr:twoCellAnchor>
    <xdr:from>
      <xdr:col>13</xdr:col>
      <xdr:colOff>325877</xdr:colOff>
      <xdr:row>6</xdr:row>
      <xdr:rowOff>1271457</xdr:rowOff>
    </xdr:from>
    <xdr:to>
      <xdr:col>16</xdr:col>
      <xdr:colOff>485775</xdr:colOff>
      <xdr:row>6</xdr:row>
      <xdr:rowOff>2240440</xdr:rowOff>
    </xdr:to>
    <xdr:grpSp>
      <xdr:nvGrpSpPr>
        <xdr:cNvPr id="84" name="btnRCB">
          <a:extLst>
            <a:ext uri="{FF2B5EF4-FFF2-40B4-BE49-F238E27FC236}">
              <a16:creationId xmlns:a16="http://schemas.microsoft.com/office/drawing/2014/main" id="{A0C5D648-E14E-700C-E2F8-6F1F89EB58E6}"/>
            </a:ext>
          </a:extLst>
        </xdr:cNvPr>
        <xdr:cNvGrpSpPr/>
      </xdr:nvGrpSpPr>
      <xdr:grpSpPr>
        <a:xfrm>
          <a:off x="7879935" y="2114053"/>
          <a:ext cx="1984302" cy="968983"/>
          <a:chOff x="7673734" y="2033457"/>
          <a:chExt cx="1996862" cy="968983"/>
        </a:xfrm>
      </xdr:grpSpPr>
      <xdr:sp macro="[0]!SelectRCB" textlink="">
        <xdr:nvSpPr>
          <xdr:cNvPr id="52" name="Rectangle: Rounded Corners 51">
            <a:extLst>
              <a:ext uri="{FF2B5EF4-FFF2-40B4-BE49-F238E27FC236}">
                <a16:creationId xmlns:a16="http://schemas.microsoft.com/office/drawing/2014/main" id="{2470F341-E3D7-4E13-980B-6E67EF48B686}"/>
              </a:ext>
            </a:extLst>
          </xdr:cNvPr>
          <xdr:cNvSpPr/>
        </xdr:nvSpPr>
        <xdr:spPr>
          <a:xfrm>
            <a:off x="7988754" y="2047875"/>
            <a:ext cx="1681842" cy="942975"/>
          </a:xfrm>
          <a:prstGeom prst="roundRect">
            <a:avLst/>
          </a:prstGeom>
          <a:solidFill>
            <a:schemeClr val="tx1"/>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RCB">
        <xdr:nvPicPr>
          <xdr:cNvPr id="65" name="Picture 64">
            <a:extLst>
              <a:ext uri="{FF2B5EF4-FFF2-40B4-BE49-F238E27FC236}">
                <a16:creationId xmlns:a16="http://schemas.microsoft.com/office/drawing/2014/main" id="{FB6DA7FB-3504-A6AD-10FE-68D958538066}"/>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7673734" y="2172511"/>
            <a:ext cx="1239380" cy="693906"/>
          </a:xfrm>
          <a:prstGeom prst="rect">
            <a:avLst/>
          </a:prstGeom>
          <a:noFill/>
          <a:extLst>
            <a:ext uri="{909E8E84-426E-40DD-AFC4-6F175D3DCCD1}">
              <a14:hiddenFill xmlns:a14="http://schemas.microsoft.com/office/drawing/2010/main">
                <a:solidFill>
                  <a:srgbClr val="FFFFFF"/>
                </a:solidFill>
              </a14:hiddenFill>
            </a:ext>
          </a:extLst>
        </xdr:spPr>
      </xdr:pic>
      <xdr:sp macro="[0]!SelectRCB" textlink="">
        <xdr:nvSpPr>
          <xdr:cNvPr id="75" name="TextBox 74">
            <a:extLst>
              <a:ext uri="{FF2B5EF4-FFF2-40B4-BE49-F238E27FC236}">
                <a16:creationId xmlns:a16="http://schemas.microsoft.com/office/drawing/2014/main" id="{DF1F91B1-CC17-7063-60B2-7228856726E7}"/>
              </a:ext>
            </a:extLst>
          </xdr:cNvPr>
          <xdr:cNvSpPr txBox="1"/>
        </xdr:nvSpPr>
        <xdr:spPr>
          <a:xfrm>
            <a:off x="8489939" y="2033457"/>
            <a:ext cx="1161740" cy="968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Royal Challengers Bengaluru</a:t>
            </a:r>
            <a:br>
              <a:rPr lang="en-US" sz="1400" b="1">
                <a:solidFill>
                  <a:schemeClr val="bg1"/>
                </a:solidFill>
              </a:rPr>
            </a:br>
            <a:r>
              <a:rPr lang="en-US" sz="1400" b="1">
                <a:solidFill>
                  <a:schemeClr val="bg1"/>
                </a:solidFill>
              </a:rPr>
              <a:t>(RCB)</a:t>
            </a:r>
          </a:p>
        </xdr:txBody>
      </xdr:sp>
    </xdr:grpSp>
    <xdr:clientData/>
  </xdr:twoCellAnchor>
  <xdr:twoCellAnchor>
    <xdr:from>
      <xdr:col>17</xdr:col>
      <xdr:colOff>124550</xdr:colOff>
      <xdr:row>6</xdr:row>
      <xdr:rowOff>1285875</xdr:rowOff>
    </xdr:from>
    <xdr:to>
      <xdr:col>20</xdr:col>
      <xdr:colOff>137198</xdr:colOff>
      <xdr:row>6</xdr:row>
      <xdr:rowOff>2228850</xdr:rowOff>
    </xdr:to>
    <xdr:grpSp>
      <xdr:nvGrpSpPr>
        <xdr:cNvPr id="83" name="btn_SRH">
          <a:extLst>
            <a:ext uri="{FF2B5EF4-FFF2-40B4-BE49-F238E27FC236}">
              <a16:creationId xmlns:a16="http://schemas.microsoft.com/office/drawing/2014/main" id="{BA8ADB80-3B3C-4F18-9C5C-D81E240180BF}"/>
            </a:ext>
          </a:extLst>
        </xdr:cNvPr>
        <xdr:cNvGrpSpPr/>
      </xdr:nvGrpSpPr>
      <xdr:grpSpPr>
        <a:xfrm>
          <a:off x="10111146" y="2128471"/>
          <a:ext cx="1837052" cy="942975"/>
          <a:chOff x="9921693" y="2047875"/>
          <a:chExt cx="1849612" cy="942975"/>
        </a:xfrm>
      </xdr:grpSpPr>
      <xdr:sp macro="[0]!SelectSRH" textlink="">
        <xdr:nvSpPr>
          <xdr:cNvPr id="53" name="Rectangle: Rounded Corners 52">
            <a:extLst>
              <a:ext uri="{FF2B5EF4-FFF2-40B4-BE49-F238E27FC236}">
                <a16:creationId xmlns:a16="http://schemas.microsoft.com/office/drawing/2014/main" id="{15655045-FC63-465D-A204-927A2E0D5E39}"/>
              </a:ext>
            </a:extLst>
          </xdr:cNvPr>
          <xdr:cNvSpPr/>
        </xdr:nvSpPr>
        <xdr:spPr>
          <a:xfrm>
            <a:off x="10006693" y="2047875"/>
            <a:ext cx="1684564" cy="942975"/>
          </a:xfrm>
          <a:prstGeom prst="roundRect">
            <a:avLst/>
          </a:prstGeom>
          <a:solidFill>
            <a:schemeClr val="accent2">
              <a:lumMod val="75000"/>
            </a:schemeClr>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SelectSRH">
        <xdr:nvPicPr>
          <xdr:cNvPr id="66" name="Picture 65">
            <a:extLst>
              <a:ext uri="{FF2B5EF4-FFF2-40B4-BE49-F238E27FC236}">
                <a16:creationId xmlns:a16="http://schemas.microsoft.com/office/drawing/2014/main" id="{8F1397E0-033B-D051-183E-92356C5BECBE}"/>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9921693" y="2247770"/>
            <a:ext cx="991463" cy="598346"/>
          </a:xfrm>
          <a:prstGeom prst="rect">
            <a:avLst/>
          </a:prstGeom>
          <a:noFill/>
          <a:extLst>
            <a:ext uri="{909E8E84-426E-40DD-AFC4-6F175D3DCCD1}">
              <a14:hiddenFill xmlns:a14="http://schemas.microsoft.com/office/drawing/2010/main">
                <a:solidFill>
                  <a:srgbClr val="FFFFFF"/>
                </a:solidFill>
              </a14:hiddenFill>
            </a:ext>
          </a:extLst>
        </xdr:spPr>
      </xdr:pic>
      <xdr:sp macro="[0]!SelectSRH" textlink="">
        <xdr:nvSpPr>
          <xdr:cNvPr id="76" name="TextBox 75">
            <a:extLst>
              <a:ext uri="{FF2B5EF4-FFF2-40B4-BE49-F238E27FC236}">
                <a16:creationId xmlns:a16="http://schemas.microsoft.com/office/drawing/2014/main" id="{FDE9EB21-1D3B-14A3-72D2-1FA62AA06ED2}"/>
              </a:ext>
            </a:extLst>
          </xdr:cNvPr>
          <xdr:cNvSpPr txBox="1"/>
        </xdr:nvSpPr>
        <xdr:spPr>
          <a:xfrm>
            <a:off x="10618840" y="2166575"/>
            <a:ext cx="1152465"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solidFill>
                  <a:schemeClr val="bg1"/>
                </a:solidFill>
              </a:rPr>
              <a:t>Sunrisers Hyderabad</a:t>
            </a:r>
            <a:br>
              <a:rPr lang="en-US" sz="1400" b="1">
                <a:solidFill>
                  <a:schemeClr val="bg1"/>
                </a:solidFill>
              </a:rPr>
            </a:br>
            <a:r>
              <a:rPr lang="en-US" sz="1400" b="1">
                <a:solidFill>
                  <a:schemeClr val="bg1"/>
                </a:solidFill>
              </a:rPr>
              <a:t>(SRH)</a:t>
            </a:r>
          </a:p>
        </xdr:txBody>
      </xdr:sp>
    </xdr:grpSp>
    <xdr:clientData/>
  </xdr:twoCellAnchor>
  <xdr:twoCellAnchor editAs="oneCell">
    <xdr:from>
      <xdr:col>3</xdr:col>
      <xdr:colOff>246531</xdr:colOff>
      <xdr:row>6</xdr:row>
      <xdr:rowOff>1676572</xdr:rowOff>
    </xdr:from>
    <xdr:to>
      <xdr:col>4</xdr:col>
      <xdr:colOff>145676</xdr:colOff>
      <xdr:row>6</xdr:row>
      <xdr:rowOff>2184280</xdr:rowOff>
    </xdr:to>
    <xdr:pic macro="[0]!ClearAllFilters">
      <xdr:nvPicPr>
        <xdr:cNvPr id="88" name="Picture 87" descr="Clear filter - Free interface icons">
          <a:extLst>
            <a:ext uri="{FF2B5EF4-FFF2-40B4-BE49-F238E27FC236}">
              <a16:creationId xmlns:a16="http://schemas.microsoft.com/office/drawing/2014/main" id="{B715D1CF-34DD-D1A5-EE1B-908A4671614D}"/>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456766" y="2449778"/>
          <a:ext cx="504264" cy="507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523347</xdr:colOff>
      <xdr:row>11</xdr:row>
      <xdr:rowOff>132932</xdr:rowOff>
    </xdr:from>
    <xdr:to>
      <xdr:col>7</xdr:col>
      <xdr:colOff>551289</xdr:colOff>
      <xdr:row>14</xdr:row>
      <xdr:rowOff>177767</xdr:rowOff>
    </xdr:to>
    <xdr:sp macro="" textlink="">
      <xdr:nvSpPr>
        <xdr:cNvPr id="90" name="TextBox 89">
          <a:extLst>
            <a:ext uri="{FF2B5EF4-FFF2-40B4-BE49-F238E27FC236}">
              <a16:creationId xmlns:a16="http://schemas.microsoft.com/office/drawing/2014/main" id="{2466B3FF-EEE9-83EF-D4B2-C284A82373ED}"/>
            </a:ext>
          </a:extLst>
        </xdr:cNvPr>
        <xdr:cNvSpPr txBox="1"/>
      </xdr:nvSpPr>
      <xdr:spPr>
        <a:xfrm>
          <a:off x="2360311" y="4187861"/>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Players</a:t>
          </a:r>
        </a:p>
      </xdr:txBody>
    </xdr:sp>
    <xdr:clientData/>
  </xdr:twoCellAnchor>
  <xdr:twoCellAnchor editAs="oneCell">
    <xdr:from>
      <xdr:col>3</xdr:col>
      <xdr:colOff>421816</xdr:colOff>
      <xdr:row>8</xdr:row>
      <xdr:rowOff>122463</xdr:rowOff>
    </xdr:from>
    <xdr:to>
      <xdr:col>5</xdr:col>
      <xdr:colOff>104721</xdr:colOff>
      <xdr:row>13</xdr:row>
      <xdr:rowOff>73478</xdr:rowOff>
    </xdr:to>
    <xdr:pic>
      <xdr:nvPicPr>
        <xdr:cNvPr id="91" name="Picture 90" descr="Users group - Free people icons">
          <a:extLst>
            <a:ext uri="{FF2B5EF4-FFF2-40B4-BE49-F238E27FC236}">
              <a16:creationId xmlns:a16="http://schemas.microsoft.com/office/drawing/2014/main" id="{BA505A4F-2C91-B445-D546-589063CB3843}"/>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646459" y="3605892"/>
          <a:ext cx="907548" cy="9035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529622</xdr:colOff>
      <xdr:row>7</xdr:row>
      <xdr:rowOff>77457</xdr:rowOff>
    </xdr:from>
    <xdr:to>
      <xdr:col>13</xdr:col>
      <xdr:colOff>204096</xdr:colOff>
      <xdr:row>14</xdr:row>
      <xdr:rowOff>13607</xdr:rowOff>
    </xdr:to>
    <xdr:sp macro="" textlink="">
      <xdr:nvSpPr>
        <xdr:cNvPr id="93" name="Rectangle: Rounded Corners 92">
          <a:extLst>
            <a:ext uri="{FF2B5EF4-FFF2-40B4-BE49-F238E27FC236}">
              <a16:creationId xmlns:a16="http://schemas.microsoft.com/office/drawing/2014/main" id="{96D06C9A-5A12-1814-F788-50FBA940B7DC}"/>
            </a:ext>
          </a:extLst>
        </xdr:cNvPr>
        <xdr:cNvSpPr/>
      </xdr:nvSpPr>
      <xdr:spPr>
        <a:xfrm>
          <a:off x="4815872" y="3370386"/>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598709</xdr:colOff>
      <xdr:row>8</xdr:row>
      <xdr:rowOff>2007</xdr:rowOff>
    </xdr:from>
    <xdr:to>
      <xdr:col>10</xdr:col>
      <xdr:colOff>476244</xdr:colOff>
      <xdr:row>13</xdr:row>
      <xdr:rowOff>148318</xdr:rowOff>
    </xdr:to>
    <xdr:pic>
      <xdr:nvPicPr>
        <xdr:cNvPr id="92" name="Picture 91" descr="Performance - Free seo and web icons">
          <a:extLst>
            <a:ext uri="{FF2B5EF4-FFF2-40B4-BE49-F238E27FC236}">
              <a16:creationId xmlns:a16="http://schemas.microsoft.com/office/drawing/2014/main" id="{B2BDFC6C-47B0-E6B7-F3D2-F4D2BD92595E}"/>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4884959" y="3485436"/>
          <a:ext cx="1102178" cy="1098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64886</xdr:colOff>
      <xdr:row>9</xdr:row>
      <xdr:rowOff>172707</xdr:rowOff>
    </xdr:from>
    <xdr:to>
      <xdr:col>13</xdr:col>
      <xdr:colOff>429282</xdr:colOff>
      <xdr:row>13</xdr:row>
      <xdr:rowOff>174962</xdr:rowOff>
    </xdr:to>
    <xdr:sp macro="" textlink="'KPI Dashboard Data'!B3">
      <xdr:nvSpPr>
        <xdr:cNvPr id="95" name="TextBox 94">
          <a:extLst>
            <a:ext uri="{FF2B5EF4-FFF2-40B4-BE49-F238E27FC236}">
              <a16:creationId xmlns:a16="http://schemas.microsoft.com/office/drawing/2014/main" id="{7085CB23-6D81-5F31-8CCC-FD38ABA925BE}"/>
            </a:ext>
          </a:extLst>
        </xdr:cNvPr>
        <xdr:cNvSpPr txBox="1"/>
      </xdr:nvSpPr>
      <xdr:spPr>
        <a:xfrm>
          <a:off x="5575779" y="3846636"/>
          <a:ext cx="2201360" cy="764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C3437F-2EEA-473A-98BA-3571CDC06ECF}" type="TxLink">
            <a:rPr lang="en-US" sz="3200" b="1" i="0" u="none" strike="noStrike">
              <a:solidFill>
                <a:schemeClr val="bg1"/>
              </a:solidFill>
              <a:latin typeface="Aptos Narrow"/>
            </a:rPr>
            <a:pPr algn="ctr"/>
            <a:t>293.51</a:t>
          </a:fld>
          <a:endParaRPr lang="en-US" sz="7200" b="1">
            <a:solidFill>
              <a:schemeClr val="bg1"/>
            </a:solidFill>
            <a:latin typeface="+mn-lt"/>
          </a:endParaRPr>
        </a:p>
      </xdr:txBody>
    </xdr:sp>
    <xdr:clientData/>
  </xdr:twoCellAnchor>
  <xdr:twoCellAnchor>
    <xdr:from>
      <xdr:col>10</xdr:col>
      <xdr:colOff>196770</xdr:colOff>
      <xdr:row>12</xdr:row>
      <xdr:rowOff>24076</xdr:rowOff>
    </xdr:from>
    <xdr:to>
      <xdr:col>13</xdr:col>
      <xdr:colOff>224713</xdr:colOff>
      <xdr:row>15</xdr:row>
      <xdr:rowOff>68911</xdr:rowOff>
    </xdr:to>
    <xdr:sp macro="" textlink="">
      <xdr:nvSpPr>
        <xdr:cNvPr id="96" name="TextBox 95">
          <a:extLst>
            <a:ext uri="{FF2B5EF4-FFF2-40B4-BE49-F238E27FC236}">
              <a16:creationId xmlns:a16="http://schemas.microsoft.com/office/drawing/2014/main" id="{AB3BA581-0568-A7E8-D502-0EE086E088CC}"/>
            </a:ext>
          </a:extLst>
        </xdr:cNvPr>
        <xdr:cNvSpPr txBox="1"/>
      </xdr:nvSpPr>
      <xdr:spPr>
        <a:xfrm>
          <a:off x="5707663" y="4269505"/>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Runs</a:t>
          </a:r>
        </a:p>
      </xdr:txBody>
    </xdr:sp>
    <xdr:clientData/>
  </xdr:twoCellAnchor>
  <xdr:twoCellAnchor>
    <xdr:from>
      <xdr:col>9</xdr:col>
      <xdr:colOff>564162</xdr:colOff>
      <xdr:row>7</xdr:row>
      <xdr:rowOff>78503</xdr:rowOff>
    </xdr:from>
    <xdr:to>
      <xdr:col>13</xdr:col>
      <xdr:colOff>489851</xdr:colOff>
      <xdr:row>11</xdr:row>
      <xdr:rowOff>95249</xdr:rowOff>
    </xdr:to>
    <xdr:sp macro="" textlink="">
      <xdr:nvSpPr>
        <xdr:cNvPr id="94" name="TextBox 93">
          <a:extLst>
            <a:ext uri="{FF2B5EF4-FFF2-40B4-BE49-F238E27FC236}">
              <a16:creationId xmlns:a16="http://schemas.microsoft.com/office/drawing/2014/main" id="{C5BFAAD6-C177-6097-1C02-83490FC37B21}"/>
            </a:ext>
          </a:extLst>
        </xdr:cNvPr>
        <xdr:cNvSpPr txBox="1"/>
      </xdr:nvSpPr>
      <xdr:spPr>
        <a:xfrm>
          <a:off x="5462733" y="3371432"/>
          <a:ext cx="2374975" cy="778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bg1"/>
              </a:solidFill>
              <a:latin typeface="Aptos" panose="020B0004020202020204" pitchFamily="34" charset="0"/>
            </a:rPr>
            <a:t>AVERAGE PERFORMANCE</a:t>
          </a:r>
        </a:p>
      </xdr:txBody>
    </xdr:sp>
    <xdr:clientData/>
  </xdr:twoCellAnchor>
  <xdr:twoCellAnchor>
    <xdr:from>
      <xdr:col>14</xdr:col>
      <xdr:colOff>53364</xdr:colOff>
      <xdr:row>7</xdr:row>
      <xdr:rowOff>77457</xdr:rowOff>
    </xdr:from>
    <xdr:to>
      <xdr:col>18</xdr:col>
      <xdr:colOff>340160</xdr:colOff>
      <xdr:row>14</xdr:row>
      <xdr:rowOff>13607</xdr:rowOff>
    </xdr:to>
    <xdr:sp macro="" textlink="">
      <xdr:nvSpPr>
        <xdr:cNvPr id="98" name="Rectangle: Rounded Corners 97">
          <a:extLst>
            <a:ext uri="{FF2B5EF4-FFF2-40B4-BE49-F238E27FC236}">
              <a16:creationId xmlns:a16="http://schemas.microsoft.com/office/drawing/2014/main" id="{E4A5475D-0433-480F-6B02-3F16D8ACD24E}"/>
            </a:ext>
          </a:extLst>
        </xdr:cNvPr>
        <xdr:cNvSpPr/>
      </xdr:nvSpPr>
      <xdr:spPr>
        <a:xfrm>
          <a:off x="8013543" y="3370386"/>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268985</xdr:colOff>
      <xdr:row>9</xdr:row>
      <xdr:rowOff>159100</xdr:rowOff>
    </xdr:from>
    <xdr:to>
      <xdr:col>19</xdr:col>
      <xdr:colOff>21059</xdr:colOff>
      <xdr:row>13</xdr:row>
      <xdr:rowOff>161355</xdr:rowOff>
    </xdr:to>
    <xdr:sp macro="" textlink="'KPI Dashboard Data'!B4">
      <xdr:nvSpPr>
        <xdr:cNvPr id="100" name="TextBox 99">
          <a:extLst>
            <a:ext uri="{FF2B5EF4-FFF2-40B4-BE49-F238E27FC236}">
              <a16:creationId xmlns:a16="http://schemas.microsoft.com/office/drawing/2014/main" id="{2BE5D849-D49C-2D3E-85B6-BFFF9A00FB91}"/>
            </a:ext>
          </a:extLst>
        </xdr:cNvPr>
        <xdr:cNvSpPr txBox="1"/>
      </xdr:nvSpPr>
      <xdr:spPr>
        <a:xfrm>
          <a:off x="8841485" y="3833029"/>
          <a:ext cx="2201360" cy="764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E869206-ED13-4822-BF08-D863050D93F4}" type="TxLink">
            <a:rPr lang="en-US" sz="3200" b="1" i="0" u="none" strike="noStrike">
              <a:solidFill>
                <a:schemeClr val="bg1"/>
              </a:solidFill>
              <a:latin typeface="Aptos Narrow"/>
            </a:rPr>
            <a:pPr algn="ctr"/>
            <a:t>58.70%</a:t>
          </a:fld>
          <a:endParaRPr lang="en-US" sz="23900" b="1">
            <a:solidFill>
              <a:schemeClr val="bg1"/>
            </a:solidFill>
            <a:latin typeface="+mn-lt"/>
          </a:endParaRPr>
        </a:p>
      </xdr:txBody>
    </xdr:sp>
    <xdr:clientData/>
  </xdr:twoCellAnchor>
  <xdr:twoCellAnchor>
    <xdr:from>
      <xdr:col>15</xdr:col>
      <xdr:colOff>400869</xdr:colOff>
      <xdr:row>12</xdr:row>
      <xdr:rowOff>10468</xdr:rowOff>
    </xdr:from>
    <xdr:to>
      <xdr:col>18</xdr:col>
      <xdr:colOff>428812</xdr:colOff>
      <xdr:row>15</xdr:row>
      <xdr:rowOff>55303</xdr:rowOff>
    </xdr:to>
    <xdr:sp macro="" textlink="">
      <xdr:nvSpPr>
        <xdr:cNvPr id="101" name="TextBox 100">
          <a:extLst>
            <a:ext uri="{FF2B5EF4-FFF2-40B4-BE49-F238E27FC236}">
              <a16:creationId xmlns:a16="http://schemas.microsoft.com/office/drawing/2014/main" id="{46E8A3D4-D7CE-0E17-B947-F967A5BE7BD6}"/>
            </a:ext>
          </a:extLst>
        </xdr:cNvPr>
        <xdr:cNvSpPr txBox="1"/>
      </xdr:nvSpPr>
      <xdr:spPr>
        <a:xfrm>
          <a:off x="8973369" y="4255897"/>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of Target</a:t>
          </a:r>
        </a:p>
      </xdr:txBody>
    </xdr:sp>
    <xdr:clientData/>
  </xdr:twoCellAnchor>
  <xdr:twoCellAnchor>
    <xdr:from>
      <xdr:col>15</xdr:col>
      <xdr:colOff>441689</xdr:colOff>
      <xdr:row>7</xdr:row>
      <xdr:rowOff>64896</xdr:rowOff>
    </xdr:from>
    <xdr:to>
      <xdr:col>18</xdr:col>
      <xdr:colOff>421815</xdr:colOff>
      <xdr:row>11</xdr:row>
      <xdr:rowOff>81642</xdr:rowOff>
    </xdr:to>
    <xdr:sp macro="" textlink="">
      <xdr:nvSpPr>
        <xdr:cNvPr id="102" name="TextBox 101">
          <a:extLst>
            <a:ext uri="{FF2B5EF4-FFF2-40B4-BE49-F238E27FC236}">
              <a16:creationId xmlns:a16="http://schemas.microsoft.com/office/drawing/2014/main" id="{3BAD2F30-BB32-8AFC-7C2D-B54171078917}"/>
            </a:ext>
          </a:extLst>
        </xdr:cNvPr>
        <xdr:cNvSpPr txBox="1"/>
      </xdr:nvSpPr>
      <xdr:spPr>
        <a:xfrm>
          <a:off x="9014189" y="3357825"/>
          <a:ext cx="1817090" cy="778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bg1"/>
              </a:solidFill>
              <a:latin typeface="Aptos" panose="020B0004020202020204" pitchFamily="34" charset="0"/>
            </a:rPr>
            <a:t>AVERAGE TARGET HIT %</a:t>
          </a:r>
        </a:p>
      </xdr:txBody>
    </xdr:sp>
    <xdr:clientData/>
  </xdr:twoCellAnchor>
  <xdr:twoCellAnchor editAs="oneCell">
    <xdr:from>
      <xdr:col>14</xdr:col>
      <xdr:colOff>217708</xdr:colOff>
      <xdr:row>8</xdr:row>
      <xdr:rowOff>77652</xdr:rowOff>
    </xdr:from>
    <xdr:to>
      <xdr:col>15</xdr:col>
      <xdr:colOff>544279</xdr:colOff>
      <xdr:row>13</xdr:row>
      <xdr:rowOff>59872</xdr:rowOff>
    </xdr:to>
    <xdr:pic>
      <xdr:nvPicPr>
        <xdr:cNvPr id="103" name="Picture 102" descr="Target - Free marketing icons">
          <a:extLst>
            <a:ext uri="{FF2B5EF4-FFF2-40B4-BE49-F238E27FC236}">
              <a16:creationId xmlns:a16="http://schemas.microsoft.com/office/drawing/2014/main" id="{430A5AC1-9EC8-F872-740F-011D795304E9}"/>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8177887" y="3561081"/>
          <a:ext cx="938893" cy="934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311910</xdr:colOff>
      <xdr:row>15</xdr:row>
      <xdr:rowOff>77455</xdr:rowOff>
    </xdr:from>
    <xdr:to>
      <xdr:col>7</xdr:col>
      <xdr:colOff>598705</xdr:colOff>
      <xdr:row>22</xdr:row>
      <xdr:rowOff>13605</xdr:rowOff>
    </xdr:to>
    <xdr:sp macro="" textlink="">
      <xdr:nvSpPr>
        <xdr:cNvPr id="104" name="Rectangle: Rounded Corners 103">
          <a:extLst>
            <a:ext uri="{FF2B5EF4-FFF2-40B4-BE49-F238E27FC236}">
              <a16:creationId xmlns:a16="http://schemas.microsoft.com/office/drawing/2014/main" id="{6CD35611-FF34-F518-68A6-80FE25622109}"/>
            </a:ext>
          </a:extLst>
        </xdr:cNvPr>
        <xdr:cNvSpPr/>
      </xdr:nvSpPr>
      <xdr:spPr>
        <a:xfrm>
          <a:off x="1536553" y="4894384"/>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292021</xdr:colOff>
      <xdr:row>15</xdr:row>
      <xdr:rowOff>122465</xdr:rowOff>
    </xdr:from>
    <xdr:to>
      <xdr:col>8</xdr:col>
      <xdr:colOff>108856</xdr:colOff>
      <xdr:row>19</xdr:row>
      <xdr:rowOff>54429</xdr:rowOff>
    </xdr:to>
    <xdr:sp macro="" textlink="">
      <xdr:nvSpPr>
        <xdr:cNvPr id="105" name="TextBox 104">
          <a:extLst>
            <a:ext uri="{FF2B5EF4-FFF2-40B4-BE49-F238E27FC236}">
              <a16:creationId xmlns:a16="http://schemas.microsoft.com/office/drawing/2014/main" id="{8861955F-E2C4-60EA-DDE4-06DCCC05864D}"/>
            </a:ext>
          </a:extLst>
        </xdr:cNvPr>
        <xdr:cNvSpPr txBox="1"/>
      </xdr:nvSpPr>
      <xdr:spPr>
        <a:xfrm>
          <a:off x="2128985" y="4939394"/>
          <a:ext cx="2266121" cy="69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BEST PERFORMER</a:t>
          </a:r>
        </a:p>
      </xdr:txBody>
    </xdr:sp>
    <xdr:clientData/>
  </xdr:twoCellAnchor>
  <xdr:twoCellAnchor>
    <xdr:from>
      <xdr:col>5</xdr:col>
      <xdr:colOff>54430</xdr:colOff>
      <xdr:row>17</xdr:row>
      <xdr:rowOff>36635</xdr:rowOff>
    </xdr:from>
    <xdr:to>
      <xdr:col>7</xdr:col>
      <xdr:colOff>367394</xdr:colOff>
      <xdr:row>22</xdr:row>
      <xdr:rowOff>54429</xdr:rowOff>
    </xdr:to>
    <xdr:sp macro="" textlink="'KPI Dashboard Data'!B5">
      <xdr:nvSpPr>
        <xdr:cNvPr id="106" name="TextBox 105">
          <a:extLst>
            <a:ext uri="{FF2B5EF4-FFF2-40B4-BE49-F238E27FC236}">
              <a16:creationId xmlns:a16="http://schemas.microsoft.com/office/drawing/2014/main" id="{D6F092CC-FBE5-177E-392B-44B7E7001C96}"/>
            </a:ext>
          </a:extLst>
        </xdr:cNvPr>
        <xdr:cNvSpPr txBox="1"/>
      </xdr:nvSpPr>
      <xdr:spPr>
        <a:xfrm>
          <a:off x="2503716" y="5234564"/>
          <a:ext cx="1537607" cy="97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D28A12D-9068-45F7-9FAC-709943A367DD}" type="TxLink">
            <a:rPr lang="en-US" sz="2800" b="1" i="0" u="none" strike="noStrike">
              <a:solidFill>
                <a:schemeClr val="accent2">
                  <a:lumMod val="40000"/>
                  <a:lumOff val="60000"/>
                </a:schemeClr>
              </a:solidFill>
              <a:latin typeface="Aptos Narrow"/>
            </a:rPr>
            <a:pPr algn="ctr"/>
            <a:t>Robin Minz</a:t>
          </a:fld>
          <a:endParaRPr lang="en-US" sz="6600" b="1">
            <a:solidFill>
              <a:schemeClr val="accent2">
                <a:lumMod val="40000"/>
                <a:lumOff val="60000"/>
              </a:schemeClr>
            </a:solidFill>
            <a:latin typeface="+mn-lt"/>
          </a:endParaRPr>
        </a:p>
      </xdr:txBody>
    </xdr:sp>
    <xdr:clientData/>
  </xdr:twoCellAnchor>
  <xdr:twoCellAnchor>
    <xdr:from>
      <xdr:col>8</xdr:col>
      <xdr:colOff>529619</xdr:colOff>
      <xdr:row>15</xdr:row>
      <xdr:rowOff>77455</xdr:rowOff>
    </xdr:from>
    <xdr:to>
      <xdr:col>13</xdr:col>
      <xdr:colOff>204093</xdr:colOff>
      <xdr:row>22</xdr:row>
      <xdr:rowOff>13605</xdr:rowOff>
    </xdr:to>
    <xdr:sp macro="" textlink="">
      <xdr:nvSpPr>
        <xdr:cNvPr id="109" name="Rectangle: Rounded Corners 108">
          <a:extLst>
            <a:ext uri="{FF2B5EF4-FFF2-40B4-BE49-F238E27FC236}">
              <a16:creationId xmlns:a16="http://schemas.microsoft.com/office/drawing/2014/main" id="{8662B1B2-212F-68C9-F85C-08F0D8F63592}"/>
            </a:ext>
          </a:extLst>
        </xdr:cNvPr>
        <xdr:cNvSpPr/>
      </xdr:nvSpPr>
      <xdr:spPr>
        <a:xfrm>
          <a:off x="4815869" y="4894384"/>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609168</xdr:colOff>
      <xdr:row>16</xdr:row>
      <xdr:rowOff>186313</xdr:rowOff>
    </xdr:from>
    <xdr:to>
      <xdr:col>13</xdr:col>
      <xdr:colOff>361242</xdr:colOff>
      <xdr:row>20</xdr:row>
      <xdr:rowOff>188568</xdr:rowOff>
    </xdr:to>
    <xdr:sp macro="" textlink="'KPI Dashboard Data'!B6">
      <xdr:nvSpPr>
        <xdr:cNvPr id="111" name="TextBox 110">
          <a:extLst>
            <a:ext uri="{FF2B5EF4-FFF2-40B4-BE49-F238E27FC236}">
              <a16:creationId xmlns:a16="http://schemas.microsoft.com/office/drawing/2014/main" id="{B906E910-04CE-CC4E-BCE0-7B71EEB03A4E}"/>
            </a:ext>
          </a:extLst>
        </xdr:cNvPr>
        <xdr:cNvSpPr txBox="1"/>
      </xdr:nvSpPr>
      <xdr:spPr>
        <a:xfrm>
          <a:off x="5507739" y="5193742"/>
          <a:ext cx="2201360" cy="764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F3261A6-552F-467C-9477-591F5F9D627B}" type="TxLink">
            <a:rPr lang="en-US" sz="3600" b="1" i="0" u="none" strike="noStrike">
              <a:solidFill>
                <a:schemeClr val="bg1"/>
              </a:solidFill>
              <a:latin typeface="Aptos Narrow"/>
            </a:rPr>
            <a:pPr algn="ctr"/>
            <a:t>6</a:t>
          </a:fld>
          <a:endParaRPr lang="en-US" sz="28700" b="1">
            <a:solidFill>
              <a:schemeClr val="bg1"/>
            </a:solidFill>
            <a:latin typeface="+mn-lt"/>
          </a:endParaRPr>
        </a:p>
      </xdr:txBody>
    </xdr:sp>
    <xdr:clientData/>
  </xdr:twoCellAnchor>
  <xdr:twoCellAnchor>
    <xdr:from>
      <xdr:col>10</xdr:col>
      <xdr:colOff>196767</xdr:colOff>
      <xdr:row>19</xdr:row>
      <xdr:rowOff>92111</xdr:rowOff>
    </xdr:from>
    <xdr:to>
      <xdr:col>13</xdr:col>
      <xdr:colOff>224710</xdr:colOff>
      <xdr:row>22</xdr:row>
      <xdr:rowOff>136946</xdr:rowOff>
    </xdr:to>
    <xdr:sp macro="" textlink="">
      <xdr:nvSpPr>
        <xdr:cNvPr id="112" name="TextBox 111">
          <a:extLst>
            <a:ext uri="{FF2B5EF4-FFF2-40B4-BE49-F238E27FC236}">
              <a16:creationId xmlns:a16="http://schemas.microsoft.com/office/drawing/2014/main" id="{9BC62690-BAD9-68AC-D6D8-B62513591031}"/>
            </a:ext>
          </a:extLst>
        </xdr:cNvPr>
        <xdr:cNvSpPr txBox="1"/>
      </xdr:nvSpPr>
      <xdr:spPr>
        <a:xfrm>
          <a:off x="5707660" y="5671040"/>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Players</a:t>
          </a:r>
        </a:p>
      </xdr:txBody>
    </xdr:sp>
    <xdr:clientData/>
  </xdr:twoCellAnchor>
  <xdr:twoCellAnchor>
    <xdr:from>
      <xdr:col>9</xdr:col>
      <xdr:colOff>503465</xdr:colOff>
      <xdr:row>15</xdr:row>
      <xdr:rowOff>146536</xdr:rowOff>
    </xdr:from>
    <xdr:to>
      <xdr:col>13</xdr:col>
      <xdr:colOff>244927</xdr:colOff>
      <xdr:row>18</xdr:row>
      <xdr:rowOff>176892</xdr:rowOff>
    </xdr:to>
    <xdr:sp macro="" textlink="">
      <xdr:nvSpPr>
        <xdr:cNvPr id="113" name="TextBox 112">
          <a:extLst>
            <a:ext uri="{FF2B5EF4-FFF2-40B4-BE49-F238E27FC236}">
              <a16:creationId xmlns:a16="http://schemas.microsoft.com/office/drawing/2014/main" id="{651F61FE-37BD-F207-0689-140DF7324ABA}"/>
            </a:ext>
          </a:extLst>
        </xdr:cNvPr>
        <xdr:cNvSpPr txBox="1"/>
      </xdr:nvSpPr>
      <xdr:spPr>
        <a:xfrm>
          <a:off x="5402036" y="4963465"/>
          <a:ext cx="2190748" cy="601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bg1"/>
              </a:solidFill>
              <a:latin typeface="Aptos" panose="020B0004020202020204" pitchFamily="34" charset="0"/>
            </a:rPr>
            <a:t>PLAYERS ABOVE 80%</a:t>
          </a:r>
        </a:p>
      </xdr:txBody>
    </xdr:sp>
    <xdr:clientData/>
  </xdr:twoCellAnchor>
  <xdr:twoCellAnchor>
    <xdr:from>
      <xdr:col>14</xdr:col>
      <xdr:colOff>53361</xdr:colOff>
      <xdr:row>15</xdr:row>
      <xdr:rowOff>77455</xdr:rowOff>
    </xdr:from>
    <xdr:to>
      <xdr:col>18</xdr:col>
      <xdr:colOff>340157</xdr:colOff>
      <xdr:row>22</xdr:row>
      <xdr:rowOff>13605</xdr:rowOff>
    </xdr:to>
    <xdr:sp macro="" textlink="">
      <xdr:nvSpPr>
        <xdr:cNvPr id="114" name="Rectangle: Rounded Corners 113">
          <a:extLst>
            <a:ext uri="{FF2B5EF4-FFF2-40B4-BE49-F238E27FC236}">
              <a16:creationId xmlns:a16="http://schemas.microsoft.com/office/drawing/2014/main" id="{69DED325-DE46-6CCD-4369-892EEAF1B4BD}"/>
            </a:ext>
          </a:extLst>
        </xdr:cNvPr>
        <xdr:cNvSpPr/>
      </xdr:nvSpPr>
      <xdr:spPr>
        <a:xfrm>
          <a:off x="8013540" y="4894384"/>
          <a:ext cx="2736081" cy="1269650"/>
        </a:xfrm>
        <a:prstGeom prst="roundRect">
          <a:avLst/>
        </a:prstGeom>
        <a:solidFill>
          <a:schemeClr val="tx2"/>
        </a:solid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241768</xdr:colOff>
      <xdr:row>16</xdr:row>
      <xdr:rowOff>186314</xdr:rowOff>
    </xdr:from>
    <xdr:to>
      <xdr:col>18</xdr:col>
      <xdr:colOff>606164</xdr:colOff>
      <xdr:row>20</xdr:row>
      <xdr:rowOff>188569</xdr:rowOff>
    </xdr:to>
    <xdr:sp macro="" textlink="'KPI Dashboard Data'!B7">
      <xdr:nvSpPr>
        <xdr:cNvPr id="115" name="TextBox 114">
          <a:extLst>
            <a:ext uri="{FF2B5EF4-FFF2-40B4-BE49-F238E27FC236}">
              <a16:creationId xmlns:a16="http://schemas.microsoft.com/office/drawing/2014/main" id="{EA0CEC27-0723-6E71-3A80-B1DE476798CB}"/>
            </a:ext>
          </a:extLst>
        </xdr:cNvPr>
        <xdr:cNvSpPr txBox="1"/>
      </xdr:nvSpPr>
      <xdr:spPr>
        <a:xfrm>
          <a:off x="8814268" y="5193743"/>
          <a:ext cx="2201360" cy="764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0966166-33A0-4DF2-BF03-1CA476E13EE5}" type="TxLink">
            <a:rPr lang="en-US" sz="3600" b="1" i="0" u="none" strike="noStrike">
              <a:solidFill>
                <a:schemeClr val="bg1"/>
              </a:solidFill>
              <a:latin typeface="Aptos Narrow"/>
            </a:rPr>
            <a:pPr algn="ctr"/>
            <a:t>76</a:t>
          </a:fld>
          <a:endParaRPr lang="en-US" sz="123400" b="1">
            <a:solidFill>
              <a:schemeClr val="bg1"/>
            </a:solidFill>
            <a:latin typeface="+mn-lt"/>
          </a:endParaRPr>
        </a:p>
      </xdr:txBody>
    </xdr:sp>
    <xdr:clientData/>
  </xdr:twoCellAnchor>
  <xdr:twoCellAnchor>
    <xdr:from>
      <xdr:col>15</xdr:col>
      <xdr:colOff>455294</xdr:colOff>
      <xdr:row>19</xdr:row>
      <xdr:rowOff>78503</xdr:rowOff>
    </xdr:from>
    <xdr:to>
      <xdr:col>18</xdr:col>
      <xdr:colOff>483237</xdr:colOff>
      <xdr:row>22</xdr:row>
      <xdr:rowOff>123338</xdr:rowOff>
    </xdr:to>
    <xdr:sp macro="" textlink="">
      <xdr:nvSpPr>
        <xdr:cNvPr id="116" name="TextBox 115">
          <a:extLst>
            <a:ext uri="{FF2B5EF4-FFF2-40B4-BE49-F238E27FC236}">
              <a16:creationId xmlns:a16="http://schemas.microsoft.com/office/drawing/2014/main" id="{57A915BF-6500-5CFF-2B62-3EBEE0746A0E}"/>
            </a:ext>
          </a:extLst>
        </xdr:cNvPr>
        <xdr:cNvSpPr txBox="1"/>
      </xdr:nvSpPr>
      <xdr:spPr>
        <a:xfrm>
          <a:off x="9027794" y="5657432"/>
          <a:ext cx="1864907" cy="616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u="none">
              <a:solidFill>
                <a:schemeClr val="bg1"/>
              </a:solidFill>
              <a:latin typeface="Aptos" panose="020B0004020202020204" pitchFamily="34" charset="0"/>
            </a:rPr>
            <a:t>Players</a:t>
          </a:r>
        </a:p>
      </xdr:txBody>
    </xdr:sp>
    <xdr:clientData/>
  </xdr:twoCellAnchor>
  <xdr:twoCellAnchor>
    <xdr:from>
      <xdr:col>14</xdr:col>
      <xdr:colOff>489857</xdr:colOff>
      <xdr:row>15</xdr:row>
      <xdr:rowOff>146537</xdr:rowOff>
    </xdr:from>
    <xdr:to>
      <xdr:col>18</xdr:col>
      <xdr:colOff>312956</xdr:colOff>
      <xdr:row>17</xdr:row>
      <xdr:rowOff>163285</xdr:rowOff>
    </xdr:to>
    <xdr:sp macro="" textlink="">
      <xdr:nvSpPr>
        <xdr:cNvPr id="117" name="TextBox 116">
          <a:extLst>
            <a:ext uri="{FF2B5EF4-FFF2-40B4-BE49-F238E27FC236}">
              <a16:creationId xmlns:a16="http://schemas.microsoft.com/office/drawing/2014/main" id="{31FD59AE-0D11-AD9A-EC4E-C5EC0065FF25}"/>
            </a:ext>
          </a:extLst>
        </xdr:cNvPr>
        <xdr:cNvSpPr txBox="1"/>
      </xdr:nvSpPr>
      <xdr:spPr>
        <a:xfrm>
          <a:off x="8450036" y="4963466"/>
          <a:ext cx="2272384" cy="397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u="none">
              <a:solidFill>
                <a:schemeClr val="bg1"/>
              </a:solidFill>
              <a:latin typeface="Aptos" panose="020B0004020202020204" pitchFamily="34" charset="0"/>
            </a:rPr>
            <a:t>PLAYERS BELOW 60%</a:t>
          </a:r>
        </a:p>
      </xdr:txBody>
    </xdr:sp>
    <xdr:clientData/>
  </xdr:twoCellAnchor>
  <xdr:twoCellAnchor editAs="oneCell">
    <xdr:from>
      <xdr:col>3</xdr:col>
      <xdr:colOff>299359</xdr:colOff>
      <xdr:row>16</xdr:row>
      <xdr:rowOff>42580</xdr:rowOff>
    </xdr:from>
    <xdr:to>
      <xdr:col>4</xdr:col>
      <xdr:colOff>530679</xdr:colOff>
      <xdr:row>21</xdr:row>
      <xdr:rowOff>107497</xdr:rowOff>
    </xdr:to>
    <xdr:pic>
      <xdr:nvPicPr>
        <xdr:cNvPr id="119" name="Picture 118" descr="Trophy - Free education icons">
          <a:extLst>
            <a:ext uri="{FF2B5EF4-FFF2-40B4-BE49-F238E27FC236}">
              <a16:creationId xmlns:a16="http://schemas.microsoft.com/office/drawing/2014/main" id="{FEB80407-F00A-01FA-CA3B-0149EB62FEEB}"/>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524002" y="5050009"/>
          <a:ext cx="843642" cy="10174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449036</xdr:colOff>
      <xdr:row>16</xdr:row>
      <xdr:rowOff>172157</xdr:rowOff>
    </xdr:from>
    <xdr:to>
      <xdr:col>10</xdr:col>
      <xdr:colOff>571500</xdr:colOff>
      <xdr:row>21</xdr:row>
      <xdr:rowOff>115660</xdr:rowOff>
    </xdr:to>
    <xdr:pic>
      <xdr:nvPicPr>
        <xdr:cNvPr id="120" name="Picture 119" descr="Green Graph PNGs for Free Download">
          <a:extLst>
            <a:ext uri="{FF2B5EF4-FFF2-40B4-BE49-F238E27FC236}">
              <a16:creationId xmlns:a16="http://schemas.microsoft.com/office/drawing/2014/main" id="{F747CED2-C73C-A649-C2FE-EF040C32091B}"/>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4735286" y="5179586"/>
          <a:ext cx="1347107" cy="896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598714</xdr:colOff>
      <xdr:row>16</xdr:row>
      <xdr:rowOff>19833</xdr:rowOff>
    </xdr:from>
    <xdr:to>
      <xdr:col>16</xdr:col>
      <xdr:colOff>272144</xdr:colOff>
      <xdr:row>21</xdr:row>
      <xdr:rowOff>68035</xdr:rowOff>
    </xdr:to>
    <xdr:pic>
      <xdr:nvPicPr>
        <xdr:cNvPr id="121" name="Picture 120" descr="Red Graph PNGs for Free Download">
          <a:extLst>
            <a:ext uri="{FF2B5EF4-FFF2-40B4-BE49-F238E27FC236}">
              <a16:creationId xmlns:a16="http://schemas.microsoft.com/office/drawing/2014/main" id="{AD91ADF7-D962-E258-892C-7012A38E711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7946571" y="5027262"/>
          <a:ext cx="1510394" cy="10007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69</xdr:row>
      <xdr:rowOff>173933</xdr:rowOff>
    </xdr:from>
    <xdr:to>
      <xdr:col>20</xdr:col>
      <xdr:colOff>596566</xdr:colOff>
      <xdr:row>69</xdr:row>
      <xdr:rowOff>178946</xdr:rowOff>
    </xdr:to>
    <xdr:cxnSp macro="">
      <xdr:nvCxnSpPr>
        <xdr:cNvPr id="122" name="Straight Connector 121">
          <a:extLst>
            <a:ext uri="{FF2B5EF4-FFF2-40B4-BE49-F238E27FC236}">
              <a16:creationId xmlns:a16="http://schemas.microsoft.com/office/drawing/2014/main" id="{ADA53CEB-A0AF-424F-A85C-8BAC04502179}"/>
            </a:ext>
          </a:extLst>
        </xdr:cNvPr>
        <xdr:cNvCxnSpPr/>
      </xdr:nvCxnSpPr>
      <xdr:spPr>
        <a:xfrm>
          <a:off x="0" y="15281411"/>
          <a:ext cx="12241914" cy="5013"/>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81</xdr:row>
      <xdr:rowOff>36432</xdr:rowOff>
    </xdr:from>
    <xdr:to>
      <xdr:col>20</xdr:col>
      <xdr:colOff>596566</xdr:colOff>
      <xdr:row>81</xdr:row>
      <xdr:rowOff>41445</xdr:rowOff>
    </xdr:to>
    <xdr:cxnSp macro="">
      <xdr:nvCxnSpPr>
        <xdr:cNvPr id="123" name="Straight Connector 122">
          <a:extLst>
            <a:ext uri="{FF2B5EF4-FFF2-40B4-BE49-F238E27FC236}">
              <a16:creationId xmlns:a16="http://schemas.microsoft.com/office/drawing/2014/main" id="{98581570-4EA7-42B2-AC59-D52EE995D6A4}"/>
            </a:ext>
          </a:extLst>
        </xdr:cNvPr>
        <xdr:cNvCxnSpPr/>
      </xdr:nvCxnSpPr>
      <xdr:spPr>
        <a:xfrm>
          <a:off x="0" y="17429910"/>
          <a:ext cx="12241914" cy="5013"/>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450573</xdr:colOff>
      <xdr:row>83</xdr:row>
      <xdr:rowOff>8284</xdr:rowOff>
    </xdr:from>
    <xdr:to>
      <xdr:col>15</xdr:col>
      <xdr:colOff>231911</xdr:colOff>
      <xdr:row>83</xdr:row>
      <xdr:rowOff>8284</xdr:rowOff>
    </xdr:to>
    <xdr:cxnSp macro="">
      <xdr:nvCxnSpPr>
        <xdr:cNvPr id="124" name="Straight Connector 123">
          <a:extLst>
            <a:ext uri="{FF2B5EF4-FFF2-40B4-BE49-F238E27FC236}">
              <a16:creationId xmlns:a16="http://schemas.microsoft.com/office/drawing/2014/main" id="{EAFA9D41-9EC7-47A3-9EBA-19D9BDA3AAC9}"/>
            </a:ext>
          </a:extLst>
        </xdr:cNvPr>
        <xdr:cNvCxnSpPr/>
      </xdr:nvCxnSpPr>
      <xdr:spPr>
        <a:xfrm flipV="1">
          <a:off x="3515138" y="17741349"/>
          <a:ext cx="5297556" cy="0"/>
        </a:xfrm>
        <a:prstGeom prst="line">
          <a:avLst/>
        </a:prstGeom>
        <a:ln w="1905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7144</xdr:colOff>
      <xdr:row>84</xdr:row>
      <xdr:rowOff>7203</xdr:rowOff>
    </xdr:from>
    <xdr:to>
      <xdr:col>21</xdr:col>
      <xdr:colOff>4987</xdr:colOff>
      <xdr:row>84</xdr:row>
      <xdr:rowOff>13210</xdr:rowOff>
    </xdr:to>
    <xdr:cxnSp macro="">
      <xdr:nvCxnSpPr>
        <xdr:cNvPr id="6" name="Straight Connector 5">
          <a:extLst>
            <a:ext uri="{FF2B5EF4-FFF2-40B4-BE49-F238E27FC236}">
              <a16:creationId xmlns:a16="http://schemas.microsoft.com/office/drawing/2014/main" id="{006B6943-6335-4048-B4DC-E9E923C82405}"/>
            </a:ext>
          </a:extLst>
        </xdr:cNvPr>
        <xdr:cNvCxnSpPr/>
      </xdr:nvCxnSpPr>
      <xdr:spPr>
        <a:xfrm>
          <a:off x="264319" y="18047553"/>
          <a:ext cx="12189843" cy="6007"/>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xdr:col>
      <xdr:colOff>231913</xdr:colOff>
      <xdr:row>71</xdr:row>
      <xdr:rowOff>50322</xdr:rowOff>
    </xdr:from>
    <xdr:to>
      <xdr:col>2</xdr:col>
      <xdr:colOff>41411</xdr:colOff>
      <xdr:row>73</xdr:row>
      <xdr:rowOff>89452</xdr:rowOff>
    </xdr:to>
    <xdr:pic>
      <xdr:nvPicPr>
        <xdr:cNvPr id="7" name="Picture 6" descr="Light bulb - Free technology icons">
          <a:extLst>
            <a:ext uri="{FF2B5EF4-FFF2-40B4-BE49-F238E27FC236}">
              <a16:creationId xmlns:a16="http://schemas.microsoft.com/office/drawing/2014/main" id="{C7362E40-FD6A-6CA0-3B49-326C357E618F}"/>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231913" y="15538800"/>
          <a:ext cx="422413" cy="4201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57978</xdr:colOff>
      <xdr:row>72</xdr:row>
      <xdr:rowOff>182218</xdr:rowOff>
    </xdr:from>
    <xdr:to>
      <xdr:col>4</xdr:col>
      <xdr:colOff>289891</xdr:colOff>
      <xdr:row>72</xdr:row>
      <xdr:rowOff>182218</xdr:rowOff>
    </xdr:to>
    <xdr:cxnSp macro="">
      <xdr:nvCxnSpPr>
        <xdr:cNvPr id="9" name="Straight Connector 8">
          <a:extLst>
            <a:ext uri="{FF2B5EF4-FFF2-40B4-BE49-F238E27FC236}">
              <a16:creationId xmlns:a16="http://schemas.microsoft.com/office/drawing/2014/main" id="{8A2920FE-F462-73F6-B32D-31BA162B4314}"/>
            </a:ext>
          </a:extLst>
        </xdr:cNvPr>
        <xdr:cNvCxnSpPr/>
      </xdr:nvCxnSpPr>
      <xdr:spPr>
        <a:xfrm>
          <a:off x="670891" y="15861196"/>
          <a:ext cx="1457739" cy="0"/>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365543</xdr:colOff>
      <xdr:row>72</xdr:row>
      <xdr:rowOff>124247</xdr:rowOff>
    </xdr:from>
    <xdr:to>
      <xdr:col>16</xdr:col>
      <xdr:colOff>365543</xdr:colOff>
      <xdr:row>80</xdr:row>
      <xdr:rowOff>33138</xdr:rowOff>
    </xdr:to>
    <xdr:cxnSp macro="">
      <xdr:nvCxnSpPr>
        <xdr:cNvPr id="13" name="Straight Connector 12">
          <a:extLst>
            <a:ext uri="{FF2B5EF4-FFF2-40B4-BE49-F238E27FC236}">
              <a16:creationId xmlns:a16="http://schemas.microsoft.com/office/drawing/2014/main" id="{29A821DE-34A4-0A45-DF6E-16C8EAAE7DE3}"/>
            </a:ext>
          </a:extLst>
        </xdr:cNvPr>
        <xdr:cNvCxnSpPr/>
      </xdr:nvCxnSpPr>
      <xdr:spPr>
        <a:xfrm>
          <a:off x="9487562" y="15811189"/>
          <a:ext cx="0" cy="1432891"/>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537634</xdr:colOff>
      <xdr:row>72</xdr:row>
      <xdr:rowOff>124247</xdr:rowOff>
    </xdr:from>
    <xdr:to>
      <xdr:col>12</xdr:col>
      <xdr:colOff>537634</xdr:colOff>
      <xdr:row>80</xdr:row>
      <xdr:rowOff>33138</xdr:rowOff>
    </xdr:to>
    <xdr:cxnSp macro="">
      <xdr:nvCxnSpPr>
        <xdr:cNvPr id="14" name="Straight Connector 13">
          <a:extLst>
            <a:ext uri="{FF2B5EF4-FFF2-40B4-BE49-F238E27FC236}">
              <a16:creationId xmlns:a16="http://schemas.microsoft.com/office/drawing/2014/main" id="{4E09B330-B2CC-5D71-23C1-7A0E7091FCD5}"/>
            </a:ext>
          </a:extLst>
        </xdr:cNvPr>
        <xdr:cNvCxnSpPr/>
      </xdr:nvCxnSpPr>
      <xdr:spPr>
        <a:xfrm>
          <a:off x="7227115" y="15811189"/>
          <a:ext cx="0" cy="1432891"/>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267225</xdr:colOff>
      <xdr:row>72</xdr:row>
      <xdr:rowOff>124247</xdr:rowOff>
    </xdr:from>
    <xdr:to>
      <xdr:col>9</xdr:col>
      <xdr:colOff>267225</xdr:colOff>
      <xdr:row>80</xdr:row>
      <xdr:rowOff>33138</xdr:rowOff>
    </xdr:to>
    <xdr:cxnSp macro="">
      <xdr:nvCxnSpPr>
        <xdr:cNvPr id="15" name="Straight Connector 14">
          <a:extLst>
            <a:ext uri="{FF2B5EF4-FFF2-40B4-BE49-F238E27FC236}">
              <a16:creationId xmlns:a16="http://schemas.microsoft.com/office/drawing/2014/main" id="{69B3DDF1-BFB4-4741-41F9-AEE7C6DA42D2}"/>
            </a:ext>
          </a:extLst>
        </xdr:cNvPr>
        <xdr:cNvCxnSpPr/>
      </xdr:nvCxnSpPr>
      <xdr:spPr>
        <a:xfrm>
          <a:off x="5132302" y="15811189"/>
          <a:ext cx="0" cy="1432891"/>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525944</xdr:colOff>
      <xdr:row>72</xdr:row>
      <xdr:rowOff>132530</xdr:rowOff>
    </xdr:from>
    <xdr:to>
      <xdr:col>5</xdr:col>
      <xdr:colOff>525944</xdr:colOff>
      <xdr:row>80</xdr:row>
      <xdr:rowOff>41421</xdr:rowOff>
    </xdr:to>
    <xdr:cxnSp macro="">
      <xdr:nvCxnSpPr>
        <xdr:cNvPr id="16" name="Straight Connector 15">
          <a:extLst>
            <a:ext uri="{FF2B5EF4-FFF2-40B4-BE49-F238E27FC236}">
              <a16:creationId xmlns:a16="http://schemas.microsoft.com/office/drawing/2014/main" id="{E90627A3-166C-BC60-6AB7-2E7D8DD815E4}"/>
            </a:ext>
          </a:extLst>
        </xdr:cNvPr>
        <xdr:cNvCxnSpPr/>
      </xdr:nvCxnSpPr>
      <xdr:spPr>
        <a:xfrm>
          <a:off x="2958482" y="15819472"/>
          <a:ext cx="0" cy="1432891"/>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15</xdr:col>
      <xdr:colOff>0</xdr:colOff>
      <xdr:row>87</xdr:row>
      <xdr:rowOff>0</xdr:rowOff>
    </xdr:from>
    <xdr:to>
      <xdr:col>15</xdr:col>
      <xdr:colOff>304800</xdr:colOff>
      <xdr:row>88</xdr:row>
      <xdr:rowOff>114300</xdr:rowOff>
    </xdr:to>
    <xdr:sp macro="" textlink="">
      <xdr:nvSpPr>
        <xdr:cNvPr id="1026" name="AutoShape 2" descr="Shiny Star Icon PNG Images, Vectors Free Download - Pngtree">
          <a:extLst>
            <a:ext uri="{FF2B5EF4-FFF2-40B4-BE49-F238E27FC236}">
              <a16:creationId xmlns:a16="http://schemas.microsoft.com/office/drawing/2014/main" id="{9923BD6F-C64A-0360-B604-621163A3BB7F}"/>
            </a:ext>
          </a:extLst>
        </xdr:cNvPr>
        <xdr:cNvSpPr>
          <a:spLocks noChangeAspect="1" noChangeArrowheads="1"/>
        </xdr:cNvSpPr>
      </xdr:nvSpPr>
      <xdr:spPr bwMode="auto">
        <a:xfrm>
          <a:off x="8534400" y="18545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374432</xdr:colOff>
      <xdr:row>75</xdr:row>
      <xdr:rowOff>10242</xdr:rowOff>
    </xdr:from>
    <xdr:to>
      <xdr:col>2</xdr:col>
      <xdr:colOff>249618</xdr:colOff>
      <xdr:row>77</xdr:row>
      <xdr:rowOff>114299</xdr:rowOff>
    </xdr:to>
    <xdr:pic>
      <xdr:nvPicPr>
        <xdr:cNvPr id="17" name="Picture 16" descr="Star - Free signs icons">
          <a:extLst>
            <a:ext uri="{FF2B5EF4-FFF2-40B4-BE49-F238E27FC236}">
              <a16:creationId xmlns:a16="http://schemas.microsoft.com/office/drawing/2014/main" id="{7AD45F16-8C89-2886-D57B-AA0E37B94E9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374432" y="16261863"/>
          <a:ext cx="486102" cy="4850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3843</xdr:colOff>
      <xdr:row>75</xdr:row>
      <xdr:rowOff>47625</xdr:rowOff>
    </xdr:from>
    <xdr:to>
      <xdr:col>6</xdr:col>
      <xdr:colOff>392903</xdr:colOff>
      <xdr:row>77</xdr:row>
      <xdr:rowOff>125015</xdr:rowOff>
    </xdr:to>
    <xdr:pic>
      <xdr:nvPicPr>
        <xdr:cNvPr id="18" name="Picture 17" descr="Graph - Free business icons">
          <a:extLst>
            <a:ext uri="{FF2B5EF4-FFF2-40B4-BE49-F238E27FC236}">
              <a16:creationId xmlns:a16="http://schemas.microsoft.com/office/drawing/2014/main" id="{6F100B22-9008-EC1C-59D1-F6AED94F1034}"/>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3044516" y="16306067"/>
          <a:ext cx="389060" cy="4583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327407</xdr:colOff>
      <xdr:row>75</xdr:row>
      <xdr:rowOff>59871</xdr:rowOff>
    </xdr:from>
    <xdr:to>
      <xdr:col>10</xdr:col>
      <xdr:colOff>132928</xdr:colOff>
      <xdr:row>77</xdr:row>
      <xdr:rowOff>163285</xdr:rowOff>
    </xdr:to>
    <xdr:pic>
      <xdr:nvPicPr>
        <xdr:cNvPr id="19" name="Picture 18" descr="Heartbeat Icon SVG Vector &amp; PNG Free Download | UXWing">
          <a:extLst>
            <a:ext uri="{FF2B5EF4-FFF2-40B4-BE49-F238E27FC236}">
              <a16:creationId xmlns:a16="http://schemas.microsoft.com/office/drawing/2014/main" id="{C4E8F486-FE3A-FBD5-FEFA-7498516A1B4E}"/>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5192484" y="16318313"/>
          <a:ext cx="413656" cy="484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106</xdr:row>
      <xdr:rowOff>0</xdr:rowOff>
    </xdr:from>
    <xdr:to>
      <xdr:col>9</xdr:col>
      <xdr:colOff>304800</xdr:colOff>
      <xdr:row>107</xdr:row>
      <xdr:rowOff>114300</xdr:rowOff>
    </xdr:to>
    <xdr:sp macro="" textlink="">
      <xdr:nvSpPr>
        <xdr:cNvPr id="1030" name="AutoShape 6" descr="Warning PNG Transparent Images Free Download | Vector Files | Pngtree">
          <a:extLst>
            <a:ext uri="{FF2B5EF4-FFF2-40B4-BE49-F238E27FC236}">
              <a16:creationId xmlns:a16="http://schemas.microsoft.com/office/drawing/2014/main" id="{C81A2B37-CE1B-FF64-0CEF-8C9D61387B29}"/>
            </a:ext>
          </a:extLst>
        </xdr:cNvPr>
        <xdr:cNvSpPr>
          <a:spLocks noChangeAspect="1" noChangeArrowheads="1"/>
        </xdr:cNvSpPr>
      </xdr:nvSpPr>
      <xdr:spPr bwMode="auto">
        <a:xfrm>
          <a:off x="4876800" y="22164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326886</xdr:colOff>
      <xdr:row>74</xdr:row>
      <xdr:rowOff>112837</xdr:rowOff>
    </xdr:from>
    <xdr:to>
      <xdr:col>17</xdr:col>
      <xdr:colOff>481578</xdr:colOff>
      <xdr:row>78</xdr:row>
      <xdr:rowOff>114869</xdr:rowOff>
    </xdr:to>
    <xdr:pic>
      <xdr:nvPicPr>
        <xdr:cNvPr id="20" name="Picture 19" descr="Caution - Free signaling icons">
          <a:extLst>
            <a:ext uri="{FF2B5EF4-FFF2-40B4-BE49-F238E27FC236}">
              <a16:creationId xmlns:a16="http://schemas.microsoft.com/office/drawing/2014/main" id="{BF9807F5-868C-569A-885B-50BF520043DF}"/>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9448905" y="16180779"/>
          <a:ext cx="762826" cy="764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451957</xdr:colOff>
      <xdr:row>75</xdr:row>
      <xdr:rowOff>54395</xdr:rowOff>
    </xdr:from>
    <xdr:to>
      <xdr:col>13</xdr:col>
      <xdr:colOff>599858</xdr:colOff>
      <xdr:row>77</xdr:row>
      <xdr:rowOff>121013</xdr:rowOff>
    </xdr:to>
    <xdr:pic>
      <xdr:nvPicPr>
        <xdr:cNvPr id="29" name="Picture 28" descr="Target Icon PNGs for Free Download">
          <a:extLst>
            <a:ext uri="{FF2B5EF4-FFF2-40B4-BE49-F238E27FC236}">
              <a16:creationId xmlns:a16="http://schemas.microsoft.com/office/drawing/2014/main" id="{441E02A8-9904-8E4F-63AD-8932F20B4E9C}"/>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7141438" y="16312837"/>
          <a:ext cx="756036" cy="447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285749</xdr:colOff>
      <xdr:row>73</xdr:row>
      <xdr:rowOff>168520</xdr:rowOff>
    </xdr:from>
    <xdr:ext cx="1912328" cy="968983"/>
    <xdr:sp macro="" textlink="'KPI Dashboard Data'!E10">
      <xdr:nvSpPr>
        <xdr:cNvPr id="30" name="TextBox 29">
          <a:extLst>
            <a:ext uri="{FF2B5EF4-FFF2-40B4-BE49-F238E27FC236}">
              <a16:creationId xmlns:a16="http://schemas.microsoft.com/office/drawing/2014/main" id="{E300CD42-2B60-368A-1D4E-77204BE49315}"/>
            </a:ext>
          </a:extLst>
        </xdr:cNvPr>
        <xdr:cNvSpPr txBox="1"/>
      </xdr:nvSpPr>
      <xdr:spPr>
        <a:xfrm>
          <a:off x="893884" y="16045962"/>
          <a:ext cx="1912328" cy="968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F9532FB1-EBE5-452F-B736-30654E7CFF82}" type="TxLink">
            <a:rPr lang="en-US" sz="1400" b="1" i="0" u="none" strike="noStrike">
              <a:solidFill>
                <a:schemeClr val="bg1"/>
              </a:solidFill>
              <a:latin typeface="Aptos Narrow"/>
            </a:rPr>
            <a:pPr algn="ctr"/>
            <a:t>Robin Minz is the top performer with 442 runs and 88.40% of target achievement.</a:t>
          </a:fld>
          <a:endParaRPr lang="en-US" sz="1400" b="1">
            <a:solidFill>
              <a:schemeClr val="bg1"/>
            </a:solidFill>
          </a:endParaRPr>
        </a:p>
      </xdr:txBody>
    </xdr:sp>
    <xdr:clientData/>
  </xdr:oneCellAnchor>
  <xdr:oneCellAnchor>
    <xdr:from>
      <xdr:col>6</xdr:col>
      <xdr:colOff>416168</xdr:colOff>
      <xdr:row>73</xdr:row>
      <xdr:rowOff>130419</xdr:rowOff>
    </xdr:from>
    <xdr:ext cx="1620717" cy="1031693"/>
    <xdr:sp macro="" textlink="'KPI Dashboard Data'!E11">
      <xdr:nvSpPr>
        <xdr:cNvPr id="37" name="TextBox 36">
          <a:extLst>
            <a:ext uri="{FF2B5EF4-FFF2-40B4-BE49-F238E27FC236}">
              <a16:creationId xmlns:a16="http://schemas.microsoft.com/office/drawing/2014/main" id="{746B22F1-8DAD-4E19-9542-3CDCBE14C106}"/>
            </a:ext>
          </a:extLst>
        </xdr:cNvPr>
        <xdr:cNvSpPr txBox="1"/>
      </xdr:nvSpPr>
      <xdr:spPr>
        <a:xfrm>
          <a:off x="3456841" y="16007861"/>
          <a:ext cx="1620717"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A89813A4-B7D1-4B7B-B3CF-8C0042A7D151}" type="TxLink">
            <a:rPr lang="en-US" sz="1200" b="1" i="0" u="none" strike="noStrike">
              <a:solidFill>
                <a:schemeClr val="bg1"/>
              </a:solidFill>
              <a:latin typeface="Aptos Narrow"/>
            </a:rPr>
            <a:pPr algn="ctr"/>
            <a:t>Kolkata Knight Riders (KKR) have the highest average performance among all the 10 IPL teams.</a:t>
          </a:fld>
          <a:endParaRPr lang="en-US" sz="1600" b="1" i="0">
            <a:solidFill>
              <a:schemeClr val="bg1"/>
            </a:solidFill>
          </a:endParaRPr>
        </a:p>
      </xdr:txBody>
    </xdr:sp>
    <xdr:clientData/>
  </xdr:oneCellAnchor>
  <xdr:oneCellAnchor>
    <xdr:from>
      <xdr:col>10</xdr:col>
      <xdr:colOff>87923</xdr:colOff>
      <xdr:row>73</xdr:row>
      <xdr:rowOff>126651</xdr:rowOff>
    </xdr:from>
    <xdr:ext cx="1620717" cy="1031693"/>
    <xdr:sp macro="" textlink="'KPI Dashboard Data'!E12">
      <xdr:nvSpPr>
        <xdr:cNvPr id="39" name="TextBox 38">
          <a:extLst>
            <a:ext uri="{FF2B5EF4-FFF2-40B4-BE49-F238E27FC236}">
              <a16:creationId xmlns:a16="http://schemas.microsoft.com/office/drawing/2014/main" id="{565A85B0-0A0C-4079-9311-114EB8412352}"/>
            </a:ext>
          </a:extLst>
        </xdr:cNvPr>
        <xdr:cNvSpPr txBox="1"/>
      </xdr:nvSpPr>
      <xdr:spPr>
        <a:xfrm>
          <a:off x="5561135" y="16004093"/>
          <a:ext cx="1620717"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1ED7FDAB-2EE4-42BC-A23A-47CC8C061130}" type="TxLink">
            <a:rPr lang="en-US" sz="1200" b="1" i="0" u="none" strike="noStrike">
              <a:solidFill>
                <a:schemeClr val="bg1"/>
              </a:solidFill>
              <a:latin typeface="Aptos Narrow"/>
            </a:rPr>
            <a:pPr algn="ctr"/>
            <a:t>Match 4 recorded the highest &amp; Match 3 recorded the lowest performance across all matches</a:t>
          </a:fld>
          <a:endParaRPr lang="en-US" sz="1800" b="1" i="0">
            <a:solidFill>
              <a:schemeClr val="bg1"/>
            </a:solidFill>
          </a:endParaRPr>
        </a:p>
      </xdr:txBody>
    </xdr:sp>
    <xdr:clientData/>
  </xdr:oneCellAnchor>
  <xdr:oneCellAnchor>
    <xdr:from>
      <xdr:col>13</xdr:col>
      <xdr:colOff>335574</xdr:colOff>
      <xdr:row>73</xdr:row>
      <xdr:rowOff>161820</xdr:rowOff>
    </xdr:from>
    <xdr:ext cx="1781907" cy="968983"/>
    <xdr:sp macro="" textlink="'KPI Dashboard Data'!E13">
      <xdr:nvSpPr>
        <xdr:cNvPr id="40" name="TextBox 39">
          <a:extLst>
            <a:ext uri="{FF2B5EF4-FFF2-40B4-BE49-F238E27FC236}">
              <a16:creationId xmlns:a16="http://schemas.microsoft.com/office/drawing/2014/main" id="{F49631DE-8207-4B4F-AE57-E15D0A566237}"/>
            </a:ext>
          </a:extLst>
        </xdr:cNvPr>
        <xdr:cNvSpPr txBox="1"/>
      </xdr:nvSpPr>
      <xdr:spPr>
        <a:xfrm>
          <a:off x="7633189" y="16039262"/>
          <a:ext cx="1781907" cy="968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99F4D5A8-BD4E-44CD-ABC1-CD7DCCCDF83B}" type="TxLink">
            <a:rPr lang="en-US" sz="1400" b="1" i="0" u="none" strike="noStrike">
              <a:solidFill>
                <a:schemeClr val="bg1"/>
              </a:solidFill>
              <a:latin typeface="Aptos Narrow"/>
            </a:rPr>
            <a:pPr algn="ctr"/>
            <a:t>6 players have achieved 80% or more of their target performance.</a:t>
          </a:fld>
          <a:endParaRPr lang="en-US" sz="2400" b="1" i="0">
            <a:solidFill>
              <a:schemeClr val="bg1"/>
            </a:solidFill>
          </a:endParaRPr>
        </a:p>
      </xdr:txBody>
    </xdr:sp>
    <xdr:clientData/>
  </xdr:oneCellAnchor>
  <xdr:oneCellAnchor>
    <xdr:from>
      <xdr:col>17</xdr:col>
      <xdr:colOff>363416</xdr:colOff>
      <xdr:row>73</xdr:row>
      <xdr:rowOff>123719</xdr:rowOff>
    </xdr:from>
    <xdr:ext cx="1863968" cy="968983"/>
    <xdr:sp macro="" textlink="'KPI Dashboard Data'!E14">
      <xdr:nvSpPr>
        <xdr:cNvPr id="41" name="TextBox 40">
          <a:extLst>
            <a:ext uri="{FF2B5EF4-FFF2-40B4-BE49-F238E27FC236}">
              <a16:creationId xmlns:a16="http://schemas.microsoft.com/office/drawing/2014/main" id="{42EE6FB0-F20A-4EBB-9F2E-6F5229A59594}"/>
            </a:ext>
          </a:extLst>
        </xdr:cNvPr>
        <xdr:cNvSpPr txBox="1"/>
      </xdr:nvSpPr>
      <xdr:spPr>
        <a:xfrm>
          <a:off x="10093570" y="16001161"/>
          <a:ext cx="1863968" cy="9689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B504B49-2710-484E-8166-1B8F642DC551}" type="TxLink">
            <a:rPr lang="en-US" sz="1400" b="1" i="0" u="none" strike="noStrike">
              <a:solidFill>
                <a:schemeClr val="bg1"/>
              </a:solidFill>
              <a:latin typeface="Aptos Narrow"/>
            </a:rPr>
            <a:pPr algn="ctr"/>
            <a:t>76 players need improvement as they are below 60% of their target achievement.</a:t>
          </a:fld>
          <a:endParaRPr lang="en-US" sz="3200" b="1" i="0">
            <a:solidFill>
              <a:schemeClr val="bg1"/>
            </a:solidFill>
          </a:endParaRPr>
        </a:p>
      </xdr:txBody>
    </xdr:sp>
    <xdr:clientData/>
  </xdr:oneCellAnchor>
  <xdr:twoCellAnchor>
    <xdr:from>
      <xdr:col>1</xdr:col>
      <xdr:colOff>14860</xdr:colOff>
      <xdr:row>1</xdr:row>
      <xdr:rowOff>11093</xdr:rowOff>
    </xdr:from>
    <xdr:to>
      <xdr:col>21</xdr:col>
      <xdr:colOff>512</xdr:colOff>
      <xdr:row>1</xdr:row>
      <xdr:rowOff>16106</xdr:rowOff>
    </xdr:to>
    <xdr:cxnSp macro="">
      <xdr:nvCxnSpPr>
        <xdr:cNvPr id="8" name="Straight Connector 7">
          <a:extLst>
            <a:ext uri="{FF2B5EF4-FFF2-40B4-BE49-F238E27FC236}">
              <a16:creationId xmlns:a16="http://schemas.microsoft.com/office/drawing/2014/main" id="{F6F142F7-E8DC-4C36-8ACC-6CE3D019A305}"/>
            </a:ext>
          </a:extLst>
        </xdr:cNvPr>
        <xdr:cNvCxnSpPr/>
      </xdr:nvCxnSpPr>
      <xdr:spPr>
        <a:xfrm>
          <a:off x="272035" y="77768"/>
          <a:ext cx="12177652" cy="5013"/>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20075</xdr:colOff>
      <xdr:row>0</xdr:row>
      <xdr:rowOff>60346</xdr:rowOff>
    </xdr:from>
    <xdr:to>
      <xdr:col>1</xdr:col>
      <xdr:colOff>20075</xdr:colOff>
      <xdr:row>84</xdr:row>
      <xdr:rowOff>20851</xdr:rowOff>
    </xdr:to>
    <xdr:cxnSp macro="">
      <xdr:nvCxnSpPr>
        <xdr:cNvPr id="11" name="Straight Connector 10">
          <a:extLst>
            <a:ext uri="{FF2B5EF4-FFF2-40B4-BE49-F238E27FC236}">
              <a16:creationId xmlns:a16="http://schemas.microsoft.com/office/drawing/2014/main" id="{36E8CD45-D74A-D0CC-473E-4710222A9105}"/>
            </a:ext>
          </a:extLst>
        </xdr:cNvPr>
        <xdr:cNvCxnSpPr/>
      </xdr:nvCxnSpPr>
      <xdr:spPr>
        <a:xfrm flipH="1">
          <a:off x="277250" y="60346"/>
          <a:ext cx="0" cy="18000855"/>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595418</xdr:colOff>
      <xdr:row>1</xdr:row>
      <xdr:rowOff>3934</xdr:rowOff>
    </xdr:from>
    <xdr:to>
      <xdr:col>20</xdr:col>
      <xdr:colOff>595418</xdr:colOff>
      <xdr:row>84</xdr:row>
      <xdr:rowOff>31114</xdr:rowOff>
    </xdr:to>
    <xdr:cxnSp macro="">
      <xdr:nvCxnSpPr>
        <xdr:cNvPr id="58" name="Straight Connector 57">
          <a:extLst>
            <a:ext uri="{FF2B5EF4-FFF2-40B4-BE49-F238E27FC236}">
              <a16:creationId xmlns:a16="http://schemas.microsoft.com/office/drawing/2014/main" id="{ADC07687-4530-4629-8588-4B67F3C31F1D}"/>
            </a:ext>
          </a:extLst>
        </xdr:cNvPr>
        <xdr:cNvCxnSpPr/>
      </xdr:nvCxnSpPr>
      <xdr:spPr>
        <a:xfrm flipH="1">
          <a:off x="12434993" y="70609"/>
          <a:ext cx="0" cy="18000855"/>
        </a:xfrm>
        <a:prstGeom prst="line">
          <a:avLst/>
        </a:prstGeom>
        <a:ln w="38100">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46.741038773151" createdVersion="8" refreshedVersion="8" minRefreshableVersion="3" recordCount="150" xr:uid="{C9DCFFB3-E29E-4472-BE68-FDBB0D81896D}">
  <cacheSource type="worksheet">
    <worksheetSource name="tblIPLPerformance"/>
  </cacheSource>
  <cacheFields count="13">
    <cacheField name="Player Code" numFmtId="0">
      <sharedItems/>
    </cacheField>
    <cacheField name="Player" numFmtId="0">
      <sharedItems count="150">
        <s v="Ruturaj Gaikwad"/>
        <s v="MS Dhoni"/>
        <s v="Sanju Samson"/>
        <s v="Dewald Brevis"/>
        <s v="Shivam Dube"/>
        <s v="Ayush Mhatre"/>
        <s v="Urvil Patel"/>
        <s v="Kartik Sharma"/>
        <s v="Jamie Overton"/>
        <s v="Noor Ahmad"/>
        <s v="Khaleel Ahmed"/>
        <s v="Mukesh Choudhary"/>
        <s v="Anshul Kamboj"/>
        <s v="Shreyas Gopal"/>
        <s v="Matt Henry"/>
        <s v="KL Rahul"/>
        <s v="Abishek Porel"/>
        <s v="Karun Nair"/>
        <s v="Jake Fraser-McGurk"/>
        <s v="Tristan Stubbs"/>
        <s v="Sameer Rizvi"/>
        <s v="Axar Patel"/>
        <s v="Vipraj Nigam"/>
        <s v="Nitish Rana"/>
        <s v="Ashutosh Sharma"/>
        <s v="Kuldeep Yadav"/>
        <s v="Mukesh Kumar"/>
        <s v="Mitchell Starc"/>
        <s v="Dushmantha Chameera"/>
        <s v="T Natarajan"/>
        <s v="Shubman Gill"/>
        <s v="Jos Buttler"/>
        <s v="Sai Sudharsan"/>
        <s v="Kumar Kushagra"/>
        <s v="Anuj Rawat"/>
        <s v="Shahrukh Khan"/>
        <s v="Washington Sundar"/>
        <s v="Rahul Tewatia"/>
        <s v="Rashid Khan"/>
        <s v="Mohammed Siraj"/>
        <s v="Kagiso Rabada"/>
        <s v="Prasidh Krishna"/>
        <s v="Ishant Sharma"/>
        <s v="Arshad Khan"/>
        <s v="Sai Kishore"/>
        <s v="Ajinkya Rahane"/>
        <s v="Rinku Singh"/>
        <s v="Angkrish Raghuvanshi"/>
        <s v="Manish Pandey"/>
        <s v="Rahul Tripathi"/>
        <s v="Ramandeep Singh"/>
        <s v="Anukul Roy"/>
        <s v="Sunil Narine"/>
        <s v="Varun Chakravarthy"/>
        <s v="Harshit Rana"/>
        <s v="Vaibhav Arora"/>
        <s v="Cameron Green"/>
        <s v="Rachin Ravindra"/>
        <s v="Finn Allen"/>
        <s v="Luvnith Sisodia"/>
        <s v="Rishabh Pant"/>
        <s v="Aiden Markram"/>
        <s v="Nicholas Pooran"/>
        <s v="Mitchell Marsh"/>
        <s v="Ayush Badoni"/>
        <s v="Abdul Samad"/>
        <s v="Shahbaz Ahmed"/>
        <s v="Himmat Singh"/>
        <s v="Matthew Breetzke"/>
        <s v="Arshin Kulkarni"/>
        <s v="Mohammad Shami"/>
        <s v="Avesh Khan"/>
        <s v="Mayank Yadav"/>
        <s v="Digvesh Singh"/>
        <s v="M Siddharth"/>
        <s v="Rohit Sharma"/>
        <s v="Suryakumar Yadav"/>
        <s v="Hardik Pandya"/>
        <s v="Tilak Varma"/>
        <s v="Ryan Rickelton"/>
        <s v="Will Jacks"/>
        <s v="Naman Dhir"/>
        <s v="Robin Minz"/>
        <s v="Sherfane Rutherford"/>
        <s v="Jasprit Bumrah"/>
        <s v="Trent Boult"/>
        <s v="Deepak Chahar"/>
        <s v="Shardul Thakur"/>
        <s v="Mayank Markande"/>
        <s v="Allah Ghazanfar"/>
        <s v="Shreyas Iyer"/>
        <s v="Prabhsimran Singh"/>
        <s v="Shashank Singh"/>
        <s v="Nehal Wadhera"/>
        <s v="Priyansh Arya"/>
        <s v="Vishnu Vinod"/>
        <s v="Marcus Stoinis"/>
        <s v="Marco Jansen"/>
        <s v="Azmatullah Omarzai"/>
        <s v="Harpreet Brar"/>
        <s v="Musheer Khan"/>
        <s v="Harnoor Pannu"/>
        <s v="Arshdeep Singh"/>
        <s v="Yuzvendra Chahal"/>
        <s v="Lockie Ferguson"/>
        <s v="Yashasvi Jaiswal"/>
        <s v="Riyan Parag"/>
        <s v="Dhruv Jurel"/>
        <s v="Shimron Hetmyer"/>
        <s v="Shubham Dubey"/>
        <s v="Vaibhav Sooryavanshi"/>
        <s v="Ravindra Jadeja"/>
        <s v="Donovan Ferreira"/>
        <s v="Jofra Archer"/>
        <s v="Tushar Deshpande"/>
        <s v="Sandeep Sharma"/>
        <s v="Ravi Bishnoi"/>
        <s v="Yudhvir Singh"/>
        <s v="Emanjot Chahal"/>
        <s v="Kunal Rathore"/>
        <s v="Virat Kohli"/>
        <s v="Rajat Patidar"/>
        <s v="Devdutt Padikkal"/>
        <s v="Phil Salt"/>
        <s v="Jitesh Sharma"/>
        <s v="Tim David"/>
        <s v="Krunal Pandya"/>
        <s v="Venkatesh Iyer"/>
        <s v="Jacob Bethell"/>
        <s v="Romario Shepherd"/>
        <s v="Swapnil Singh"/>
        <s v="Josh Hazlewood"/>
        <s v="Bhuvneshwar Kumar"/>
        <s v="Yash Dayal"/>
        <s v="Nuwan Thushara"/>
        <s v="Travis Head"/>
        <s v="Abhishek Sharma"/>
        <s v="Ishan Kishan"/>
        <s v="Heinrich Klaasen"/>
        <s v="Nitish Kumar Reddy"/>
        <s v="Aniket Verma"/>
        <s v="Harshal Patel"/>
        <s v="Rahul Chahar"/>
        <s v="Kamindu Mendis"/>
        <s v="Liam Livingstone"/>
        <s v="Pat Cummins"/>
        <s v="Jaydev Unadkat"/>
        <s v="Simarjeet Singh"/>
        <s v="Eshan Malinga"/>
        <s v="Zeeshan Ansari"/>
      </sharedItems>
    </cacheField>
    <cacheField name="Team" numFmtId="0">
      <sharedItems count="10">
        <s v="Chennai Super Kings (CSK)"/>
        <s v="Delhi Capitals (DC)"/>
        <s v="Gujarat Titans (GT)"/>
        <s v="Kolkata Knight Riders (KKR)"/>
        <s v="Lucknow Super Giants (LSG)"/>
        <s v="Mumbai Indians (MI)"/>
        <s v="Punjab Kings (PBKS)"/>
        <s v="Rajasthan Royals (RR)"/>
        <s v="Royal Challengers Bengaluru (RCB)"/>
        <s v="Sunrisers Hyderabad (SRH)"/>
      </sharedItems>
    </cacheField>
    <cacheField name="Match 1" numFmtId="0">
      <sharedItems containsSemiMixedTypes="0" containsString="0" containsNumber="1" containsInteger="1" minValue="18" maxValue="100"/>
    </cacheField>
    <cacheField name="Match 2" numFmtId="0">
      <sharedItems containsSemiMixedTypes="0" containsString="0" containsNumber="1" containsInteger="1" minValue="18" maxValue="99"/>
    </cacheField>
    <cacheField name="Match 3" numFmtId="0">
      <sharedItems containsSemiMixedTypes="0" containsString="0" containsNumber="1" containsInteger="1" minValue="18" maxValue="100"/>
    </cacheField>
    <cacheField name="Match 4" numFmtId="0">
      <sharedItems containsSemiMixedTypes="0" containsString="0" containsNumber="1" containsInteger="1" minValue="18" maxValue="100"/>
    </cacheField>
    <cacheField name="Match 5" numFmtId="0">
      <sharedItems containsSemiMixedTypes="0" containsString="0" containsNumber="1" containsInteger="1" minValue="18" maxValue="100"/>
    </cacheField>
    <cacheField name="Total Performance" numFmtId="0">
      <sharedItems containsSemiMixedTypes="0" containsString="0" containsNumber="1" containsInteger="1" minValue="170" maxValue="442"/>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4" maxValue="0.88400000000000001"/>
    </cacheField>
    <cacheField name="Away From Target %" numFmtId="10">
      <sharedItems containsSemiMixedTypes="0" containsString="0" containsNumber="1" minValue="0.11599999999999901" maxValue="0.65999999999999903"/>
    </cacheField>
    <cacheField name="Performance Status" numFmtId="0">
      <sharedItems count="4">
        <s v="Needs Improvement"/>
        <s v="Excellent"/>
        <s v="Average"/>
        <s v="Good"/>
      </sharedItems>
    </cacheField>
  </cacheFields>
  <extLst>
    <ext xmlns:x14="http://schemas.microsoft.com/office/spreadsheetml/2009/9/main" uri="{725AE2AE-9491-48be-B2B4-4EB974FC3084}">
      <x14:pivotCacheDefinition pivotCacheId="15467429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s v="CSK-Ruturaj-01"/>
    <x v="0"/>
    <x v="0"/>
    <n v="35"/>
    <n v="74"/>
    <n v="32"/>
    <n v="86"/>
    <n v="39"/>
    <n v="266"/>
    <n v="500"/>
    <n v="0.53200000000000003"/>
    <n v="0.46799999999999897"/>
    <x v="0"/>
  </r>
  <r>
    <s v="CSK-MS-02"/>
    <x v="1"/>
    <x v="0"/>
    <n v="91"/>
    <n v="84"/>
    <n v="99"/>
    <n v="67"/>
    <n v="70"/>
    <n v="411"/>
    <n v="500"/>
    <n v="0.82199999999999995"/>
    <n v="0.17799999999999999"/>
    <x v="1"/>
  </r>
  <r>
    <s v="CSK-Sanju-03"/>
    <x v="2"/>
    <x v="0"/>
    <n v="47"/>
    <n v="51"/>
    <n v="25"/>
    <n v="21"/>
    <n v="59"/>
    <n v="203"/>
    <n v="500"/>
    <n v="0.40600000000000003"/>
    <n v="0.59399999999999997"/>
    <x v="0"/>
  </r>
  <r>
    <s v="CSK-Dewald-04"/>
    <x v="3"/>
    <x v="0"/>
    <n v="69"/>
    <n v="42"/>
    <n v="18"/>
    <n v="43"/>
    <n v="86"/>
    <n v="258"/>
    <n v="500"/>
    <n v="0.51600000000000001"/>
    <n v="0.48399999999999999"/>
    <x v="0"/>
  </r>
  <r>
    <s v="CSK-Shivam-05"/>
    <x v="4"/>
    <x v="0"/>
    <n v="65"/>
    <n v="22"/>
    <n v="32"/>
    <n v="47"/>
    <n v="84"/>
    <n v="250"/>
    <n v="500"/>
    <n v="0.5"/>
    <n v="0.5"/>
    <x v="0"/>
  </r>
  <r>
    <s v="CSK-Ayush-06"/>
    <x v="5"/>
    <x v="0"/>
    <n v="88"/>
    <n v="44"/>
    <n v="41"/>
    <n v="99"/>
    <n v="59"/>
    <n v="331"/>
    <n v="500"/>
    <n v="0.66200000000000003"/>
    <n v="0.33799999999999902"/>
    <x v="2"/>
  </r>
  <r>
    <s v="CSK-Urvil-07"/>
    <x v="6"/>
    <x v="0"/>
    <n v="83"/>
    <n v="92"/>
    <n v="25"/>
    <n v="60"/>
    <n v="22"/>
    <n v="282"/>
    <n v="500"/>
    <n v="0.56399999999999995"/>
    <n v="0.436"/>
    <x v="0"/>
  </r>
  <r>
    <s v="CSK-Kartik-08"/>
    <x v="7"/>
    <x v="0"/>
    <n v="35"/>
    <n v="57"/>
    <n v="84"/>
    <n v="62"/>
    <n v="38"/>
    <n v="276"/>
    <n v="500"/>
    <n v="0.55200000000000005"/>
    <n v="0.44799999999999901"/>
    <x v="0"/>
  </r>
  <r>
    <s v="CSK-Jamie-09"/>
    <x v="8"/>
    <x v="0"/>
    <n v="80"/>
    <n v="45"/>
    <n v="48"/>
    <n v="81"/>
    <n v="61"/>
    <n v="315"/>
    <n v="500"/>
    <n v="0.63"/>
    <n v="0.37"/>
    <x v="2"/>
  </r>
  <r>
    <s v="CSK-Noor-10"/>
    <x v="9"/>
    <x v="0"/>
    <n v="100"/>
    <n v="95"/>
    <n v="53"/>
    <n v="20"/>
    <n v="64"/>
    <n v="332"/>
    <n v="500"/>
    <n v="0.66400000000000003"/>
    <n v="0.33599999999999902"/>
    <x v="2"/>
  </r>
  <r>
    <s v="CSK-Khaleel-11"/>
    <x v="10"/>
    <x v="0"/>
    <n v="31"/>
    <n v="81"/>
    <n v="41"/>
    <n v="73"/>
    <n v="87"/>
    <n v="313"/>
    <n v="500"/>
    <n v="0.626"/>
    <n v="0.374"/>
    <x v="2"/>
  </r>
  <r>
    <s v="CSK-Mukesh-12"/>
    <x v="11"/>
    <x v="0"/>
    <n v="74"/>
    <n v="59"/>
    <n v="67"/>
    <n v="49"/>
    <n v="35"/>
    <n v="284"/>
    <n v="500"/>
    <n v="0.56799999999999995"/>
    <n v="0.432"/>
    <x v="0"/>
  </r>
  <r>
    <s v="CSK-Anshul-13"/>
    <x v="12"/>
    <x v="0"/>
    <n v="25"/>
    <n v="85"/>
    <n v="37"/>
    <n v="29"/>
    <n v="64"/>
    <n v="240"/>
    <n v="500"/>
    <n v="0.48"/>
    <n v="0.52"/>
    <x v="0"/>
  </r>
  <r>
    <s v="CSK-Shreyas-14"/>
    <x v="13"/>
    <x v="0"/>
    <n v="45"/>
    <n v="69"/>
    <n v="53"/>
    <n v="32"/>
    <n v="24"/>
    <n v="223"/>
    <n v="500"/>
    <n v="0.44600000000000001"/>
    <n v="0.55400000000000005"/>
    <x v="0"/>
  </r>
  <r>
    <s v="CSK-Matt-15"/>
    <x v="14"/>
    <x v="0"/>
    <n v="56"/>
    <n v="37"/>
    <n v="32"/>
    <n v="68"/>
    <n v="48"/>
    <n v="241"/>
    <n v="500"/>
    <n v="0.48199999999999998"/>
    <n v="0.51800000000000002"/>
    <x v="0"/>
  </r>
  <r>
    <s v="DC-KL-01"/>
    <x v="15"/>
    <x v="1"/>
    <n v="20"/>
    <n v="97"/>
    <n v="58"/>
    <n v="88"/>
    <n v="63"/>
    <n v="326"/>
    <n v="500"/>
    <n v="0.65200000000000002"/>
    <n v="0.34799999999999998"/>
    <x v="2"/>
  </r>
  <r>
    <s v="DC-Abishek-02"/>
    <x v="16"/>
    <x v="1"/>
    <n v="96"/>
    <n v="52"/>
    <n v="86"/>
    <n v="62"/>
    <n v="23"/>
    <n v="319"/>
    <n v="500"/>
    <n v="0.63800000000000001"/>
    <n v="0.36199999999999999"/>
    <x v="2"/>
  </r>
  <r>
    <s v="DC-Karun-03"/>
    <x v="17"/>
    <x v="1"/>
    <n v="56"/>
    <n v="98"/>
    <n v="32"/>
    <n v="69"/>
    <n v="26"/>
    <n v="281"/>
    <n v="500"/>
    <n v="0.56200000000000006"/>
    <n v="0.437999999999999"/>
    <x v="0"/>
  </r>
  <r>
    <s v="DC-Jake-04"/>
    <x v="18"/>
    <x v="1"/>
    <n v="98"/>
    <n v="25"/>
    <n v="83"/>
    <n v="18"/>
    <n v="29"/>
    <n v="253"/>
    <n v="500"/>
    <n v="0.50600000000000001"/>
    <n v="0.49399999999999999"/>
    <x v="0"/>
  </r>
  <r>
    <s v="DC-Tristan-05"/>
    <x v="19"/>
    <x v="1"/>
    <n v="37"/>
    <n v="99"/>
    <n v="60"/>
    <n v="52"/>
    <n v="22"/>
    <n v="270"/>
    <n v="500"/>
    <n v="0.54"/>
    <n v="0.45999999999999902"/>
    <x v="0"/>
  </r>
  <r>
    <s v="DC-Sameer-06"/>
    <x v="20"/>
    <x v="1"/>
    <n v="41"/>
    <n v="70"/>
    <n v="38"/>
    <n v="72"/>
    <n v="65"/>
    <n v="286"/>
    <n v="500"/>
    <n v="0.57199999999999995"/>
    <n v="0.42799999999999999"/>
    <x v="0"/>
  </r>
  <r>
    <s v="DC-Axar-07"/>
    <x v="21"/>
    <x v="1"/>
    <n v="39"/>
    <n v="65"/>
    <n v="34"/>
    <n v="44"/>
    <n v="66"/>
    <n v="248"/>
    <n v="500"/>
    <n v="0.496"/>
    <n v="0.504"/>
    <x v="0"/>
  </r>
  <r>
    <s v="DC-Vipraj-08"/>
    <x v="22"/>
    <x v="1"/>
    <n v="67"/>
    <n v="30"/>
    <n v="52"/>
    <n v="72"/>
    <n v="60"/>
    <n v="281"/>
    <n v="500"/>
    <n v="0.56200000000000006"/>
    <n v="0.437999999999999"/>
    <x v="0"/>
  </r>
  <r>
    <s v="DC-Nitish-09"/>
    <x v="23"/>
    <x v="1"/>
    <n v="43"/>
    <n v="39"/>
    <n v="32"/>
    <n v="59"/>
    <n v="95"/>
    <n v="268"/>
    <n v="500"/>
    <n v="0.53600000000000003"/>
    <n v="0.46399999999999902"/>
    <x v="0"/>
  </r>
  <r>
    <s v="DC-Ashutosh-10"/>
    <x v="24"/>
    <x v="1"/>
    <n v="94"/>
    <n v="47"/>
    <n v="66"/>
    <n v="23"/>
    <n v="48"/>
    <n v="278"/>
    <n v="500"/>
    <n v="0.55600000000000005"/>
    <n v="0.44399999999999901"/>
    <x v="0"/>
  </r>
  <r>
    <s v="DC-Kuldeep-11"/>
    <x v="25"/>
    <x v="1"/>
    <n v="51"/>
    <n v="22"/>
    <n v="66"/>
    <n v="62"/>
    <n v="96"/>
    <n v="297"/>
    <n v="500"/>
    <n v="0.59399999999999997"/>
    <n v="0.40600000000000003"/>
    <x v="0"/>
  </r>
  <r>
    <s v="DC-Mukesh-12"/>
    <x v="26"/>
    <x v="1"/>
    <n v="26"/>
    <n v="64"/>
    <n v="88"/>
    <n v="65"/>
    <n v="87"/>
    <n v="330"/>
    <n v="500"/>
    <n v="0.66"/>
    <n v="0.33999999999999903"/>
    <x v="2"/>
  </r>
  <r>
    <s v="DC-Mitchell-13"/>
    <x v="27"/>
    <x v="1"/>
    <n v="45"/>
    <n v="21"/>
    <n v="72"/>
    <n v="53"/>
    <n v="50"/>
    <n v="241"/>
    <n v="500"/>
    <n v="0.48199999999999998"/>
    <n v="0.51800000000000002"/>
    <x v="0"/>
  </r>
  <r>
    <s v="DC-Dushmantha-14"/>
    <x v="28"/>
    <x v="1"/>
    <n v="72"/>
    <n v="21"/>
    <n v="37"/>
    <n v="61"/>
    <n v="79"/>
    <n v="270"/>
    <n v="500"/>
    <n v="0.54"/>
    <n v="0.45999999999999902"/>
    <x v="0"/>
  </r>
  <r>
    <s v="DC-T-15"/>
    <x v="29"/>
    <x v="1"/>
    <n v="56"/>
    <n v="62"/>
    <n v="20"/>
    <n v="66"/>
    <n v="68"/>
    <n v="272"/>
    <n v="500"/>
    <n v="0.54400000000000004"/>
    <n v="0.45599999999999902"/>
    <x v="0"/>
  </r>
  <r>
    <s v="GT-Shubman-01"/>
    <x v="30"/>
    <x v="2"/>
    <n v="21"/>
    <n v="52"/>
    <n v="81"/>
    <n v="74"/>
    <n v="18"/>
    <n v="246"/>
    <n v="500"/>
    <n v="0.49199999999999999"/>
    <n v="0.50800000000000001"/>
    <x v="0"/>
  </r>
  <r>
    <s v="GT-Jos-02"/>
    <x v="31"/>
    <x v="2"/>
    <n v="54"/>
    <n v="23"/>
    <n v="56"/>
    <n v="84"/>
    <n v="76"/>
    <n v="293"/>
    <n v="500"/>
    <n v="0.58599999999999997"/>
    <n v="0.41399999999999998"/>
    <x v="0"/>
  </r>
  <r>
    <s v="GT-Sai-03"/>
    <x v="32"/>
    <x v="2"/>
    <n v="20"/>
    <n v="73"/>
    <n v="77"/>
    <n v="78"/>
    <n v="92"/>
    <n v="340"/>
    <n v="500"/>
    <n v="0.68"/>
    <n v="0.31999999999999901"/>
    <x v="2"/>
  </r>
  <r>
    <s v="GT-Kumar-04"/>
    <x v="33"/>
    <x v="2"/>
    <n v="18"/>
    <n v="83"/>
    <n v="67"/>
    <n v="87"/>
    <n v="60"/>
    <n v="315"/>
    <n v="500"/>
    <n v="0.63"/>
    <n v="0.37"/>
    <x v="2"/>
  </r>
  <r>
    <s v="GT-Anuj-05"/>
    <x v="34"/>
    <x v="2"/>
    <n v="57"/>
    <n v="61"/>
    <n v="68"/>
    <n v="18"/>
    <n v="23"/>
    <n v="227"/>
    <n v="500"/>
    <n v="0.45400000000000001"/>
    <n v="0.54600000000000004"/>
    <x v="0"/>
  </r>
  <r>
    <s v="GT-Shahrukh-06"/>
    <x v="35"/>
    <x v="2"/>
    <n v="72"/>
    <n v="33"/>
    <n v="24"/>
    <n v="94"/>
    <n v="96"/>
    <n v="319"/>
    <n v="500"/>
    <n v="0.63800000000000001"/>
    <n v="0.36199999999999999"/>
    <x v="2"/>
  </r>
  <r>
    <s v="GT-Washington-07"/>
    <x v="36"/>
    <x v="2"/>
    <n v="66"/>
    <n v="32"/>
    <n v="75"/>
    <n v="99"/>
    <n v="50"/>
    <n v="322"/>
    <n v="500"/>
    <n v="0.64400000000000002"/>
    <n v="0.35599999999999998"/>
    <x v="2"/>
  </r>
  <r>
    <s v="GT-Rahul-08"/>
    <x v="37"/>
    <x v="2"/>
    <n v="40"/>
    <n v="81"/>
    <n v="73"/>
    <n v="76"/>
    <n v="58"/>
    <n v="328"/>
    <n v="500"/>
    <n v="0.65600000000000003"/>
    <n v="0.34399999999999997"/>
    <x v="2"/>
  </r>
  <r>
    <s v="GT-Rashid-09"/>
    <x v="38"/>
    <x v="2"/>
    <n v="31"/>
    <n v="18"/>
    <n v="35"/>
    <n v="33"/>
    <n v="83"/>
    <n v="200"/>
    <n v="500"/>
    <n v="0.4"/>
    <n v="0.6"/>
    <x v="0"/>
  </r>
  <r>
    <s v="GT-Mohammed-10"/>
    <x v="39"/>
    <x v="2"/>
    <n v="36"/>
    <n v="64"/>
    <n v="28"/>
    <n v="94"/>
    <n v="33"/>
    <n v="255"/>
    <n v="500"/>
    <n v="0.51"/>
    <n v="0.49"/>
    <x v="0"/>
  </r>
  <r>
    <s v="GT-Kagiso-11"/>
    <x v="40"/>
    <x v="2"/>
    <n v="74"/>
    <n v="95"/>
    <n v="24"/>
    <n v="25"/>
    <n v="100"/>
    <n v="318"/>
    <n v="500"/>
    <n v="0.63600000000000001"/>
    <n v="0.36399999999999999"/>
    <x v="2"/>
  </r>
  <r>
    <s v="GT-Prasidh-12"/>
    <x v="41"/>
    <x v="2"/>
    <n v="21"/>
    <n v="55"/>
    <n v="19"/>
    <n v="54"/>
    <n v="21"/>
    <n v="170"/>
    <n v="500"/>
    <n v="0.34"/>
    <n v="0.65999999999999903"/>
    <x v="0"/>
  </r>
  <r>
    <s v="GT-Ishant-13"/>
    <x v="42"/>
    <x v="2"/>
    <n v="70"/>
    <n v="89"/>
    <n v="90"/>
    <n v="88"/>
    <n v="91"/>
    <n v="428"/>
    <n v="500"/>
    <n v="0.85599999999999998"/>
    <n v="0.14399999999999999"/>
    <x v="1"/>
  </r>
  <r>
    <s v="GT-Arshad-14"/>
    <x v="43"/>
    <x v="2"/>
    <n v="20"/>
    <n v="69"/>
    <n v="19"/>
    <n v="60"/>
    <n v="21"/>
    <n v="189"/>
    <n v="500"/>
    <n v="0.378"/>
    <n v="0.622"/>
    <x v="0"/>
  </r>
  <r>
    <s v="GT-Sai-15"/>
    <x v="44"/>
    <x v="2"/>
    <n v="22"/>
    <n v="24"/>
    <n v="51"/>
    <n v="38"/>
    <n v="36"/>
    <n v="171"/>
    <n v="500"/>
    <n v="0.34200000000000003"/>
    <n v="0.65799999999999903"/>
    <x v="0"/>
  </r>
  <r>
    <s v="KKR-Ajinkya-01"/>
    <x v="45"/>
    <x v="3"/>
    <n v="49"/>
    <n v="19"/>
    <n v="57"/>
    <n v="74"/>
    <n v="30"/>
    <n v="229"/>
    <n v="500"/>
    <n v="0.45800000000000002"/>
    <n v="0.54200000000000004"/>
    <x v="0"/>
  </r>
  <r>
    <s v="KKR-Rinku-02"/>
    <x v="46"/>
    <x v="3"/>
    <n v="54"/>
    <n v="75"/>
    <n v="46"/>
    <n v="66"/>
    <n v="91"/>
    <n v="332"/>
    <n v="500"/>
    <n v="0.66400000000000003"/>
    <n v="0.33599999999999902"/>
    <x v="2"/>
  </r>
  <r>
    <s v="KKR-Angkrish-03"/>
    <x v="47"/>
    <x v="3"/>
    <n v="69"/>
    <n v="98"/>
    <n v="29"/>
    <n v="100"/>
    <n v="51"/>
    <n v="347"/>
    <n v="500"/>
    <n v="0.69399999999999995"/>
    <n v="0.30599999999999999"/>
    <x v="2"/>
  </r>
  <r>
    <s v="KKR-Manish-04"/>
    <x v="48"/>
    <x v="3"/>
    <n v="98"/>
    <n v="52"/>
    <n v="95"/>
    <n v="30"/>
    <n v="75"/>
    <n v="350"/>
    <n v="500"/>
    <n v="0.7"/>
    <n v="0.3"/>
    <x v="3"/>
  </r>
  <r>
    <s v="KKR-Rahul-05"/>
    <x v="49"/>
    <x v="3"/>
    <n v="95"/>
    <n v="30"/>
    <n v="90"/>
    <n v="46"/>
    <n v="28"/>
    <n v="289"/>
    <n v="500"/>
    <n v="0.57799999999999996"/>
    <n v="0.42199999999999999"/>
    <x v="0"/>
  </r>
  <r>
    <s v="KKR-Ramandeep-06"/>
    <x v="50"/>
    <x v="3"/>
    <n v="37"/>
    <n v="29"/>
    <n v="79"/>
    <n v="62"/>
    <n v="64"/>
    <n v="271"/>
    <n v="500"/>
    <n v="0.54200000000000004"/>
    <n v="0.45799999999999902"/>
    <x v="0"/>
  </r>
  <r>
    <s v="KKR-Anukul-07"/>
    <x v="51"/>
    <x v="3"/>
    <n v="85"/>
    <n v="50"/>
    <n v="100"/>
    <n v="96"/>
    <n v="94"/>
    <n v="425"/>
    <n v="500"/>
    <n v="0.85"/>
    <n v="0.15"/>
    <x v="1"/>
  </r>
  <r>
    <s v="KKR-Sunil-08"/>
    <x v="52"/>
    <x v="3"/>
    <n v="84"/>
    <n v="19"/>
    <n v="46"/>
    <n v="32"/>
    <n v="60"/>
    <n v="241"/>
    <n v="500"/>
    <n v="0.48199999999999998"/>
    <n v="0.51800000000000002"/>
    <x v="0"/>
  </r>
  <r>
    <s v="KKR-Varun-09"/>
    <x v="53"/>
    <x v="3"/>
    <n v="87"/>
    <n v="42"/>
    <n v="49"/>
    <n v="85"/>
    <n v="41"/>
    <n v="304"/>
    <n v="500"/>
    <n v="0.60799999999999998"/>
    <n v="0.39200000000000002"/>
    <x v="2"/>
  </r>
  <r>
    <s v="KKR-Harshit-10"/>
    <x v="54"/>
    <x v="3"/>
    <n v="76"/>
    <n v="76"/>
    <n v="39"/>
    <n v="25"/>
    <n v="82"/>
    <n v="298"/>
    <n v="500"/>
    <n v="0.59599999999999997"/>
    <n v="0.40400000000000003"/>
    <x v="0"/>
  </r>
  <r>
    <s v="KKR-Vaibhav-11"/>
    <x v="55"/>
    <x v="3"/>
    <n v="25"/>
    <n v="52"/>
    <n v="66"/>
    <n v="70"/>
    <n v="76"/>
    <n v="289"/>
    <n v="500"/>
    <n v="0.57799999999999996"/>
    <n v="0.42199999999999999"/>
    <x v="0"/>
  </r>
  <r>
    <s v="KKR-Cameron-12"/>
    <x v="56"/>
    <x v="3"/>
    <n v="85"/>
    <n v="87"/>
    <n v="66"/>
    <n v="72"/>
    <n v="39"/>
    <n v="349"/>
    <n v="500"/>
    <n v="0.69799999999999995"/>
    <n v="0.30199999999999999"/>
    <x v="2"/>
  </r>
  <r>
    <s v="KKR-Rachin-13"/>
    <x v="57"/>
    <x v="3"/>
    <n v="98"/>
    <n v="89"/>
    <n v="29"/>
    <n v="43"/>
    <n v="86"/>
    <n v="345"/>
    <n v="500"/>
    <n v="0.69"/>
    <n v="0.31"/>
    <x v="2"/>
  </r>
  <r>
    <s v="KKR-Finn-14"/>
    <x v="58"/>
    <x v="3"/>
    <n v="87"/>
    <n v="81"/>
    <n v="97"/>
    <n v="81"/>
    <n v="57"/>
    <n v="403"/>
    <n v="500"/>
    <n v="0.80600000000000005"/>
    <n v="0.19399999999999901"/>
    <x v="1"/>
  </r>
  <r>
    <s v="KKR-Luvnith-15"/>
    <x v="59"/>
    <x v="3"/>
    <n v="93"/>
    <n v="91"/>
    <n v="64"/>
    <n v="22"/>
    <n v="32"/>
    <n v="302"/>
    <n v="500"/>
    <n v="0.60399999999999998"/>
    <n v="0.39600000000000002"/>
    <x v="2"/>
  </r>
  <r>
    <s v="LSG-Rishabh-01"/>
    <x v="60"/>
    <x v="4"/>
    <n v="76"/>
    <n v="23"/>
    <n v="26"/>
    <n v="22"/>
    <n v="46"/>
    <n v="193"/>
    <n v="500"/>
    <n v="0.38600000000000001"/>
    <n v="0.61399999999999999"/>
    <x v="0"/>
  </r>
  <r>
    <s v="LSG-Aiden-02"/>
    <x v="61"/>
    <x v="4"/>
    <n v="43"/>
    <n v="31"/>
    <n v="81"/>
    <n v="80"/>
    <n v="57"/>
    <n v="292"/>
    <n v="500"/>
    <n v="0.58399999999999996"/>
    <n v="0.41599999999999998"/>
    <x v="0"/>
  </r>
  <r>
    <s v="LSG-Nicholas-03"/>
    <x v="62"/>
    <x v="4"/>
    <n v="64"/>
    <n v="25"/>
    <n v="22"/>
    <n v="23"/>
    <n v="41"/>
    <n v="175"/>
    <n v="500"/>
    <n v="0.35"/>
    <n v="0.65"/>
    <x v="0"/>
  </r>
  <r>
    <s v="LSG-Mitchell-04"/>
    <x v="63"/>
    <x v="4"/>
    <n v="45"/>
    <n v="69"/>
    <n v="76"/>
    <n v="98"/>
    <n v="90"/>
    <n v="378"/>
    <n v="500"/>
    <n v="0.75600000000000001"/>
    <n v="0.24399999999999999"/>
    <x v="3"/>
  </r>
  <r>
    <s v="LSG-Ayush-05"/>
    <x v="64"/>
    <x v="4"/>
    <n v="83"/>
    <n v="34"/>
    <n v="91"/>
    <n v="87"/>
    <n v="44"/>
    <n v="339"/>
    <n v="500"/>
    <n v="0.67800000000000005"/>
    <n v="0.32199999999999901"/>
    <x v="2"/>
  </r>
  <r>
    <s v="LSG-Abdul-06"/>
    <x v="65"/>
    <x v="4"/>
    <n v="49"/>
    <n v="74"/>
    <n v="38"/>
    <n v="62"/>
    <n v="56"/>
    <n v="279"/>
    <n v="500"/>
    <n v="0.55800000000000005"/>
    <n v="0.441999999999999"/>
    <x v="0"/>
  </r>
  <r>
    <s v="LSG-Shahbaz-07"/>
    <x v="66"/>
    <x v="4"/>
    <n v="51"/>
    <n v="83"/>
    <n v="63"/>
    <n v="65"/>
    <n v="39"/>
    <n v="301"/>
    <n v="500"/>
    <n v="0.60199999999999998"/>
    <n v="0.39800000000000002"/>
    <x v="2"/>
  </r>
  <r>
    <s v="LSG-Himmat-08"/>
    <x v="67"/>
    <x v="4"/>
    <n v="67"/>
    <n v="57"/>
    <n v="24"/>
    <n v="93"/>
    <n v="67"/>
    <n v="308"/>
    <n v="500"/>
    <n v="0.61599999999999999"/>
    <n v="0.38400000000000001"/>
    <x v="2"/>
  </r>
  <r>
    <s v="LSG-Matthew-09"/>
    <x v="68"/>
    <x v="4"/>
    <n v="27"/>
    <n v="89"/>
    <n v="94"/>
    <n v="61"/>
    <n v="49"/>
    <n v="320"/>
    <n v="500"/>
    <n v="0.64"/>
    <n v="0.36"/>
    <x v="2"/>
  </r>
  <r>
    <s v="LSG-Arshin-10"/>
    <x v="69"/>
    <x v="4"/>
    <n v="68"/>
    <n v="56"/>
    <n v="48"/>
    <n v="91"/>
    <n v="40"/>
    <n v="303"/>
    <n v="500"/>
    <n v="0.60599999999999998"/>
    <n v="0.39400000000000002"/>
    <x v="2"/>
  </r>
  <r>
    <s v="LSG-Mohammad-11"/>
    <x v="70"/>
    <x v="4"/>
    <n v="93"/>
    <n v="82"/>
    <n v="50"/>
    <n v="88"/>
    <n v="92"/>
    <n v="405"/>
    <n v="500"/>
    <n v="0.81"/>
    <n v="0.189999999999999"/>
    <x v="1"/>
  </r>
  <r>
    <s v="LSG-Avesh-12"/>
    <x v="71"/>
    <x v="4"/>
    <n v="68"/>
    <n v="64"/>
    <n v="43"/>
    <n v="58"/>
    <n v="90"/>
    <n v="323"/>
    <n v="500"/>
    <n v="0.64600000000000002"/>
    <n v="0.35399999999999998"/>
    <x v="2"/>
  </r>
  <r>
    <s v="LSG-Mayank-13"/>
    <x v="72"/>
    <x v="4"/>
    <n v="28"/>
    <n v="99"/>
    <n v="69"/>
    <n v="96"/>
    <n v="50"/>
    <n v="342"/>
    <n v="500"/>
    <n v="0.68400000000000005"/>
    <n v="0.315999999999999"/>
    <x v="2"/>
  </r>
  <r>
    <s v="LSG-Digvesh-14"/>
    <x v="73"/>
    <x v="4"/>
    <n v="90"/>
    <n v="46"/>
    <n v="53"/>
    <n v="61"/>
    <n v="56"/>
    <n v="306"/>
    <n v="500"/>
    <n v="0.61199999999999999"/>
    <n v="0.38800000000000001"/>
    <x v="2"/>
  </r>
  <r>
    <s v="LSG-M-15"/>
    <x v="74"/>
    <x v="4"/>
    <n v="95"/>
    <n v="82"/>
    <n v="24"/>
    <n v="35"/>
    <n v="35"/>
    <n v="271"/>
    <n v="500"/>
    <n v="0.54200000000000004"/>
    <n v="0.45799999999999902"/>
    <x v="0"/>
  </r>
  <r>
    <s v="MI-Rohit-01"/>
    <x v="75"/>
    <x v="5"/>
    <n v="38"/>
    <n v="60"/>
    <n v="96"/>
    <n v="67"/>
    <n v="40"/>
    <n v="301"/>
    <n v="500"/>
    <n v="0.60199999999999998"/>
    <n v="0.39800000000000002"/>
    <x v="2"/>
  </r>
  <r>
    <s v="MI-Suryakumar-02"/>
    <x v="76"/>
    <x v="5"/>
    <n v="93"/>
    <n v="36"/>
    <n v="79"/>
    <n v="88"/>
    <n v="69"/>
    <n v="365"/>
    <n v="500"/>
    <n v="0.73"/>
    <n v="0.27"/>
    <x v="3"/>
  </r>
  <r>
    <s v="MI-Hardik-03"/>
    <x v="77"/>
    <x v="5"/>
    <n v="71"/>
    <n v="52"/>
    <n v="23"/>
    <n v="47"/>
    <n v="30"/>
    <n v="223"/>
    <n v="500"/>
    <n v="0.44600000000000001"/>
    <n v="0.55400000000000005"/>
    <x v="0"/>
  </r>
  <r>
    <s v="MI-Tilak-04"/>
    <x v="78"/>
    <x v="5"/>
    <n v="89"/>
    <n v="48"/>
    <n v="19"/>
    <n v="39"/>
    <n v="82"/>
    <n v="277"/>
    <n v="500"/>
    <n v="0.55400000000000005"/>
    <n v="0.44599999999999901"/>
    <x v="0"/>
  </r>
  <r>
    <s v="MI-Ryan-05"/>
    <x v="79"/>
    <x v="5"/>
    <n v="96"/>
    <n v="52"/>
    <n v="76"/>
    <n v="21"/>
    <n v="63"/>
    <n v="308"/>
    <n v="500"/>
    <n v="0.61599999999999999"/>
    <n v="0.38400000000000001"/>
    <x v="2"/>
  </r>
  <r>
    <s v="MI-Will-06"/>
    <x v="80"/>
    <x v="5"/>
    <n v="22"/>
    <n v="89"/>
    <n v="97"/>
    <n v="33"/>
    <n v="97"/>
    <n v="338"/>
    <n v="500"/>
    <n v="0.67600000000000005"/>
    <n v="0.32399999999999901"/>
    <x v="2"/>
  </r>
  <r>
    <s v="MI-Naman-07"/>
    <x v="81"/>
    <x v="5"/>
    <n v="93"/>
    <n v="36"/>
    <n v="57"/>
    <n v="99"/>
    <n v="51"/>
    <n v="336"/>
    <n v="500"/>
    <n v="0.67200000000000004"/>
    <n v="0.32799999999999901"/>
    <x v="2"/>
  </r>
  <r>
    <s v="MI-Robin-08"/>
    <x v="82"/>
    <x v="5"/>
    <n v="88"/>
    <n v="98"/>
    <n v="77"/>
    <n v="89"/>
    <n v="90"/>
    <n v="442"/>
    <n v="500"/>
    <n v="0.88400000000000001"/>
    <n v="0.11599999999999901"/>
    <x v="1"/>
  </r>
  <r>
    <s v="MI-Sherfane-09"/>
    <x v="83"/>
    <x v="5"/>
    <n v="42"/>
    <n v="18"/>
    <n v="53"/>
    <n v="47"/>
    <n v="53"/>
    <n v="213"/>
    <n v="500"/>
    <n v="0.42599999999999999"/>
    <n v="0.57399999999999995"/>
    <x v="0"/>
  </r>
  <r>
    <s v="MI-Jasprit-10"/>
    <x v="84"/>
    <x v="5"/>
    <n v="88"/>
    <n v="26"/>
    <n v="79"/>
    <n v="91"/>
    <n v="77"/>
    <n v="361"/>
    <n v="500"/>
    <n v="0.72199999999999998"/>
    <n v="0.27800000000000002"/>
    <x v="3"/>
  </r>
  <r>
    <s v="MI-Trent-11"/>
    <x v="85"/>
    <x v="5"/>
    <n v="63"/>
    <n v="47"/>
    <n v="74"/>
    <n v="64"/>
    <n v="81"/>
    <n v="329"/>
    <n v="500"/>
    <n v="0.65800000000000003"/>
    <n v="0.34199999999999903"/>
    <x v="2"/>
  </r>
  <r>
    <s v="MI-Deepak-12"/>
    <x v="86"/>
    <x v="5"/>
    <n v="55"/>
    <n v="36"/>
    <n v="53"/>
    <n v="73"/>
    <n v="53"/>
    <n v="270"/>
    <n v="500"/>
    <n v="0.54"/>
    <n v="0.45999999999999902"/>
    <x v="0"/>
  </r>
  <r>
    <s v="MI-Shardul-13"/>
    <x v="87"/>
    <x v="5"/>
    <n v="51"/>
    <n v="24"/>
    <n v="39"/>
    <n v="24"/>
    <n v="53"/>
    <n v="191"/>
    <n v="500"/>
    <n v="0.38200000000000001"/>
    <n v="0.61799999999999999"/>
    <x v="0"/>
  </r>
  <r>
    <s v="MI-Mayank-14"/>
    <x v="88"/>
    <x v="5"/>
    <n v="94"/>
    <n v="96"/>
    <n v="28"/>
    <n v="76"/>
    <n v="52"/>
    <n v="346"/>
    <n v="500"/>
    <n v="0.69199999999999995"/>
    <n v="0.308"/>
    <x v="2"/>
  </r>
  <r>
    <s v="MI-Allah-15"/>
    <x v="89"/>
    <x v="5"/>
    <n v="33"/>
    <n v="64"/>
    <n v="42"/>
    <n v="19"/>
    <n v="69"/>
    <n v="227"/>
    <n v="500"/>
    <n v="0.45400000000000001"/>
    <n v="0.54600000000000004"/>
    <x v="0"/>
  </r>
  <r>
    <s v="PBKS-Shreyas-01"/>
    <x v="90"/>
    <x v="6"/>
    <n v="78"/>
    <n v="58"/>
    <n v="34"/>
    <n v="89"/>
    <n v="81"/>
    <n v="340"/>
    <n v="500"/>
    <n v="0.68"/>
    <n v="0.31999999999999901"/>
    <x v="2"/>
  </r>
  <r>
    <s v="PBKS-Prabhsimran-02"/>
    <x v="91"/>
    <x v="6"/>
    <n v="75"/>
    <n v="44"/>
    <n v="65"/>
    <n v="91"/>
    <n v="28"/>
    <n v="303"/>
    <n v="500"/>
    <n v="0.60599999999999998"/>
    <n v="0.39400000000000002"/>
    <x v="2"/>
  </r>
  <r>
    <s v="PBKS-Shashank-03"/>
    <x v="92"/>
    <x v="6"/>
    <n v="50"/>
    <n v="40"/>
    <n v="38"/>
    <n v="28"/>
    <n v="20"/>
    <n v="176"/>
    <n v="500"/>
    <n v="0.35199999999999998"/>
    <n v="0.64800000000000002"/>
    <x v="0"/>
  </r>
  <r>
    <s v="PBKS-Nehal-04"/>
    <x v="93"/>
    <x v="6"/>
    <n v="88"/>
    <n v="39"/>
    <n v="18"/>
    <n v="92"/>
    <n v="35"/>
    <n v="272"/>
    <n v="500"/>
    <n v="0.54400000000000004"/>
    <n v="0.45599999999999902"/>
    <x v="0"/>
  </r>
  <r>
    <s v="PBKS-Priyansh-05"/>
    <x v="94"/>
    <x v="6"/>
    <n v="100"/>
    <n v="44"/>
    <n v="60"/>
    <n v="74"/>
    <n v="28"/>
    <n v="306"/>
    <n v="500"/>
    <n v="0.61199999999999999"/>
    <n v="0.38800000000000001"/>
    <x v="2"/>
  </r>
  <r>
    <s v="PBKS-Vishnu-06"/>
    <x v="95"/>
    <x v="6"/>
    <n v="65"/>
    <n v="26"/>
    <n v="41"/>
    <n v="98"/>
    <n v="32"/>
    <n v="262"/>
    <n v="500"/>
    <n v="0.52400000000000002"/>
    <n v="0.47599999999999998"/>
    <x v="0"/>
  </r>
  <r>
    <s v="PBKS-Marcus-07"/>
    <x v="96"/>
    <x v="6"/>
    <n v="19"/>
    <n v="60"/>
    <n v="21"/>
    <n v="59"/>
    <n v="39"/>
    <n v="198"/>
    <n v="500"/>
    <n v="0.39600000000000002"/>
    <n v="0.60399999999999998"/>
    <x v="0"/>
  </r>
  <r>
    <s v="PBKS-Marco-08"/>
    <x v="97"/>
    <x v="6"/>
    <n v="43"/>
    <n v="37"/>
    <n v="93"/>
    <n v="54"/>
    <n v="94"/>
    <n v="321"/>
    <n v="500"/>
    <n v="0.64200000000000002"/>
    <n v="0.35799999999999998"/>
    <x v="2"/>
  </r>
  <r>
    <s v="PBKS-Azmatullah-09"/>
    <x v="98"/>
    <x v="6"/>
    <n v="30"/>
    <n v="25"/>
    <n v="44"/>
    <n v="50"/>
    <n v="29"/>
    <n v="178"/>
    <n v="500"/>
    <n v="0.35599999999999998"/>
    <n v="0.64400000000000002"/>
    <x v="0"/>
  </r>
  <r>
    <s v="PBKS-Harpreet-10"/>
    <x v="99"/>
    <x v="6"/>
    <n v="77"/>
    <n v="48"/>
    <n v="19"/>
    <n v="28"/>
    <n v="66"/>
    <n v="238"/>
    <n v="500"/>
    <n v="0.47599999999999998"/>
    <n v="0.52400000000000002"/>
    <x v="0"/>
  </r>
  <r>
    <s v="PBKS-Musheer-11"/>
    <x v="100"/>
    <x v="6"/>
    <n v="99"/>
    <n v="72"/>
    <n v="83"/>
    <n v="59"/>
    <n v="69"/>
    <n v="382"/>
    <n v="500"/>
    <n v="0.76400000000000001"/>
    <n v="0.23599999999999999"/>
    <x v="3"/>
  </r>
  <r>
    <s v="PBKS-Harnoor-12"/>
    <x v="101"/>
    <x v="6"/>
    <n v="45"/>
    <n v="57"/>
    <n v="25"/>
    <n v="51"/>
    <n v="83"/>
    <n v="261"/>
    <n v="500"/>
    <n v="0.52200000000000002"/>
    <n v="0.47799999999999998"/>
    <x v="0"/>
  </r>
  <r>
    <s v="PBKS-Arshdeep-13"/>
    <x v="102"/>
    <x v="6"/>
    <n v="21"/>
    <n v="45"/>
    <n v="79"/>
    <n v="39"/>
    <n v="44"/>
    <n v="228"/>
    <n v="500"/>
    <n v="0.45600000000000002"/>
    <n v="0.54400000000000004"/>
    <x v="0"/>
  </r>
  <r>
    <s v="PBKS-Yuzvendra-14"/>
    <x v="103"/>
    <x v="6"/>
    <n v="19"/>
    <n v="52"/>
    <n v="81"/>
    <n v="65"/>
    <n v="69"/>
    <n v="286"/>
    <n v="500"/>
    <n v="0.57199999999999995"/>
    <n v="0.42799999999999999"/>
    <x v="0"/>
  </r>
  <r>
    <s v="PBKS-Lockie-15"/>
    <x v="104"/>
    <x v="6"/>
    <n v="44"/>
    <n v="88"/>
    <n v="95"/>
    <n v="91"/>
    <n v="51"/>
    <n v="369"/>
    <n v="500"/>
    <n v="0.73799999999999999"/>
    <n v="0.26200000000000001"/>
    <x v="3"/>
  </r>
  <r>
    <s v="RR-Yashasvi-01"/>
    <x v="105"/>
    <x v="7"/>
    <n v="23"/>
    <n v="59"/>
    <n v="28"/>
    <n v="64"/>
    <n v="71"/>
    <n v="245"/>
    <n v="500"/>
    <n v="0.49"/>
    <n v="0.51"/>
    <x v="0"/>
  </r>
  <r>
    <s v="RR-Riyan-02"/>
    <x v="106"/>
    <x v="7"/>
    <n v="51"/>
    <n v="82"/>
    <n v="36"/>
    <n v="29"/>
    <n v="75"/>
    <n v="273"/>
    <n v="500"/>
    <n v="0.54600000000000004"/>
    <n v="0.45399999999999902"/>
    <x v="0"/>
  </r>
  <r>
    <s v="RR-Dhruv-03"/>
    <x v="107"/>
    <x v="7"/>
    <n v="83"/>
    <n v="90"/>
    <n v="39"/>
    <n v="61"/>
    <n v="36"/>
    <n v="309"/>
    <n v="500"/>
    <n v="0.61799999999999999"/>
    <n v="0.38200000000000001"/>
    <x v="2"/>
  </r>
  <r>
    <s v="RR-Shimron-04"/>
    <x v="108"/>
    <x v="7"/>
    <n v="36"/>
    <n v="70"/>
    <n v="67"/>
    <n v="25"/>
    <n v="42"/>
    <n v="240"/>
    <n v="500"/>
    <n v="0.48"/>
    <n v="0.52"/>
    <x v="0"/>
  </r>
  <r>
    <s v="RR-Shubham-05"/>
    <x v="109"/>
    <x v="7"/>
    <n v="92"/>
    <n v="85"/>
    <n v="44"/>
    <n v="52"/>
    <n v="91"/>
    <n v="364"/>
    <n v="500"/>
    <n v="0.72799999999999998"/>
    <n v="0.27200000000000002"/>
    <x v="3"/>
  </r>
  <r>
    <s v="RR-Vaibhav-06"/>
    <x v="110"/>
    <x v="7"/>
    <n v="64"/>
    <n v="37"/>
    <n v="89"/>
    <n v="22"/>
    <n v="39"/>
    <n v="251"/>
    <n v="500"/>
    <n v="0.502"/>
    <n v="0.498"/>
    <x v="0"/>
  </r>
  <r>
    <s v="RR-Ravindra-07"/>
    <x v="111"/>
    <x v="7"/>
    <n v="70"/>
    <n v="73"/>
    <n v="61"/>
    <n v="66"/>
    <n v="80"/>
    <n v="350"/>
    <n v="500"/>
    <n v="0.7"/>
    <n v="0.3"/>
    <x v="3"/>
  </r>
  <r>
    <s v="RR-Donovan-08"/>
    <x v="112"/>
    <x v="7"/>
    <n v="80"/>
    <n v="49"/>
    <n v="67"/>
    <n v="22"/>
    <n v="26"/>
    <n v="244"/>
    <n v="500"/>
    <n v="0.48799999999999999"/>
    <n v="0.51200000000000001"/>
    <x v="0"/>
  </r>
  <r>
    <s v="RR-Jofra-09"/>
    <x v="113"/>
    <x v="7"/>
    <n v="98"/>
    <n v="33"/>
    <n v="53"/>
    <n v="74"/>
    <n v="21"/>
    <n v="279"/>
    <n v="500"/>
    <n v="0.55800000000000005"/>
    <n v="0.441999999999999"/>
    <x v="0"/>
  </r>
  <r>
    <s v="RR-Tushar-10"/>
    <x v="114"/>
    <x v="7"/>
    <n v="96"/>
    <n v="31"/>
    <n v="69"/>
    <n v="97"/>
    <n v="62"/>
    <n v="355"/>
    <n v="500"/>
    <n v="0.71"/>
    <n v="0.28999999999999998"/>
    <x v="3"/>
  </r>
  <r>
    <s v="RR-Sandeep-11"/>
    <x v="115"/>
    <x v="7"/>
    <n v="38"/>
    <n v="46"/>
    <n v="18"/>
    <n v="81"/>
    <n v="73"/>
    <n v="256"/>
    <n v="500"/>
    <n v="0.51200000000000001"/>
    <n v="0.48799999999999999"/>
    <x v="0"/>
  </r>
  <r>
    <s v="RR-Ravi-12"/>
    <x v="116"/>
    <x v="7"/>
    <n v="79"/>
    <n v="99"/>
    <n v="48"/>
    <n v="95"/>
    <n v="62"/>
    <n v="383"/>
    <n v="500"/>
    <n v="0.76600000000000001"/>
    <n v="0.23399999999999899"/>
    <x v="3"/>
  </r>
  <r>
    <s v="RR-Yudhvir-13"/>
    <x v="117"/>
    <x v="7"/>
    <n v="93"/>
    <n v="35"/>
    <n v="28"/>
    <n v="68"/>
    <n v="72"/>
    <n v="296"/>
    <n v="500"/>
    <n v="0.59199999999999997"/>
    <n v="0.40799999999999997"/>
    <x v="0"/>
  </r>
  <r>
    <s v="RR-Emanjot-14"/>
    <x v="118"/>
    <x v="7"/>
    <n v="19"/>
    <n v="97"/>
    <n v="80"/>
    <n v="84"/>
    <n v="60"/>
    <n v="340"/>
    <n v="500"/>
    <n v="0.68"/>
    <n v="0.31999999999999901"/>
    <x v="2"/>
  </r>
  <r>
    <s v="RR-Kunal-15"/>
    <x v="119"/>
    <x v="7"/>
    <n v="57"/>
    <n v="71"/>
    <n v="41"/>
    <n v="36"/>
    <n v="88"/>
    <n v="293"/>
    <n v="500"/>
    <n v="0.58599999999999997"/>
    <n v="0.41399999999999998"/>
    <x v="0"/>
  </r>
  <r>
    <s v="RCB-Virat-01"/>
    <x v="120"/>
    <x v="8"/>
    <n v="82"/>
    <n v="19"/>
    <n v="58"/>
    <n v="83"/>
    <n v="63"/>
    <n v="305"/>
    <n v="500"/>
    <n v="0.61"/>
    <n v="0.39"/>
    <x v="2"/>
  </r>
  <r>
    <s v="RCB-Rajat-02"/>
    <x v="121"/>
    <x v="8"/>
    <n v="37"/>
    <n v="89"/>
    <n v="58"/>
    <n v="54"/>
    <n v="50"/>
    <n v="288"/>
    <n v="500"/>
    <n v="0.57599999999999996"/>
    <n v="0.42399999999999999"/>
    <x v="0"/>
  </r>
  <r>
    <s v="RCB-Devdutt-03"/>
    <x v="122"/>
    <x v="8"/>
    <n v="72"/>
    <n v="53"/>
    <n v="96"/>
    <n v="41"/>
    <n v="99"/>
    <n v="361"/>
    <n v="500"/>
    <n v="0.72199999999999998"/>
    <n v="0.27800000000000002"/>
    <x v="3"/>
  </r>
  <r>
    <s v="RCB-Phil-04"/>
    <x v="123"/>
    <x v="8"/>
    <n v="53"/>
    <n v="64"/>
    <n v="96"/>
    <n v="75"/>
    <n v="74"/>
    <n v="362"/>
    <n v="500"/>
    <n v="0.72399999999999998"/>
    <n v="0.27600000000000002"/>
    <x v="3"/>
  </r>
  <r>
    <s v="RCB-Jitesh-05"/>
    <x v="124"/>
    <x v="8"/>
    <n v="89"/>
    <n v="79"/>
    <n v="83"/>
    <n v="69"/>
    <n v="57"/>
    <n v="377"/>
    <n v="500"/>
    <n v="0.754"/>
    <n v="0.246"/>
    <x v="3"/>
  </r>
  <r>
    <s v="RCB-Tim-06"/>
    <x v="125"/>
    <x v="8"/>
    <n v="84"/>
    <n v="48"/>
    <n v="18"/>
    <n v="46"/>
    <n v="47"/>
    <n v="243"/>
    <n v="500"/>
    <n v="0.48599999999999999"/>
    <n v="0.51400000000000001"/>
    <x v="0"/>
  </r>
  <r>
    <s v="RCB-Krunal-07"/>
    <x v="126"/>
    <x v="8"/>
    <n v="69"/>
    <n v="99"/>
    <n v="70"/>
    <n v="35"/>
    <n v="92"/>
    <n v="365"/>
    <n v="500"/>
    <n v="0.73"/>
    <n v="0.27"/>
    <x v="3"/>
  </r>
  <r>
    <s v="RCB-Venkatesh-08"/>
    <x v="127"/>
    <x v="8"/>
    <n v="40"/>
    <n v="35"/>
    <n v="34"/>
    <n v="32"/>
    <n v="62"/>
    <n v="203"/>
    <n v="500"/>
    <n v="0.40600000000000003"/>
    <n v="0.59399999999999997"/>
    <x v="0"/>
  </r>
  <r>
    <s v="RCB-Jacob-09"/>
    <x v="128"/>
    <x v="8"/>
    <n v="66"/>
    <n v="42"/>
    <n v="37"/>
    <n v="19"/>
    <n v="44"/>
    <n v="208"/>
    <n v="500"/>
    <n v="0.41599999999999998"/>
    <n v="0.58399999999999996"/>
    <x v="0"/>
  </r>
  <r>
    <s v="RCB-Romario-10"/>
    <x v="129"/>
    <x v="8"/>
    <n v="68"/>
    <n v="86"/>
    <n v="79"/>
    <n v="37"/>
    <n v="85"/>
    <n v="355"/>
    <n v="500"/>
    <n v="0.71"/>
    <n v="0.28999999999999998"/>
    <x v="3"/>
  </r>
  <r>
    <s v="RCB-Swapnil-11"/>
    <x v="130"/>
    <x v="8"/>
    <n v="52"/>
    <n v="93"/>
    <n v="90"/>
    <n v="72"/>
    <n v="41"/>
    <n v="348"/>
    <n v="500"/>
    <n v="0.69599999999999995"/>
    <n v="0.30399999999999999"/>
    <x v="2"/>
  </r>
  <r>
    <s v="RCB-Josh-12"/>
    <x v="131"/>
    <x v="8"/>
    <n v="45"/>
    <n v="77"/>
    <n v="20"/>
    <n v="52"/>
    <n v="36"/>
    <n v="230"/>
    <n v="500"/>
    <n v="0.46"/>
    <n v="0.54"/>
    <x v="0"/>
  </r>
  <r>
    <s v="RCB-Bhuvneshwar-13"/>
    <x v="132"/>
    <x v="8"/>
    <n v="39"/>
    <n v="50"/>
    <n v="28"/>
    <n v="66"/>
    <n v="57"/>
    <n v="240"/>
    <n v="500"/>
    <n v="0.48"/>
    <n v="0.52"/>
    <x v="0"/>
  </r>
  <r>
    <s v="RCB-Yash-14"/>
    <x v="133"/>
    <x v="8"/>
    <n v="19"/>
    <n v="33"/>
    <n v="25"/>
    <n v="58"/>
    <n v="49"/>
    <n v="184"/>
    <n v="500"/>
    <n v="0.36799999999999999"/>
    <n v="0.63200000000000001"/>
    <x v="0"/>
  </r>
  <r>
    <s v="RCB-Nuwan-15"/>
    <x v="134"/>
    <x v="8"/>
    <n v="21"/>
    <n v="77"/>
    <n v="22"/>
    <n v="69"/>
    <n v="27"/>
    <n v="216"/>
    <n v="500"/>
    <n v="0.432"/>
    <n v="0.56799999999999995"/>
    <x v="0"/>
  </r>
  <r>
    <s v="SRH-Travis-01"/>
    <x v="135"/>
    <x v="9"/>
    <n v="100"/>
    <n v="74"/>
    <n v="96"/>
    <n v="73"/>
    <n v="21"/>
    <n v="364"/>
    <n v="500"/>
    <n v="0.72799999999999998"/>
    <n v="0.27200000000000002"/>
    <x v="3"/>
  </r>
  <r>
    <s v="SRH-Abhishek-02"/>
    <x v="136"/>
    <x v="9"/>
    <n v="86"/>
    <n v="92"/>
    <n v="20"/>
    <n v="85"/>
    <n v="62"/>
    <n v="345"/>
    <n v="500"/>
    <n v="0.69"/>
    <n v="0.31"/>
    <x v="2"/>
  </r>
  <r>
    <s v="SRH-Ishan-03"/>
    <x v="137"/>
    <x v="9"/>
    <n v="28"/>
    <n v="25"/>
    <n v="55"/>
    <n v="81"/>
    <n v="29"/>
    <n v="218"/>
    <n v="500"/>
    <n v="0.436"/>
    <n v="0.56399999999999995"/>
    <x v="0"/>
  </r>
  <r>
    <s v="SRH-Heinrich-04"/>
    <x v="138"/>
    <x v="9"/>
    <n v="80"/>
    <n v="97"/>
    <n v="19"/>
    <n v="68"/>
    <n v="65"/>
    <n v="329"/>
    <n v="500"/>
    <n v="0.65800000000000003"/>
    <n v="0.34199999999999903"/>
    <x v="2"/>
  </r>
  <r>
    <s v="SRH-Nitish-05"/>
    <x v="139"/>
    <x v="9"/>
    <n v="73"/>
    <n v="79"/>
    <n v="66"/>
    <n v="85"/>
    <n v="25"/>
    <n v="328"/>
    <n v="500"/>
    <n v="0.65600000000000003"/>
    <n v="0.34399999999999997"/>
    <x v="2"/>
  </r>
  <r>
    <s v="SRH-Aniket-06"/>
    <x v="140"/>
    <x v="9"/>
    <n v="63"/>
    <n v="63"/>
    <n v="43"/>
    <n v="88"/>
    <n v="48"/>
    <n v="305"/>
    <n v="500"/>
    <n v="0.61"/>
    <n v="0.39"/>
    <x v="2"/>
  </r>
  <r>
    <s v="SRH-Harshal-07"/>
    <x v="141"/>
    <x v="9"/>
    <n v="50"/>
    <n v="88"/>
    <n v="76"/>
    <n v="29"/>
    <n v="93"/>
    <n v="336"/>
    <n v="500"/>
    <n v="0.67200000000000004"/>
    <n v="0.32799999999999901"/>
    <x v="2"/>
  </r>
  <r>
    <s v="SRH-Rahul-08"/>
    <x v="142"/>
    <x v="9"/>
    <n v="58"/>
    <n v="26"/>
    <n v="68"/>
    <n v="92"/>
    <n v="99"/>
    <n v="343"/>
    <n v="500"/>
    <n v="0.68600000000000005"/>
    <n v="0.313999999999999"/>
    <x v="2"/>
  </r>
  <r>
    <s v="SRH-Kamindu-09"/>
    <x v="143"/>
    <x v="9"/>
    <n v="22"/>
    <n v="57"/>
    <n v="27"/>
    <n v="38"/>
    <n v="56"/>
    <n v="200"/>
    <n v="500"/>
    <n v="0.4"/>
    <n v="0.6"/>
    <x v="0"/>
  </r>
  <r>
    <s v="SRH-Liam-10"/>
    <x v="144"/>
    <x v="9"/>
    <n v="75"/>
    <n v="43"/>
    <n v="89"/>
    <n v="60"/>
    <n v="86"/>
    <n v="353"/>
    <n v="500"/>
    <n v="0.70599999999999996"/>
    <n v="0.29399999999999998"/>
    <x v="3"/>
  </r>
  <r>
    <s v="SRH-Pat-11"/>
    <x v="145"/>
    <x v="9"/>
    <n v="65"/>
    <n v="56"/>
    <n v="72"/>
    <n v="81"/>
    <n v="62"/>
    <n v="336"/>
    <n v="500"/>
    <n v="0.67200000000000004"/>
    <n v="0.32799999999999901"/>
    <x v="2"/>
  </r>
  <r>
    <s v="SRH-Jaydev-12"/>
    <x v="146"/>
    <x v="9"/>
    <n v="87"/>
    <n v="92"/>
    <n v="94"/>
    <n v="43"/>
    <n v="43"/>
    <n v="359"/>
    <n v="500"/>
    <n v="0.71799999999999997"/>
    <n v="0.28199999999999997"/>
    <x v="3"/>
  </r>
  <r>
    <s v="SRH-Simarjeet-13"/>
    <x v="147"/>
    <x v="9"/>
    <n v="42"/>
    <n v="63"/>
    <n v="48"/>
    <n v="68"/>
    <n v="62"/>
    <n v="283"/>
    <n v="500"/>
    <n v="0.56599999999999995"/>
    <n v="0.434"/>
    <x v="0"/>
  </r>
  <r>
    <s v="SRH-Eshan-14"/>
    <x v="148"/>
    <x v="9"/>
    <n v="79"/>
    <n v="35"/>
    <n v="65"/>
    <n v="87"/>
    <n v="47"/>
    <n v="313"/>
    <n v="500"/>
    <n v="0.626"/>
    <n v="0.374"/>
    <x v="2"/>
  </r>
  <r>
    <s v="SRH-Zeeshan-15"/>
    <x v="149"/>
    <x v="9"/>
    <n v="89"/>
    <n v="74"/>
    <n v="41"/>
    <n v="99"/>
    <n v="26"/>
    <n v="329"/>
    <n v="500"/>
    <n v="0.65800000000000003"/>
    <n v="0.3419999999999990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499A1C-0CE6-4C77-998A-990B487A85D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E1:F6" firstHeaderRow="1" firstDataRow="1" firstDataCol="1"/>
  <pivotFields count="13">
    <pivotField showAll="0"/>
    <pivotField axis="axisRow" showAll="0" measureFilter="1" sortType="descending">
      <items count="151">
        <item x="65"/>
        <item x="136"/>
        <item x="16"/>
        <item x="61"/>
        <item x="45"/>
        <item x="89"/>
        <item x="47"/>
        <item x="140"/>
        <item x="12"/>
        <item x="34"/>
        <item x="51"/>
        <item x="43"/>
        <item x="102"/>
        <item x="69"/>
        <item x="24"/>
        <item x="71"/>
        <item x="21"/>
        <item x="64"/>
        <item x="5"/>
        <item x="98"/>
        <item x="132"/>
        <item x="56"/>
        <item x="86"/>
        <item x="122"/>
        <item x="3"/>
        <item x="107"/>
        <item x="73"/>
        <item x="112"/>
        <item x="28"/>
        <item x="118"/>
        <item x="148"/>
        <item x="58"/>
        <item x="77"/>
        <item x="101"/>
        <item x="99"/>
        <item x="141"/>
        <item x="54"/>
        <item x="138"/>
        <item x="67"/>
        <item x="137"/>
        <item x="42"/>
        <item x="128"/>
        <item x="18"/>
        <item x="8"/>
        <item x="84"/>
        <item x="146"/>
        <item x="124"/>
        <item x="113"/>
        <item x="31"/>
        <item x="131"/>
        <item x="40"/>
        <item x="143"/>
        <item x="7"/>
        <item x="17"/>
        <item x="10"/>
        <item x="15"/>
        <item x="126"/>
        <item x="25"/>
        <item x="33"/>
        <item x="119"/>
        <item x="144"/>
        <item x="104"/>
        <item x="59"/>
        <item x="74"/>
        <item x="48"/>
        <item x="97"/>
        <item x="96"/>
        <item x="14"/>
        <item x="68"/>
        <item x="88"/>
        <item x="72"/>
        <item x="63"/>
        <item x="27"/>
        <item x="70"/>
        <item x="39"/>
        <item x="1"/>
        <item x="11"/>
        <item x="26"/>
        <item x="100"/>
        <item x="81"/>
        <item x="93"/>
        <item x="62"/>
        <item x="139"/>
        <item x="23"/>
        <item x="9"/>
        <item x="134"/>
        <item x="145"/>
        <item x="123"/>
        <item x="91"/>
        <item x="41"/>
        <item x="94"/>
        <item x="57"/>
        <item x="142"/>
        <item x="37"/>
        <item x="49"/>
        <item x="121"/>
        <item x="50"/>
        <item x="38"/>
        <item x="116"/>
        <item x="111"/>
        <item x="46"/>
        <item x="60"/>
        <item x="106"/>
        <item x="82"/>
        <item x="75"/>
        <item x="129"/>
        <item x="0"/>
        <item x="79"/>
        <item x="44"/>
        <item x="32"/>
        <item x="20"/>
        <item x="115"/>
        <item x="2"/>
        <item x="66"/>
        <item x="35"/>
        <item x="87"/>
        <item x="92"/>
        <item x="83"/>
        <item x="108"/>
        <item x="4"/>
        <item x="13"/>
        <item x="90"/>
        <item x="109"/>
        <item x="30"/>
        <item x="147"/>
        <item x="52"/>
        <item x="76"/>
        <item x="130"/>
        <item x="29"/>
        <item x="78"/>
        <item x="125"/>
        <item x="135"/>
        <item x="85"/>
        <item x="19"/>
        <item x="114"/>
        <item x="6"/>
        <item x="55"/>
        <item x="110"/>
        <item x="53"/>
        <item x="127"/>
        <item x="22"/>
        <item x="120"/>
        <item x="95"/>
        <item x="36"/>
        <item x="80"/>
        <item x="133"/>
        <item x="105"/>
        <item x="117"/>
        <item x="103"/>
        <item x="149"/>
        <item t="default"/>
      </items>
      <autoSortScope>
        <pivotArea dataOnly="0" outline="0" fieldPosition="0">
          <references count="1">
            <reference field="4294967294" count="1" selected="0">
              <x v="0"/>
            </reference>
          </references>
        </pivotArea>
      </autoSortScope>
    </pivotField>
    <pivotField showAll="0">
      <items count="11">
        <item x="0"/>
        <item x="1"/>
        <item x="2"/>
        <item x="3"/>
        <item x="4"/>
        <item x="5"/>
        <item x="6"/>
        <item x="7"/>
        <item x="8"/>
        <item x="9"/>
        <item t="default"/>
      </items>
    </pivotField>
    <pivotField showAll="0"/>
    <pivotField showAll="0"/>
    <pivotField showAll="0"/>
    <pivotField showAll="0"/>
    <pivotField showAll="0"/>
    <pivotField showAll="0"/>
    <pivotField showAll="0"/>
    <pivotField dataField="1" numFmtId="10" showAll="0"/>
    <pivotField numFmtId="10" showAll="0"/>
    <pivotField showAll="0"/>
  </pivotFields>
  <rowFields count="1">
    <field x="1"/>
  </rowFields>
  <rowItems count="5">
    <i>
      <x v="103"/>
    </i>
    <i>
      <x v="40"/>
    </i>
    <i>
      <x v="10"/>
    </i>
    <i>
      <x v="75"/>
    </i>
    <i>
      <x v="73"/>
    </i>
  </rowItems>
  <colItems count="1">
    <i/>
  </colItems>
  <dataFields count="1">
    <dataField name="Average of Target Hit %" fld="10" subtotal="average" baseField="1" baseItem="103" numFmtId="10"/>
  </dataFields>
  <chartFormats count="39">
    <chartFormat chart="0" format="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 count="1" selected="0">
            <x v="103"/>
          </reference>
        </references>
      </pivotArea>
    </chartFormat>
    <chartFormat chart="7" format="9">
      <pivotArea type="data" outline="0" fieldPosition="0">
        <references count="2">
          <reference field="4294967294" count="1" selected="0">
            <x v="0"/>
          </reference>
          <reference field="1" count="1" selected="0">
            <x v="126"/>
          </reference>
        </references>
      </pivotArea>
    </chartFormat>
    <chartFormat chart="7" format="10">
      <pivotArea type="data" outline="0" fieldPosition="0">
        <references count="2">
          <reference field="4294967294" count="1" selected="0">
            <x v="0"/>
          </reference>
          <reference field="1" count="1" selected="0">
            <x v="44"/>
          </reference>
        </references>
      </pivotArea>
    </chartFormat>
    <chartFormat chart="7" format="11">
      <pivotArea type="data" outline="0" fieldPosition="0">
        <references count="2">
          <reference field="4294967294" count="1" selected="0">
            <x v="0"/>
          </reference>
          <reference field="1" count="1" selected="0">
            <x v="69"/>
          </reference>
        </references>
      </pivotArea>
    </chartFormat>
    <chartFormat chart="7" format="12">
      <pivotArea type="data" outline="0" fieldPosition="0">
        <references count="2">
          <reference field="4294967294" count="1" selected="0">
            <x v="0"/>
          </reference>
          <reference field="1" count="1" selected="0">
            <x v="144"/>
          </reference>
        </references>
      </pivotArea>
    </chartFormat>
    <chartFormat chart="0" format="1">
      <pivotArea type="data" outline="0" fieldPosition="0">
        <references count="2">
          <reference field="4294967294" count="1" selected="0">
            <x v="0"/>
          </reference>
          <reference field="1" count="1" selected="0">
            <x v="103"/>
          </reference>
        </references>
      </pivotArea>
    </chartFormat>
    <chartFormat chart="0" format="2">
      <pivotArea type="data" outline="0" fieldPosition="0">
        <references count="2">
          <reference field="4294967294" count="1" selected="0">
            <x v="0"/>
          </reference>
          <reference field="1" count="1" selected="0">
            <x v="126"/>
          </reference>
        </references>
      </pivotArea>
    </chartFormat>
    <chartFormat chart="0" format="3">
      <pivotArea type="data" outline="0" fieldPosition="0">
        <references count="2">
          <reference field="4294967294" count="1" selected="0">
            <x v="0"/>
          </reference>
          <reference field="1" count="1" selected="0">
            <x v="44"/>
          </reference>
        </references>
      </pivotArea>
    </chartFormat>
    <chartFormat chart="0" format="4">
      <pivotArea type="data" outline="0" fieldPosition="0">
        <references count="2">
          <reference field="4294967294" count="1" selected="0">
            <x v="0"/>
          </reference>
          <reference field="1" count="1" selected="0">
            <x v="69"/>
          </reference>
        </references>
      </pivotArea>
    </chartFormat>
    <chartFormat chart="0" format="5">
      <pivotArea type="data" outline="0" fieldPosition="0">
        <references count="2">
          <reference field="4294967294" count="1" selected="0">
            <x v="0"/>
          </reference>
          <reference field="1" count="1" selected="0">
            <x v="144"/>
          </reference>
        </references>
      </pivotArea>
    </chartFormat>
    <chartFormat chart="7" format="13">
      <pivotArea type="data" outline="0" fieldPosition="0">
        <references count="2">
          <reference field="4294967294" count="1" selected="0">
            <x v="0"/>
          </reference>
          <reference field="1" count="1" selected="0">
            <x v="98"/>
          </reference>
        </references>
      </pivotArea>
    </chartFormat>
    <chartFormat chart="7" format="14">
      <pivotArea type="data" outline="0" fieldPosition="0">
        <references count="2">
          <reference field="4294967294" count="1" selected="0">
            <x v="0"/>
          </reference>
          <reference field="1" count="1" selected="0">
            <x v="40"/>
          </reference>
        </references>
      </pivotArea>
    </chartFormat>
    <chartFormat chart="7" format="15">
      <pivotArea type="data" outline="0" fieldPosition="0">
        <references count="2">
          <reference field="4294967294" count="1" selected="0">
            <x v="0"/>
          </reference>
          <reference field="1" count="1" selected="0">
            <x v="109"/>
          </reference>
        </references>
      </pivotArea>
    </chartFormat>
    <chartFormat chart="7" format="16">
      <pivotArea type="data" outline="0" fieldPosition="0">
        <references count="2">
          <reference field="4294967294" count="1" selected="0">
            <x v="0"/>
          </reference>
          <reference field="1" count="1" selected="0">
            <x v="93"/>
          </reference>
        </references>
      </pivotArea>
    </chartFormat>
    <chartFormat chart="7" format="17">
      <pivotArea type="data" outline="0" fieldPosition="0">
        <references count="2">
          <reference field="4294967294" count="1" selected="0">
            <x v="0"/>
          </reference>
          <reference field="1" count="1" selected="0">
            <x v="143"/>
          </reference>
        </references>
      </pivotArea>
    </chartFormat>
    <chartFormat chart="7" format="18">
      <pivotArea type="data" outline="0" fieldPosition="0">
        <references count="2">
          <reference field="4294967294" count="1" selected="0">
            <x v="0"/>
          </reference>
          <reference field="1" count="1" selected="0">
            <x v="114"/>
          </reference>
        </references>
      </pivotArea>
    </chartFormat>
    <chartFormat chart="0" format="6">
      <pivotArea type="data" outline="0" fieldPosition="0">
        <references count="2">
          <reference field="4294967294" count="1" selected="0">
            <x v="0"/>
          </reference>
          <reference field="1" count="1" selected="0">
            <x v="40"/>
          </reference>
        </references>
      </pivotArea>
    </chartFormat>
    <chartFormat chart="0" format="7">
      <pivotArea type="data" outline="0" fieldPosition="0">
        <references count="2">
          <reference field="4294967294" count="1" selected="0">
            <x v="0"/>
          </reference>
          <reference field="1" count="1" selected="0">
            <x v="109"/>
          </reference>
        </references>
      </pivotArea>
    </chartFormat>
    <chartFormat chart="0" format="8">
      <pivotArea type="data" outline="0" fieldPosition="0">
        <references count="2">
          <reference field="4294967294" count="1" selected="0">
            <x v="0"/>
          </reference>
          <reference field="1" count="1" selected="0">
            <x v="93"/>
          </reference>
        </references>
      </pivotArea>
    </chartFormat>
    <chartFormat chart="0" format="9">
      <pivotArea type="data" outline="0" fieldPosition="0">
        <references count="2">
          <reference field="4294967294" count="1" selected="0">
            <x v="0"/>
          </reference>
          <reference field="1" count="1" selected="0">
            <x v="143"/>
          </reference>
        </references>
      </pivotArea>
    </chartFormat>
    <chartFormat chart="0" format="10">
      <pivotArea type="data" outline="0" fieldPosition="0">
        <references count="2">
          <reference field="4294967294" count="1" selected="0">
            <x v="0"/>
          </reference>
          <reference field="1" count="1" selected="0">
            <x v="114"/>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75"/>
          </reference>
        </references>
      </pivotArea>
    </chartFormat>
    <chartFormat chart="0" format="13">
      <pivotArea type="data" outline="0" fieldPosition="0">
        <references count="2">
          <reference field="4294967294" count="1" selected="0">
            <x v="0"/>
          </reference>
          <reference field="1" count="1" selected="0">
            <x v="73"/>
          </reference>
        </references>
      </pivotArea>
    </chartFormat>
    <chartFormat chart="7" format="19">
      <pivotArea type="data" outline="0" fieldPosition="0">
        <references count="2">
          <reference field="4294967294" count="1" selected="0">
            <x v="0"/>
          </reference>
          <reference field="1" count="1" selected="0">
            <x v="10"/>
          </reference>
        </references>
      </pivotArea>
    </chartFormat>
    <chartFormat chart="7" format="20">
      <pivotArea type="data" outline="0" fieldPosition="0">
        <references count="2">
          <reference field="4294967294" count="1" selected="0">
            <x v="0"/>
          </reference>
          <reference field="1" count="1" selected="0">
            <x v="75"/>
          </reference>
        </references>
      </pivotArea>
    </chartFormat>
    <chartFormat chart="7" format="21">
      <pivotArea type="data" outline="0" fieldPosition="0">
        <references count="2">
          <reference field="4294967294" count="1" selected="0">
            <x v="0"/>
          </reference>
          <reference field="1" count="1" selected="0">
            <x v="73"/>
          </reference>
        </references>
      </pivotArea>
    </chartFormat>
    <chartFormat chart="7" format="22">
      <pivotArea type="data" outline="0" fieldPosition="0">
        <references count="2">
          <reference field="4294967294" count="1" selected="0">
            <x v="0"/>
          </reference>
          <reference field="1" count="1" selected="0">
            <x v="131"/>
          </reference>
        </references>
      </pivotArea>
    </chartFormat>
    <chartFormat chart="7" format="23">
      <pivotArea type="data" outline="0" fieldPosition="0">
        <references count="2">
          <reference field="4294967294" count="1" selected="0">
            <x v="0"/>
          </reference>
          <reference field="1" count="1" selected="0">
            <x v="45"/>
          </reference>
        </references>
      </pivotArea>
    </chartFormat>
    <chartFormat chart="7" format="24">
      <pivotArea type="data" outline="0" fieldPosition="0">
        <references count="2">
          <reference field="4294967294" count="1" selected="0">
            <x v="0"/>
          </reference>
          <reference field="1" count="1" selected="0">
            <x v="60"/>
          </reference>
        </references>
      </pivotArea>
    </chartFormat>
    <chartFormat chart="7" format="25">
      <pivotArea type="data" outline="0" fieldPosition="0">
        <references count="2">
          <reference field="4294967294" count="1" selected="0">
            <x v="0"/>
          </reference>
          <reference field="1" count="1" selected="0">
            <x v="1"/>
          </reference>
        </references>
      </pivotArea>
    </chartFormat>
    <chartFormat chart="7" format="26">
      <pivotArea type="data" outline="0" fieldPosition="0">
        <references count="2">
          <reference field="4294967294" count="1" selected="0">
            <x v="0"/>
          </reference>
          <reference field="1" count="1" selected="0">
            <x v="92"/>
          </reference>
        </references>
      </pivotArea>
    </chartFormat>
    <chartFormat chart="0" format="14">
      <pivotArea type="data" outline="0" fieldPosition="0">
        <references count="2">
          <reference field="4294967294" count="1" selected="0">
            <x v="0"/>
          </reference>
          <reference field="1" count="1" selected="0">
            <x v="131"/>
          </reference>
        </references>
      </pivotArea>
    </chartFormat>
    <chartFormat chart="0" format="15">
      <pivotArea type="data" outline="0" fieldPosition="0">
        <references count="2">
          <reference field="4294967294" count="1" selected="0">
            <x v="0"/>
          </reference>
          <reference field="1" count="1" selected="0">
            <x v="45"/>
          </reference>
        </references>
      </pivotArea>
    </chartFormat>
    <chartFormat chart="0" format="16">
      <pivotArea type="data" outline="0" fieldPosition="0">
        <references count="2">
          <reference field="4294967294" count="1" selected="0">
            <x v="0"/>
          </reference>
          <reference field="1" count="1" selected="0">
            <x v="60"/>
          </reference>
        </references>
      </pivotArea>
    </chartFormat>
    <chartFormat chart="0" format="17">
      <pivotArea type="data" outline="0" fieldPosition="0">
        <references count="2">
          <reference field="4294967294" count="1" selected="0">
            <x v="0"/>
          </reference>
          <reference field="1" count="1" selected="0">
            <x v="1"/>
          </reference>
        </references>
      </pivotArea>
    </chartFormat>
    <chartFormat chart="0" format="18">
      <pivotArea type="data" outline="0" fieldPosition="0">
        <references count="2">
          <reference field="4294967294" count="1" selected="0">
            <x v="0"/>
          </reference>
          <reference field="1" count="1" selected="0">
            <x v="92"/>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FAE8BE-C0BD-4291-9C10-865C3B8B67F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1:B6" firstHeaderRow="1" firstDataRow="1" firstDataCol="1"/>
  <pivotFields count="13">
    <pivotField showAll="0"/>
    <pivotField axis="axisRow" showAll="0" measureFilter="1" sortType="descending">
      <items count="151">
        <item x="149"/>
        <item x="103"/>
        <item x="117"/>
        <item x="105"/>
        <item x="133"/>
        <item x="80"/>
        <item x="36"/>
        <item x="95"/>
        <item x="120"/>
        <item x="22"/>
        <item x="127"/>
        <item x="53"/>
        <item x="110"/>
        <item x="55"/>
        <item x="6"/>
        <item x="114"/>
        <item x="19"/>
        <item x="85"/>
        <item x="135"/>
        <item x="125"/>
        <item x="78"/>
        <item x="29"/>
        <item x="130"/>
        <item x="76"/>
        <item x="52"/>
        <item x="147"/>
        <item x="30"/>
        <item x="109"/>
        <item x="90"/>
        <item x="13"/>
        <item x="4"/>
        <item x="108"/>
        <item x="83"/>
        <item x="92"/>
        <item x="87"/>
        <item x="35"/>
        <item x="66"/>
        <item x="2"/>
        <item x="115"/>
        <item x="20"/>
        <item x="32"/>
        <item x="44"/>
        <item x="79"/>
        <item x="0"/>
        <item x="129"/>
        <item x="75"/>
        <item x="82"/>
        <item x="106"/>
        <item x="60"/>
        <item x="46"/>
        <item x="111"/>
        <item x="116"/>
        <item x="38"/>
        <item x="50"/>
        <item x="121"/>
        <item x="49"/>
        <item x="37"/>
        <item x="142"/>
        <item x="57"/>
        <item x="94"/>
        <item x="41"/>
        <item x="91"/>
        <item x="123"/>
        <item x="145"/>
        <item x="134"/>
        <item x="9"/>
        <item x="23"/>
        <item x="139"/>
        <item x="62"/>
        <item x="93"/>
        <item x="81"/>
        <item x="100"/>
        <item x="26"/>
        <item x="11"/>
        <item x="1"/>
        <item x="39"/>
        <item x="70"/>
        <item x="27"/>
        <item x="63"/>
        <item x="72"/>
        <item x="88"/>
        <item x="68"/>
        <item x="14"/>
        <item x="96"/>
        <item x="97"/>
        <item x="48"/>
        <item x="74"/>
        <item x="59"/>
        <item x="104"/>
        <item x="144"/>
        <item x="119"/>
        <item x="33"/>
        <item x="25"/>
        <item x="126"/>
        <item x="15"/>
        <item x="10"/>
        <item x="17"/>
        <item x="7"/>
        <item x="143"/>
        <item x="40"/>
        <item x="131"/>
        <item x="31"/>
        <item x="113"/>
        <item x="124"/>
        <item x="146"/>
        <item x="84"/>
        <item x="8"/>
        <item x="18"/>
        <item x="128"/>
        <item x="42"/>
        <item x="137"/>
        <item x="67"/>
        <item x="138"/>
        <item x="54"/>
        <item x="141"/>
        <item x="99"/>
        <item x="101"/>
        <item x="77"/>
        <item x="58"/>
        <item x="148"/>
        <item x="118"/>
        <item x="28"/>
        <item x="112"/>
        <item x="73"/>
        <item x="107"/>
        <item x="3"/>
        <item x="122"/>
        <item x="86"/>
        <item x="56"/>
        <item x="132"/>
        <item x="98"/>
        <item x="5"/>
        <item x="64"/>
        <item x="21"/>
        <item x="71"/>
        <item x="24"/>
        <item x="69"/>
        <item x="102"/>
        <item x="43"/>
        <item x="51"/>
        <item x="34"/>
        <item x="12"/>
        <item x="140"/>
        <item x="47"/>
        <item x="89"/>
        <item x="45"/>
        <item x="61"/>
        <item x="16"/>
        <item x="136"/>
        <item x="65"/>
        <item t="default"/>
      </items>
      <autoSortScope>
        <pivotArea dataOnly="0" outline="0" fieldPosition="0">
          <references count="1">
            <reference field="4294967294" count="1" selected="0">
              <x v="0"/>
            </reference>
          </references>
        </pivotArea>
      </autoSortScope>
    </pivotField>
    <pivotField showAll="0">
      <items count="11">
        <item x="0"/>
        <item x="1"/>
        <item x="2"/>
        <item x="3"/>
        <item x="4"/>
        <item x="5"/>
        <item x="6"/>
        <item x="7"/>
        <item x="8"/>
        <item x="9"/>
        <item t="default"/>
      </items>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1"/>
  </rowFields>
  <rowItems count="5">
    <i>
      <x v="46"/>
    </i>
    <i>
      <x v="109"/>
    </i>
    <i>
      <x v="139"/>
    </i>
    <i>
      <x v="74"/>
    </i>
    <i>
      <x v="76"/>
    </i>
  </rowItems>
  <colItems count="1">
    <i/>
  </colItems>
  <dataFields count="1">
    <dataField name="Sum of Total Performance" fld="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0A60F2-A6C1-40B4-AFAA-C1075DF95DB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5:K26" firstHeaderRow="0" firstDataRow="1" firstDataCol="0"/>
  <pivotFields count="13">
    <pivotField showAll="0"/>
    <pivotField dataField="1" showAll="0"/>
    <pivotField showAll="0">
      <items count="11">
        <item x="0"/>
        <item x="1"/>
        <item x="2"/>
        <item x="3"/>
        <item x="4"/>
        <item x="5"/>
        <item x="6"/>
        <item x="7"/>
        <item x="8"/>
        <item x="9"/>
        <item t="default"/>
      </items>
    </pivotField>
    <pivotField showAll="0"/>
    <pivotField showAll="0"/>
    <pivotField showAll="0"/>
    <pivotField showAll="0"/>
    <pivotField showAll="0"/>
    <pivotField dataField="1" showAll="0"/>
    <pivotField showAll="0"/>
    <pivotField dataField="1" numFmtId="10" showAll="0"/>
    <pivotField numFmtId="10" showAll="0"/>
    <pivotField showAll="0"/>
  </pivotFields>
  <rowItems count="1">
    <i/>
  </rowItems>
  <colFields count="1">
    <field x="-2"/>
  </colFields>
  <colItems count="3">
    <i>
      <x/>
    </i>
    <i i="1">
      <x v="1"/>
    </i>
    <i i="2">
      <x v="2"/>
    </i>
  </colItems>
  <dataFields count="3">
    <dataField name="Count of Player" fld="1" subtotal="count" baseField="0" baseItem="0"/>
    <dataField name="Average of Total Performance" fld="8" subtotal="average" baseField="0" baseItem="1"/>
    <dataField name="Average of Target Hit %" fld="10" subtotal="average" baseField="0"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FC98FC-B45C-4548-8F1B-1AAA1C54164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15:F20" firstHeaderRow="1" firstDataRow="1" firstDataCol="1"/>
  <pivotFields count="13">
    <pivotField showAll="0"/>
    <pivotField dataField="1" showAll="0"/>
    <pivotField showAll="0">
      <items count="11">
        <item x="0"/>
        <item x="1"/>
        <item x="2"/>
        <item x="3"/>
        <item x="4"/>
        <item x="5"/>
        <item x="6"/>
        <item x="7"/>
        <item x="8"/>
        <item x="9"/>
        <item t="default"/>
      </items>
    </pivotField>
    <pivotField showAll="0"/>
    <pivotField showAll="0"/>
    <pivotField showAll="0"/>
    <pivotField showAll="0"/>
    <pivotField showAll="0"/>
    <pivotField showAll="0"/>
    <pivotField showAll="0"/>
    <pivotField numFmtId="10" showAll="0"/>
    <pivotField numFmtId="10" showAll="0"/>
    <pivotField axis="axisRow" showAll="0">
      <items count="5">
        <item x="2"/>
        <item x="1"/>
        <item x="3"/>
        <item x="0"/>
        <item t="default"/>
      </items>
    </pivotField>
  </pivotFields>
  <rowFields count="1">
    <field x="12"/>
  </rowFields>
  <rowItems count="5">
    <i>
      <x/>
    </i>
    <i>
      <x v="1"/>
    </i>
    <i>
      <x v="2"/>
    </i>
    <i>
      <x v="3"/>
    </i>
    <i t="grand">
      <x/>
    </i>
  </rowItems>
  <colItems count="1">
    <i/>
  </colItems>
  <dataFields count="1">
    <dataField name="Count of Player" fld="1" subtotal="count" baseField="0" baseItem="0"/>
  </dataField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2" count="1" selected="0">
            <x v="0"/>
          </reference>
        </references>
      </pivotArea>
    </chartFormat>
    <chartFormat chart="4" format="8">
      <pivotArea type="data" outline="0" fieldPosition="0">
        <references count="2">
          <reference field="4294967294" count="1" selected="0">
            <x v="0"/>
          </reference>
          <reference field="12" count="1" selected="0">
            <x v="1"/>
          </reference>
        </references>
      </pivotArea>
    </chartFormat>
    <chartFormat chart="4" format="9">
      <pivotArea type="data" outline="0" fieldPosition="0">
        <references count="2">
          <reference field="4294967294" count="1" selected="0">
            <x v="0"/>
          </reference>
          <reference field="12" count="1" selected="0">
            <x v="2"/>
          </reference>
        </references>
      </pivotArea>
    </chartFormat>
    <chartFormat chart="4" format="10">
      <pivotArea type="data" outline="0" fieldPosition="0">
        <references count="2">
          <reference field="4294967294" count="1" selected="0">
            <x v="0"/>
          </reference>
          <reference field="12" count="1" selected="0">
            <x v="3"/>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3"/>
          </reference>
        </references>
      </pivotArea>
    </chartFormat>
    <chartFormat chart="0" format="4">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ECC6E6-0B57-4486-83BE-EF45AF9C84FB}" name="PivotTable8" cacheId="0"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KPI Pivot Table">
  <location ref="A25:E30" firstHeaderRow="1" firstDataRow="2" firstDataCol="1"/>
  <pivotFields count="13">
    <pivotField showAll="0"/>
    <pivotField dataField="1" showAll="0">
      <items count="151">
        <item x="65"/>
        <item x="136"/>
        <item x="16"/>
        <item x="61"/>
        <item x="45"/>
        <item x="89"/>
        <item x="47"/>
        <item x="140"/>
        <item x="12"/>
        <item x="34"/>
        <item x="51"/>
        <item x="43"/>
        <item x="102"/>
        <item x="69"/>
        <item x="24"/>
        <item x="71"/>
        <item x="21"/>
        <item x="64"/>
        <item x="5"/>
        <item x="98"/>
        <item x="132"/>
        <item x="56"/>
        <item x="86"/>
        <item x="122"/>
        <item x="3"/>
        <item x="107"/>
        <item x="73"/>
        <item x="112"/>
        <item x="28"/>
        <item x="118"/>
        <item x="148"/>
        <item x="58"/>
        <item x="77"/>
        <item x="101"/>
        <item x="99"/>
        <item x="141"/>
        <item x="54"/>
        <item x="138"/>
        <item x="67"/>
        <item x="137"/>
        <item x="42"/>
        <item x="128"/>
        <item x="18"/>
        <item x="8"/>
        <item x="84"/>
        <item x="146"/>
        <item x="124"/>
        <item x="113"/>
        <item x="31"/>
        <item x="131"/>
        <item x="40"/>
        <item x="143"/>
        <item x="7"/>
        <item x="17"/>
        <item x="10"/>
        <item x="15"/>
        <item x="126"/>
        <item x="25"/>
        <item x="33"/>
        <item x="119"/>
        <item x="144"/>
        <item x="104"/>
        <item x="59"/>
        <item x="74"/>
        <item x="48"/>
        <item x="97"/>
        <item x="96"/>
        <item x="14"/>
        <item x="68"/>
        <item x="88"/>
        <item x="72"/>
        <item x="63"/>
        <item x="27"/>
        <item x="70"/>
        <item x="39"/>
        <item x="1"/>
        <item x="11"/>
        <item x="26"/>
        <item x="100"/>
        <item x="81"/>
        <item x="93"/>
        <item x="62"/>
        <item x="139"/>
        <item x="23"/>
        <item x="9"/>
        <item x="134"/>
        <item x="145"/>
        <item x="123"/>
        <item x="91"/>
        <item x="41"/>
        <item x="94"/>
        <item x="57"/>
        <item x="142"/>
        <item x="37"/>
        <item x="49"/>
        <item x="121"/>
        <item x="50"/>
        <item x="38"/>
        <item x="116"/>
        <item x="111"/>
        <item x="46"/>
        <item x="60"/>
        <item x="106"/>
        <item x="82"/>
        <item x="75"/>
        <item x="129"/>
        <item x="0"/>
        <item x="79"/>
        <item x="44"/>
        <item x="32"/>
        <item x="20"/>
        <item x="115"/>
        <item x="2"/>
        <item x="66"/>
        <item x="35"/>
        <item x="87"/>
        <item x="92"/>
        <item x="83"/>
        <item x="108"/>
        <item x="4"/>
        <item x="13"/>
        <item x="90"/>
        <item x="109"/>
        <item x="30"/>
        <item x="147"/>
        <item x="52"/>
        <item x="76"/>
        <item x="130"/>
        <item x="29"/>
        <item x="78"/>
        <item x="125"/>
        <item x="135"/>
        <item x="85"/>
        <item x="19"/>
        <item x="114"/>
        <item x="6"/>
        <item x="55"/>
        <item x="110"/>
        <item x="53"/>
        <item x="127"/>
        <item x="22"/>
        <item x="120"/>
        <item x="95"/>
        <item x="36"/>
        <item x="80"/>
        <item x="133"/>
        <item x="105"/>
        <item x="117"/>
        <item x="103"/>
        <item x="149"/>
        <item t="default"/>
      </items>
    </pivotField>
    <pivotField showAll="0">
      <items count="11">
        <item x="0"/>
        <item x="1"/>
        <item x="2"/>
        <item x="3"/>
        <item x="4"/>
        <item x="5"/>
        <item x="6"/>
        <item x="7"/>
        <item x="8"/>
        <item x="9"/>
        <item t="default"/>
      </items>
    </pivotField>
    <pivotField showAll="0"/>
    <pivotField showAll="0"/>
    <pivotField showAll="0"/>
    <pivotField showAll="0"/>
    <pivotField showAll="0"/>
    <pivotField dataField="1" showAll="0"/>
    <pivotField showAll="0"/>
    <pivotField dataField="1" numFmtId="10" showAll="0"/>
    <pivotField numFmtId="10" showAll="0"/>
    <pivotField axis="axisCol" showAll="0">
      <items count="5">
        <item x="2"/>
        <item x="1"/>
        <item x="3"/>
        <item x="0"/>
        <item t="default"/>
      </items>
    </pivotField>
  </pivotFields>
  <rowFields count="1">
    <field x="-2"/>
  </rowFields>
  <rowItems count="4">
    <i>
      <x/>
    </i>
    <i i="1">
      <x v="1"/>
    </i>
    <i i="2">
      <x v="2"/>
    </i>
    <i i="3">
      <x v="3"/>
    </i>
  </rowItems>
  <colFields count="1">
    <field x="12"/>
  </colFields>
  <colItems count="4">
    <i>
      <x/>
    </i>
    <i>
      <x v="1"/>
    </i>
    <i>
      <x v="2"/>
    </i>
    <i>
      <x v="3"/>
    </i>
  </colItems>
  <dataFields count="4">
    <dataField name="Count of Player" fld="1" subtotal="count" baseField="0" baseItem="0"/>
    <dataField name="Average of Total Performance" fld="8" subtotal="average" baseField="0" baseItem="1"/>
    <dataField name="Average of Target Hit %" fld="10" subtotal="average" baseField="0" baseItem="1" numFmtId="10"/>
    <dataField name="Count of Target Hit %" fld="10"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939DA2-4BAC-4CD9-A39D-B06F466E5CA2}"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I1:J6" firstHeaderRow="1" firstDataRow="1" firstDataCol="1"/>
  <pivotFields count="13">
    <pivotField showAll="0"/>
    <pivotField axis="axisRow" showAll="0" measureFilter="1" sortType="descending">
      <items count="151">
        <item x="65"/>
        <item x="136"/>
        <item x="16"/>
        <item x="61"/>
        <item x="45"/>
        <item x="89"/>
        <item x="47"/>
        <item x="140"/>
        <item x="12"/>
        <item x="34"/>
        <item x="51"/>
        <item x="43"/>
        <item x="102"/>
        <item x="69"/>
        <item x="24"/>
        <item x="71"/>
        <item x="21"/>
        <item x="64"/>
        <item x="5"/>
        <item x="98"/>
        <item x="132"/>
        <item x="56"/>
        <item x="86"/>
        <item x="122"/>
        <item x="3"/>
        <item x="107"/>
        <item x="73"/>
        <item x="112"/>
        <item x="28"/>
        <item x="118"/>
        <item x="148"/>
        <item x="58"/>
        <item x="77"/>
        <item x="101"/>
        <item x="99"/>
        <item x="141"/>
        <item x="54"/>
        <item x="138"/>
        <item x="67"/>
        <item x="137"/>
        <item x="42"/>
        <item x="128"/>
        <item x="18"/>
        <item x="8"/>
        <item x="84"/>
        <item x="146"/>
        <item x="124"/>
        <item x="113"/>
        <item x="31"/>
        <item x="131"/>
        <item x="40"/>
        <item x="143"/>
        <item x="7"/>
        <item x="17"/>
        <item x="10"/>
        <item x="15"/>
        <item x="126"/>
        <item x="25"/>
        <item x="33"/>
        <item x="119"/>
        <item x="144"/>
        <item x="104"/>
        <item x="59"/>
        <item x="74"/>
        <item x="48"/>
        <item x="97"/>
        <item x="96"/>
        <item x="14"/>
        <item x="68"/>
        <item x="88"/>
        <item x="72"/>
        <item x="63"/>
        <item x="27"/>
        <item x="70"/>
        <item x="39"/>
        <item x="1"/>
        <item x="11"/>
        <item x="26"/>
        <item x="100"/>
        <item x="81"/>
        <item x="93"/>
        <item x="62"/>
        <item x="139"/>
        <item x="23"/>
        <item x="9"/>
        <item x="134"/>
        <item x="145"/>
        <item x="123"/>
        <item x="91"/>
        <item x="41"/>
        <item x="94"/>
        <item x="57"/>
        <item x="142"/>
        <item x="37"/>
        <item x="49"/>
        <item x="121"/>
        <item x="50"/>
        <item x="38"/>
        <item x="116"/>
        <item x="111"/>
        <item x="46"/>
        <item x="60"/>
        <item x="106"/>
        <item x="82"/>
        <item x="75"/>
        <item x="129"/>
        <item x="0"/>
        <item x="79"/>
        <item x="44"/>
        <item x="32"/>
        <item x="20"/>
        <item x="115"/>
        <item x="2"/>
        <item x="66"/>
        <item x="35"/>
        <item x="87"/>
        <item x="92"/>
        <item x="83"/>
        <item x="108"/>
        <item x="4"/>
        <item x="13"/>
        <item x="90"/>
        <item x="109"/>
        <item x="30"/>
        <item x="147"/>
        <item x="52"/>
        <item x="76"/>
        <item x="130"/>
        <item x="29"/>
        <item x="78"/>
        <item x="125"/>
        <item x="135"/>
        <item x="85"/>
        <item x="19"/>
        <item x="114"/>
        <item x="6"/>
        <item x="55"/>
        <item x="110"/>
        <item x="53"/>
        <item x="127"/>
        <item x="22"/>
        <item x="120"/>
        <item x="95"/>
        <item x="36"/>
        <item x="80"/>
        <item x="133"/>
        <item x="105"/>
        <item x="117"/>
        <item x="103"/>
        <item x="149"/>
        <item t="default"/>
      </items>
      <autoSortScope>
        <pivotArea dataOnly="0" outline="0" fieldPosition="0">
          <references count="1">
            <reference field="4294967294" count="1" selected="0">
              <x v="0"/>
            </reference>
          </references>
        </pivotArea>
      </autoSortScope>
    </pivotField>
    <pivotField showAll="0">
      <items count="11">
        <item x="0"/>
        <item x="1"/>
        <item x="2"/>
        <item x="3"/>
        <item x="4"/>
        <item x="5"/>
        <item x="6"/>
        <item x="7"/>
        <item x="8"/>
        <item x="9"/>
        <item t="default"/>
      </items>
    </pivotField>
    <pivotField showAll="0"/>
    <pivotField showAll="0"/>
    <pivotField showAll="0"/>
    <pivotField showAll="0"/>
    <pivotField showAll="0"/>
    <pivotField showAll="0"/>
    <pivotField showAll="0"/>
    <pivotField numFmtId="10" showAll="0"/>
    <pivotField dataField="1" numFmtId="10" showAll="0"/>
    <pivotField showAll="0"/>
  </pivotFields>
  <rowFields count="1">
    <field x="1"/>
  </rowFields>
  <rowItems count="5">
    <i>
      <x v="89"/>
    </i>
    <i>
      <x v="108"/>
    </i>
    <i>
      <x v="81"/>
    </i>
    <i>
      <x v="116"/>
    </i>
    <i>
      <x v="19"/>
    </i>
  </rowItems>
  <colItems count="1">
    <i/>
  </colItems>
  <dataFields count="1">
    <dataField name="Average of Away From Target %" fld="11" subtotal="average" baseField="1" baseItem="19" numFmtId="1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69F735E-550D-44A4-B71B-71332C3AE2E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A34:B44" firstHeaderRow="1" firstDataRow="1" firstDataCol="1"/>
  <pivotFields count="13">
    <pivotField showAll="0"/>
    <pivotField showAll="0"/>
    <pivotField axis="axisRow" showAll="0" sortType="ascending">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2"/>
  </rowFields>
  <rowItems count="10">
    <i>
      <x v="6"/>
    </i>
    <i>
      <x v="2"/>
    </i>
    <i>
      <x v="1"/>
    </i>
    <i>
      <x/>
    </i>
    <i>
      <x v="8"/>
    </i>
    <i>
      <x v="7"/>
    </i>
    <i>
      <x v="5"/>
    </i>
    <i>
      <x v="4"/>
    </i>
    <i>
      <x v="9"/>
    </i>
    <i>
      <x v="3"/>
    </i>
  </rowItems>
  <colItems count="1">
    <i/>
  </colItems>
  <dataFields count="1">
    <dataField name="Average of Total Performance" fld="8" subtotal="average" baseField="2" baseItem="0" numFmtId="2"/>
  </dataFields>
  <formats count="1">
    <format dxfId="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31B6AD-ADBD-40F5-9559-795A34A5692F}"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E10:I11" firstHeaderRow="0" firstDataRow="1" firstDataCol="0"/>
  <pivotFields count="13">
    <pivotField showAll="0"/>
    <pivotField showAll="0"/>
    <pivotField showAll="0">
      <items count="11">
        <item x="0"/>
        <item x="1"/>
        <item x="2"/>
        <item x="3"/>
        <item x="4"/>
        <item x="5"/>
        <item x="6"/>
        <item x="7"/>
        <item x="8"/>
        <item x="9"/>
        <item t="default"/>
      </items>
    </pivotField>
    <pivotField dataField="1" showAll="0"/>
    <pivotField dataField="1" showAll="0"/>
    <pivotField dataField="1" showAll="0"/>
    <pivotField dataField="1" showAll="0"/>
    <pivotField dataField="1" showAll="0"/>
    <pivotField showAll="0"/>
    <pivotField showAll="0"/>
    <pivotField numFmtId="10" showAll="0"/>
    <pivotField numFmtId="10" showAll="0"/>
    <pivotField showAll="0"/>
  </pivotFields>
  <rowItems count="1">
    <i/>
  </rowItems>
  <colFields count="1">
    <field x="-2"/>
  </colFields>
  <colItems count="5">
    <i>
      <x/>
    </i>
    <i i="1">
      <x v="1"/>
    </i>
    <i i="2">
      <x v="2"/>
    </i>
    <i i="3">
      <x v="3"/>
    </i>
    <i i="4">
      <x v="4"/>
    </i>
  </colItems>
  <dataFields count="5">
    <dataField name="Average of Match 1" fld="3" subtotal="average" baseField="0" baseItem="1"/>
    <dataField name="Average of Match 2" fld="4" subtotal="average" baseField="0" baseItem="1"/>
    <dataField name="Average of Match 3" fld="5" subtotal="average" baseField="0" baseItem="1"/>
    <dataField name="Average of Match 4" fld="6" subtotal="average" baseField="0" baseItem="1"/>
    <dataField name="Average of Match 5" fld="7" subtotal="average" baseField="0" baseItem="1"/>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6755E76-DD6E-4E3D-AD32-7FFA889A2B87}" name="PivotTable10" cacheId="0"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K10:L15" firstHeaderRow="1" firstDataRow="1" firstDataCol="1"/>
  <pivotFields count="13">
    <pivotField showAll="0"/>
    <pivotField showAll="0"/>
    <pivotField showAll="0">
      <items count="11">
        <item x="0"/>
        <item x="1"/>
        <item x="2"/>
        <item x="3"/>
        <item x="4"/>
        <item x="5"/>
        <item x="6"/>
        <item x="7"/>
        <item x="8"/>
        <item x="9"/>
        <item t="default"/>
      </items>
    </pivotField>
    <pivotField dataField="1" showAll="0"/>
    <pivotField dataField="1" showAll="0"/>
    <pivotField dataField="1" showAll="0"/>
    <pivotField dataField="1" showAll="0"/>
    <pivotField dataField="1" showAll="0"/>
    <pivotField showAll="0"/>
    <pivotField showAll="0"/>
    <pivotField numFmtId="10" showAll="0"/>
    <pivotField numFmtId="10" showAll="0"/>
    <pivotField showAll="0"/>
  </pivotFields>
  <rowFields count="1">
    <field x="-2"/>
  </rowFields>
  <rowItems count="5">
    <i>
      <x/>
    </i>
    <i i="1">
      <x v="1"/>
    </i>
    <i i="2">
      <x v="2"/>
    </i>
    <i i="3">
      <x v="3"/>
    </i>
    <i i="4">
      <x v="4"/>
    </i>
  </rowItems>
  <colItems count="1">
    <i/>
  </colItems>
  <dataFields count="5">
    <dataField name="Match 1 " fld="3" subtotal="average" baseField="0" baseItem="0"/>
    <dataField name="Match 2 " fld="4" subtotal="average" baseField="0" baseItem="0"/>
    <dataField name="Match 3 " fld="5" subtotal="average" baseField="0" baseItem="0"/>
    <dataField name="Match 4 " fld="6" subtotal="average" baseField="0" baseItem="0"/>
    <dataField name="Match 5 " fld="7" subtotal="average" baseField="0" baseItem="0"/>
  </dataFields>
  <formats count="2">
    <format dxfId="2">
      <pivotArea collapsedLevelsAreSubtotals="1" fieldPosition="0">
        <references count="1">
          <reference field="4294967294" count="1">
            <x v="1"/>
          </reference>
        </references>
      </pivotArea>
    </format>
    <format dxfId="1">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278BB65-2C7F-441F-A318-728629E1769A}"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0:B20" firstHeaderRow="1" firstDataRow="1" firstDataCol="1"/>
  <pivotFields count="13">
    <pivotField showAll="0"/>
    <pivotField showAll="0"/>
    <pivotField axis="axisRow" showAll="0" sortType="descending">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numFmtId="10" showAll="0"/>
    <pivotField numFmtId="10" showAll="0"/>
    <pivotField showAll="0"/>
  </pivotFields>
  <rowFields count="1">
    <field x="2"/>
  </rowFields>
  <rowItems count="10">
    <i>
      <x v="3"/>
    </i>
    <i>
      <x v="9"/>
    </i>
    <i>
      <x v="4"/>
    </i>
    <i>
      <x v="5"/>
    </i>
    <i>
      <x v="7"/>
    </i>
    <i>
      <x v="8"/>
    </i>
    <i>
      <x/>
    </i>
    <i>
      <x v="1"/>
    </i>
    <i>
      <x v="2"/>
    </i>
    <i>
      <x v="6"/>
    </i>
  </rowItems>
  <colItems count="1">
    <i/>
  </colItems>
  <dataFields count="1">
    <dataField name="Average of Total Performance" fld="8"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64116BC8-26F8-4D64-A5A2-B56515B2E314}" sourceName="Team">
  <pivotTables>
    <pivotTable tabId="2" name="PivotTable1"/>
    <pivotTable tabId="2" name="PivotTable2"/>
    <pivotTable tabId="2" name="PivotTable5"/>
    <pivotTable tabId="2" name="PivotTable7"/>
    <pivotTable tabId="2" name="PivotTable9"/>
    <pivotTable tabId="2" name="PivotTable10"/>
    <pivotTable tabId="2" name="PivotTable8"/>
    <pivotTable tabId="2" name="PivotTable3"/>
    <pivotTable tabId="2" name="PivotTable4"/>
  </pivotTables>
  <data>
    <tabular pivotCacheId="1546742931">
      <items count="10">
        <i x="0" s="1"/>
        <i x="1" s="1"/>
        <i x="2" s="1"/>
        <i x="3" s="1"/>
        <i x="4" s="1"/>
        <i x="5" s="1"/>
        <i x="6" s="1"/>
        <i x="7"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08EE634E-8431-4FBB-AEF7-9473E7CD8771}" cache="Slicer_Team" caption="SELECT IPL TEAM" columnCount="5"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B42111-1ECA-470E-ADE8-DE8A86D05C8D}" name="tblIPLPerformance" displayName="tblIPLPerformance" ref="A1:M151" totalsRowShown="0" headerRowDxfId="20" dataDxfId="18" headerRowBorderDxfId="19" tableBorderDxfId="17" totalsRowBorderDxfId="16">
  <autoFilter ref="A1:M151" xr:uid="{D6B42111-1ECA-470E-ADE8-DE8A86D05C8D}"/>
  <tableColumns count="13">
    <tableColumn id="1" xr3:uid="{43F5DB9D-1874-474C-9F02-029CB2ED7356}" name="Player Code" dataDxfId="15"/>
    <tableColumn id="2" xr3:uid="{9458B3F5-C78A-489D-8E32-CE55CF347A93}" name="Player" dataDxfId="14"/>
    <tableColumn id="3" xr3:uid="{838E5606-0453-456A-A8DA-ED3CF387C6CB}" name="Team" dataDxfId="13"/>
    <tableColumn id="4" xr3:uid="{E2515E99-3B4F-4A46-8D2B-1E03CABD5B53}" name="Match 1" dataDxfId="12"/>
    <tableColumn id="5" xr3:uid="{57A76D17-A435-4013-9747-A698BF472FB6}" name="Match 2" dataDxfId="11"/>
    <tableColumn id="6" xr3:uid="{E38E73C5-256C-4CA2-AE51-42779B5797D8}" name="Match 3" dataDxfId="10"/>
    <tableColumn id="7" xr3:uid="{B6B72D53-DD60-4B82-98DD-C29EA8ED7717}" name="Match 4" dataDxfId="9"/>
    <tableColumn id="8" xr3:uid="{5D79FF86-BE06-464A-B5F8-CA71127E6336}" name="Match 5" dataDxfId="8"/>
    <tableColumn id="9" xr3:uid="{F4F040C4-1A35-4337-B6A2-D262E5AC67BA}" name="Total Performance" dataDxfId="7"/>
    <tableColumn id="10" xr3:uid="{57489C39-C4EB-403B-BE1F-0AF3E1EF7EB5}" name="Target" dataDxfId="6"/>
    <tableColumn id="11" xr3:uid="{50430A57-B41C-4F69-9211-07F02D6FD0FC}" name="Target Hit %" dataDxfId="5"/>
    <tableColumn id="12" xr3:uid="{812BA4EA-B3EC-4B0C-A077-CC6AFB14AEBC}" name="Away From Target %" dataDxfId="4"/>
    <tableColumn id="13" xr3:uid="{EE78C790-280C-4D84-9DE9-2324D638EF5E}" name="Performance Status" dataDxfId="3">
      <calculatedColumnFormula>IF(tblIPLPerformance[[#This Row],[Target Hit %]]&gt;=80%,"Excellent",IF(tblIPLPerformance[[#This Row],[Target Hit %]]&gt;=70%,"Good",IF(tblIPLPerformance[[#This Row],[Target Hit %]]&gt;=60%,"Average","Needs Improvement")))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D5AB6-DD19-403B-8DAC-EA2E7D900348}">
  <sheetPr codeName="Sheet1">
    <pageSetUpPr autoPageBreaks="0"/>
  </sheetPr>
  <dimension ref="A1:M151"/>
  <sheetViews>
    <sheetView topLeftCell="B1" workbookViewId="0">
      <selection activeCell="M12" sqref="M12"/>
    </sheetView>
  </sheetViews>
  <sheetFormatPr defaultRowHeight="15"/>
  <cols>
    <col min="1" max="1" width="20.7109375" style="1" bestFit="1" customWidth="1"/>
    <col min="2" max="2" width="22.28515625" style="1" bestFit="1" customWidth="1"/>
    <col min="3" max="3" width="32.140625" style="1" bestFit="1" customWidth="1"/>
    <col min="4" max="8" width="13" style="1" bestFit="1" customWidth="1"/>
    <col min="9" max="9" width="23" style="1" bestFit="1" customWidth="1"/>
    <col min="10" max="10" width="11.28515625" style="1" bestFit="1" customWidth="1"/>
    <col min="11" max="11" width="16.5703125" style="5" bestFit="1" customWidth="1"/>
    <col min="12" max="12" width="24.42578125" style="5" bestFit="1" customWidth="1"/>
    <col min="13" max="13" width="24.42578125" style="1" bestFit="1" customWidth="1"/>
    <col min="14" max="16384" width="9.140625" style="1"/>
  </cols>
  <sheetData>
    <row r="1" spans="1:13" ht="15.75">
      <c r="A1" s="8" t="s">
        <v>0</v>
      </c>
      <c r="B1" s="9" t="s">
        <v>1</v>
      </c>
      <c r="C1" s="9" t="s">
        <v>321</v>
      </c>
      <c r="D1" s="9" t="s">
        <v>2</v>
      </c>
      <c r="E1" s="9" t="s">
        <v>3</v>
      </c>
      <c r="F1" s="9" t="s">
        <v>4</v>
      </c>
      <c r="G1" s="9" t="s">
        <v>5</v>
      </c>
      <c r="H1" s="9" t="s">
        <v>6</v>
      </c>
      <c r="I1" s="9" t="s">
        <v>7</v>
      </c>
      <c r="J1" s="9" t="s">
        <v>8</v>
      </c>
      <c r="K1" s="10" t="s">
        <v>9</v>
      </c>
      <c r="L1" s="11" t="s">
        <v>10</v>
      </c>
      <c r="M1" s="9" t="s">
        <v>333</v>
      </c>
    </row>
    <row r="2" spans="1:13">
      <c r="A2" s="6" t="s">
        <v>11</v>
      </c>
      <c r="B2" s="3" t="s">
        <v>12</v>
      </c>
      <c r="C2" s="3" t="s">
        <v>311</v>
      </c>
      <c r="D2" s="3">
        <v>35</v>
      </c>
      <c r="E2" s="3">
        <v>74</v>
      </c>
      <c r="F2" s="3">
        <v>32</v>
      </c>
      <c r="G2" s="3">
        <v>86</v>
      </c>
      <c r="H2" s="3">
        <v>39</v>
      </c>
      <c r="I2" s="3">
        <v>266</v>
      </c>
      <c r="J2" s="3">
        <v>500</v>
      </c>
      <c r="K2" s="4">
        <v>0.53200000000000003</v>
      </c>
      <c r="L2" s="7">
        <v>0.46799999999999897</v>
      </c>
      <c r="M2" s="19" t="str">
        <f>IF(tblIPLPerformance[[#This Row],[Target Hit %]]&gt;=80%,"Excellent",IF(tblIPLPerformance[[#This Row],[Target Hit %]]&gt;=70%,"Good",IF(tblIPLPerformance[[#This Row],[Target Hit %]]&gt;=60%,"Average","Needs Improvement")))</f>
        <v>Needs Improvement</v>
      </c>
    </row>
    <row r="3" spans="1:13">
      <c r="A3" s="6" t="s">
        <v>13</v>
      </c>
      <c r="B3" s="3" t="s">
        <v>14</v>
      </c>
      <c r="C3" s="3" t="s">
        <v>311</v>
      </c>
      <c r="D3" s="3">
        <v>91</v>
      </c>
      <c r="E3" s="3">
        <v>84</v>
      </c>
      <c r="F3" s="3">
        <v>99</v>
      </c>
      <c r="G3" s="3">
        <v>67</v>
      </c>
      <c r="H3" s="3">
        <v>70</v>
      </c>
      <c r="I3" s="3">
        <v>411</v>
      </c>
      <c r="J3" s="3">
        <v>500</v>
      </c>
      <c r="K3" s="4">
        <v>0.82199999999999995</v>
      </c>
      <c r="L3" s="7">
        <v>0.17799999999999999</v>
      </c>
      <c r="M3" s="3" t="str">
        <f>IF(tblIPLPerformance[[#This Row],[Target Hit %]]&gt;=80%,"Excellent",IF(tblIPLPerformance[[#This Row],[Target Hit %]]&gt;=70%,"Good",IF(tblIPLPerformance[[#This Row],[Target Hit %]]&gt;=60%,"Average","Needs Improvement")))</f>
        <v>Excellent</v>
      </c>
    </row>
    <row r="4" spans="1:13">
      <c r="A4" s="6" t="s">
        <v>15</v>
      </c>
      <c r="B4" s="3" t="s">
        <v>16</v>
      </c>
      <c r="C4" s="3" t="s">
        <v>311</v>
      </c>
      <c r="D4" s="3">
        <v>47</v>
      </c>
      <c r="E4" s="3">
        <v>51</v>
      </c>
      <c r="F4" s="3">
        <v>25</v>
      </c>
      <c r="G4" s="3">
        <v>21</v>
      </c>
      <c r="H4" s="3">
        <v>59</v>
      </c>
      <c r="I4" s="3">
        <v>203</v>
      </c>
      <c r="J4" s="3">
        <v>500</v>
      </c>
      <c r="K4" s="4">
        <v>0.40600000000000003</v>
      </c>
      <c r="L4" s="7">
        <v>0.59399999999999997</v>
      </c>
      <c r="M4" s="3" t="str">
        <f>IF(tblIPLPerformance[[#This Row],[Target Hit %]]&gt;=80%,"Excellent",IF(tblIPLPerformance[[#This Row],[Target Hit %]]&gt;=70%,"Good",IF(tblIPLPerformance[[#This Row],[Target Hit %]]&gt;=60%,"Average","Needs Improvement")))</f>
        <v>Needs Improvement</v>
      </c>
    </row>
    <row r="5" spans="1:13">
      <c r="A5" s="6" t="s">
        <v>17</v>
      </c>
      <c r="B5" s="3" t="s">
        <v>18</v>
      </c>
      <c r="C5" s="3" t="s">
        <v>311</v>
      </c>
      <c r="D5" s="3">
        <v>69</v>
      </c>
      <c r="E5" s="3">
        <v>42</v>
      </c>
      <c r="F5" s="3">
        <v>18</v>
      </c>
      <c r="G5" s="3">
        <v>43</v>
      </c>
      <c r="H5" s="3">
        <v>86</v>
      </c>
      <c r="I5" s="3">
        <v>258</v>
      </c>
      <c r="J5" s="3">
        <v>500</v>
      </c>
      <c r="K5" s="4">
        <v>0.51600000000000001</v>
      </c>
      <c r="L5" s="7">
        <v>0.48399999999999999</v>
      </c>
      <c r="M5" s="3" t="str">
        <f>IF(tblIPLPerformance[[#This Row],[Target Hit %]]&gt;=80%,"Excellent",IF(tblIPLPerformance[[#This Row],[Target Hit %]]&gt;=70%,"Good",IF(tblIPLPerformance[[#This Row],[Target Hit %]]&gt;=60%,"Average","Needs Improvement")))</f>
        <v>Needs Improvement</v>
      </c>
    </row>
    <row r="6" spans="1:13">
      <c r="A6" s="6" t="s">
        <v>19</v>
      </c>
      <c r="B6" s="3" t="s">
        <v>20</v>
      </c>
      <c r="C6" s="3" t="s">
        <v>311</v>
      </c>
      <c r="D6" s="3">
        <v>65</v>
      </c>
      <c r="E6" s="3">
        <v>22</v>
      </c>
      <c r="F6" s="3">
        <v>32</v>
      </c>
      <c r="G6" s="3">
        <v>47</v>
      </c>
      <c r="H6" s="3">
        <v>84</v>
      </c>
      <c r="I6" s="3">
        <v>250</v>
      </c>
      <c r="J6" s="3">
        <v>500</v>
      </c>
      <c r="K6" s="4">
        <v>0.5</v>
      </c>
      <c r="L6" s="7">
        <v>0.5</v>
      </c>
      <c r="M6" s="3" t="str">
        <f>IF(tblIPLPerformance[[#This Row],[Target Hit %]]&gt;=80%,"Excellent",IF(tblIPLPerformance[[#This Row],[Target Hit %]]&gt;=70%,"Good",IF(tblIPLPerformance[[#This Row],[Target Hit %]]&gt;=60%,"Average","Needs Improvement")))</f>
        <v>Needs Improvement</v>
      </c>
    </row>
    <row r="7" spans="1:13">
      <c r="A7" s="6" t="s">
        <v>21</v>
      </c>
      <c r="B7" s="3" t="s">
        <v>22</v>
      </c>
      <c r="C7" s="3" t="s">
        <v>311</v>
      </c>
      <c r="D7" s="3">
        <v>88</v>
      </c>
      <c r="E7" s="3">
        <v>44</v>
      </c>
      <c r="F7" s="3">
        <v>41</v>
      </c>
      <c r="G7" s="3">
        <v>99</v>
      </c>
      <c r="H7" s="3">
        <v>59</v>
      </c>
      <c r="I7" s="3">
        <v>331</v>
      </c>
      <c r="J7" s="3">
        <v>500</v>
      </c>
      <c r="K7" s="4">
        <v>0.66200000000000003</v>
      </c>
      <c r="L7" s="7">
        <v>0.33799999999999902</v>
      </c>
      <c r="M7" s="3" t="str">
        <f>IF(tblIPLPerformance[[#This Row],[Target Hit %]]&gt;=80%,"Excellent",IF(tblIPLPerformance[[#This Row],[Target Hit %]]&gt;=70%,"Good",IF(tblIPLPerformance[[#This Row],[Target Hit %]]&gt;=60%,"Average","Needs Improvement")))</f>
        <v>Average</v>
      </c>
    </row>
    <row r="8" spans="1:13">
      <c r="A8" s="6" t="s">
        <v>23</v>
      </c>
      <c r="B8" s="3" t="s">
        <v>24</v>
      </c>
      <c r="C8" s="3" t="s">
        <v>311</v>
      </c>
      <c r="D8" s="3">
        <v>83</v>
      </c>
      <c r="E8" s="3">
        <v>92</v>
      </c>
      <c r="F8" s="3">
        <v>25</v>
      </c>
      <c r="G8" s="3">
        <v>60</v>
      </c>
      <c r="H8" s="3">
        <v>22</v>
      </c>
      <c r="I8" s="3">
        <v>282</v>
      </c>
      <c r="J8" s="3">
        <v>500</v>
      </c>
      <c r="K8" s="4">
        <v>0.56399999999999995</v>
      </c>
      <c r="L8" s="7">
        <v>0.436</v>
      </c>
      <c r="M8" s="3" t="str">
        <f>IF(tblIPLPerformance[[#This Row],[Target Hit %]]&gt;=80%,"Excellent",IF(tblIPLPerformance[[#This Row],[Target Hit %]]&gt;=70%,"Good",IF(tblIPLPerformance[[#This Row],[Target Hit %]]&gt;=60%,"Average","Needs Improvement")))</f>
        <v>Needs Improvement</v>
      </c>
    </row>
    <row r="9" spans="1:13">
      <c r="A9" s="6" t="s">
        <v>25</v>
      </c>
      <c r="B9" s="3" t="s">
        <v>26</v>
      </c>
      <c r="C9" s="3" t="s">
        <v>311</v>
      </c>
      <c r="D9" s="3">
        <v>35</v>
      </c>
      <c r="E9" s="3">
        <v>57</v>
      </c>
      <c r="F9" s="3">
        <v>84</v>
      </c>
      <c r="G9" s="3">
        <v>62</v>
      </c>
      <c r="H9" s="3">
        <v>38</v>
      </c>
      <c r="I9" s="3">
        <v>276</v>
      </c>
      <c r="J9" s="3">
        <v>500</v>
      </c>
      <c r="K9" s="4">
        <v>0.55200000000000005</v>
      </c>
      <c r="L9" s="7">
        <v>0.44799999999999901</v>
      </c>
      <c r="M9" s="3" t="str">
        <f>IF(tblIPLPerformance[[#This Row],[Target Hit %]]&gt;=80%,"Excellent",IF(tblIPLPerformance[[#This Row],[Target Hit %]]&gt;=70%,"Good",IF(tblIPLPerformance[[#This Row],[Target Hit %]]&gt;=60%,"Average","Needs Improvement")))</f>
        <v>Needs Improvement</v>
      </c>
    </row>
    <row r="10" spans="1:13">
      <c r="A10" s="6" t="s">
        <v>27</v>
      </c>
      <c r="B10" s="3" t="s">
        <v>28</v>
      </c>
      <c r="C10" s="3" t="s">
        <v>311</v>
      </c>
      <c r="D10" s="3">
        <v>80</v>
      </c>
      <c r="E10" s="3">
        <v>45</v>
      </c>
      <c r="F10" s="3">
        <v>48</v>
      </c>
      <c r="G10" s="3">
        <v>81</v>
      </c>
      <c r="H10" s="3">
        <v>61</v>
      </c>
      <c r="I10" s="3">
        <v>315</v>
      </c>
      <c r="J10" s="3">
        <v>500</v>
      </c>
      <c r="K10" s="4">
        <v>0.63</v>
      </c>
      <c r="L10" s="7">
        <v>0.37</v>
      </c>
      <c r="M10" s="3" t="str">
        <f>IF(tblIPLPerformance[[#This Row],[Target Hit %]]&gt;=80%,"Excellent",IF(tblIPLPerformance[[#This Row],[Target Hit %]]&gt;=70%,"Good",IF(tblIPLPerformance[[#This Row],[Target Hit %]]&gt;=60%,"Average","Needs Improvement")))</f>
        <v>Average</v>
      </c>
    </row>
    <row r="11" spans="1:13">
      <c r="A11" s="6" t="s">
        <v>29</v>
      </c>
      <c r="B11" s="3" t="s">
        <v>30</v>
      </c>
      <c r="C11" s="3" t="s">
        <v>311</v>
      </c>
      <c r="D11" s="3">
        <v>100</v>
      </c>
      <c r="E11" s="3">
        <v>95</v>
      </c>
      <c r="F11" s="3">
        <v>53</v>
      </c>
      <c r="G11" s="3">
        <v>20</v>
      </c>
      <c r="H11" s="3">
        <v>64</v>
      </c>
      <c r="I11" s="3">
        <v>332</v>
      </c>
      <c r="J11" s="3">
        <v>500</v>
      </c>
      <c r="K11" s="4">
        <v>0.66400000000000003</v>
      </c>
      <c r="L11" s="7">
        <v>0.33599999999999902</v>
      </c>
      <c r="M11" s="3" t="str">
        <f>IF(tblIPLPerformance[[#This Row],[Target Hit %]]&gt;=80%,"Excellent",IF(tblIPLPerformance[[#This Row],[Target Hit %]]&gt;=70%,"Good",IF(tblIPLPerformance[[#This Row],[Target Hit %]]&gt;=60%,"Average","Needs Improvement")))</f>
        <v>Average</v>
      </c>
    </row>
    <row r="12" spans="1:13">
      <c r="A12" s="6" t="s">
        <v>31</v>
      </c>
      <c r="B12" s="3" t="s">
        <v>32</v>
      </c>
      <c r="C12" s="3" t="s">
        <v>311</v>
      </c>
      <c r="D12" s="3">
        <v>31</v>
      </c>
      <c r="E12" s="3">
        <v>81</v>
      </c>
      <c r="F12" s="3">
        <v>41</v>
      </c>
      <c r="G12" s="3">
        <v>73</v>
      </c>
      <c r="H12" s="3">
        <v>87</v>
      </c>
      <c r="I12" s="3">
        <v>313</v>
      </c>
      <c r="J12" s="3">
        <v>500</v>
      </c>
      <c r="K12" s="4">
        <v>0.626</v>
      </c>
      <c r="L12" s="7">
        <v>0.374</v>
      </c>
      <c r="M12" s="3" t="str">
        <f>IF(tblIPLPerformance[[#This Row],[Target Hit %]]&gt;=80%,"Excellent",IF(tblIPLPerformance[[#This Row],[Target Hit %]]&gt;=70%,"Good",IF(tblIPLPerformance[[#This Row],[Target Hit %]]&gt;=60%,"Average","Needs Improvement")))</f>
        <v>Average</v>
      </c>
    </row>
    <row r="13" spans="1:13">
      <c r="A13" s="6" t="s">
        <v>33</v>
      </c>
      <c r="B13" s="3" t="s">
        <v>34</v>
      </c>
      <c r="C13" s="3" t="s">
        <v>311</v>
      </c>
      <c r="D13" s="3">
        <v>74</v>
      </c>
      <c r="E13" s="3">
        <v>59</v>
      </c>
      <c r="F13" s="3">
        <v>67</v>
      </c>
      <c r="G13" s="3">
        <v>49</v>
      </c>
      <c r="H13" s="3">
        <v>35</v>
      </c>
      <c r="I13" s="3">
        <v>284</v>
      </c>
      <c r="J13" s="3">
        <v>500</v>
      </c>
      <c r="K13" s="4">
        <v>0.56799999999999995</v>
      </c>
      <c r="L13" s="7">
        <v>0.432</v>
      </c>
      <c r="M13" s="3" t="str">
        <f>IF(tblIPLPerformance[[#This Row],[Target Hit %]]&gt;=80%,"Excellent",IF(tblIPLPerformance[[#This Row],[Target Hit %]]&gt;=70%,"Good",IF(tblIPLPerformance[[#This Row],[Target Hit %]]&gt;=60%,"Average","Needs Improvement")))</f>
        <v>Needs Improvement</v>
      </c>
    </row>
    <row r="14" spans="1:13">
      <c r="A14" s="6" t="s">
        <v>35</v>
      </c>
      <c r="B14" s="3" t="s">
        <v>36</v>
      </c>
      <c r="C14" s="3" t="s">
        <v>311</v>
      </c>
      <c r="D14" s="3">
        <v>25</v>
      </c>
      <c r="E14" s="3">
        <v>85</v>
      </c>
      <c r="F14" s="3">
        <v>37</v>
      </c>
      <c r="G14" s="3">
        <v>29</v>
      </c>
      <c r="H14" s="3">
        <v>64</v>
      </c>
      <c r="I14" s="3">
        <v>240</v>
      </c>
      <c r="J14" s="3">
        <v>500</v>
      </c>
      <c r="K14" s="4">
        <v>0.48</v>
      </c>
      <c r="L14" s="7">
        <v>0.52</v>
      </c>
      <c r="M14" s="3" t="str">
        <f>IF(tblIPLPerformance[[#This Row],[Target Hit %]]&gt;=80%,"Excellent",IF(tblIPLPerformance[[#This Row],[Target Hit %]]&gt;=70%,"Good",IF(tblIPLPerformance[[#This Row],[Target Hit %]]&gt;=60%,"Average","Needs Improvement")))</f>
        <v>Needs Improvement</v>
      </c>
    </row>
    <row r="15" spans="1:13">
      <c r="A15" s="6" t="s">
        <v>37</v>
      </c>
      <c r="B15" s="3" t="s">
        <v>38</v>
      </c>
      <c r="C15" s="3" t="s">
        <v>311</v>
      </c>
      <c r="D15" s="3">
        <v>45</v>
      </c>
      <c r="E15" s="3">
        <v>69</v>
      </c>
      <c r="F15" s="3">
        <v>53</v>
      </c>
      <c r="G15" s="3">
        <v>32</v>
      </c>
      <c r="H15" s="3">
        <v>24</v>
      </c>
      <c r="I15" s="3">
        <v>223</v>
      </c>
      <c r="J15" s="3">
        <v>500</v>
      </c>
      <c r="K15" s="4">
        <v>0.44600000000000001</v>
      </c>
      <c r="L15" s="7">
        <v>0.55400000000000005</v>
      </c>
      <c r="M15" s="3" t="str">
        <f>IF(tblIPLPerformance[[#This Row],[Target Hit %]]&gt;=80%,"Excellent",IF(tblIPLPerformance[[#This Row],[Target Hit %]]&gt;=70%,"Good",IF(tblIPLPerformance[[#This Row],[Target Hit %]]&gt;=60%,"Average","Needs Improvement")))</f>
        <v>Needs Improvement</v>
      </c>
    </row>
    <row r="16" spans="1:13">
      <c r="A16" s="6" t="s">
        <v>39</v>
      </c>
      <c r="B16" s="3" t="s">
        <v>40</v>
      </c>
      <c r="C16" s="3" t="s">
        <v>311</v>
      </c>
      <c r="D16" s="3">
        <v>56</v>
      </c>
      <c r="E16" s="3">
        <v>37</v>
      </c>
      <c r="F16" s="3">
        <v>32</v>
      </c>
      <c r="G16" s="3">
        <v>68</v>
      </c>
      <c r="H16" s="3">
        <v>48</v>
      </c>
      <c r="I16" s="3">
        <v>241</v>
      </c>
      <c r="J16" s="3">
        <v>500</v>
      </c>
      <c r="K16" s="4">
        <v>0.48199999999999998</v>
      </c>
      <c r="L16" s="7">
        <v>0.51800000000000002</v>
      </c>
      <c r="M16" s="3" t="str">
        <f>IF(tblIPLPerformance[[#This Row],[Target Hit %]]&gt;=80%,"Excellent",IF(tblIPLPerformance[[#This Row],[Target Hit %]]&gt;=70%,"Good",IF(tblIPLPerformance[[#This Row],[Target Hit %]]&gt;=60%,"Average","Needs Improvement")))</f>
        <v>Needs Improvement</v>
      </c>
    </row>
    <row r="17" spans="1:13">
      <c r="A17" s="6" t="s">
        <v>41</v>
      </c>
      <c r="B17" s="3" t="s">
        <v>42</v>
      </c>
      <c r="C17" s="3" t="s">
        <v>312</v>
      </c>
      <c r="D17" s="3">
        <v>20</v>
      </c>
      <c r="E17" s="3">
        <v>97</v>
      </c>
      <c r="F17" s="3">
        <v>58</v>
      </c>
      <c r="G17" s="3">
        <v>88</v>
      </c>
      <c r="H17" s="3">
        <v>63</v>
      </c>
      <c r="I17" s="3">
        <v>326</v>
      </c>
      <c r="J17" s="3">
        <v>500</v>
      </c>
      <c r="K17" s="4">
        <v>0.65200000000000002</v>
      </c>
      <c r="L17" s="7">
        <v>0.34799999999999998</v>
      </c>
      <c r="M17" s="3" t="str">
        <f>IF(tblIPLPerformance[[#This Row],[Target Hit %]]&gt;=80%,"Excellent",IF(tblIPLPerformance[[#This Row],[Target Hit %]]&gt;=70%,"Good",IF(tblIPLPerformance[[#This Row],[Target Hit %]]&gt;=60%,"Average","Needs Improvement")))</f>
        <v>Average</v>
      </c>
    </row>
    <row r="18" spans="1:13">
      <c r="A18" s="6" t="s">
        <v>43</v>
      </c>
      <c r="B18" s="3" t="s">
        <v>44</v>
      </c>
      <c r="C18" s="3" t="s">
        <v>312</v>
      </c>
      <c r="D18" s="3">
        <v>96</v>
      </c>
      <c r="E18" s="3">
        <v>52</v>
      </c>
      <c r="F18" s="3">
        <v>86</v>
      </c>
      <c r="G18" s="3">
        <v>62</v>
      </c>
      <c r="H18" s="3">
        <v>23</v>
      </c>
      <c r="I18" s="3">
        <v>319</v>
      </c>
      <c r="J18" s="3">
        <v>500</v>
      </c>
      <c r="K18" s="4">
        <v>0.63800000000000001</v>
      </c>
      <c r="L18" s="7">
        <v>0.36199999999999999</v>
      </c>
      <c r="M18" s="3" t="str">
        <f>IF(tblIPLPerformance[[#This Row],[Target Hit %]]&gt;=80%,"Excellent",IF(tblIPLPerformance[[#This Row],[Target Hit %]]&gt;=70%,"Good",IF(tblIPLPerformance[[#This Row],[Target Hit %]]&gt;=60%,"Average","Needs Improvement")))</f>
        <v>Average</v>
      </c>
    </row>
    <row r="19" spans="1:13">
      <c r="A19" s="6" t="s">
        <v>45</v>
      </c>
      <c r="B19" s="3" t="s">
        <v>46</v>
      </c>
      <c r="C19" s="3" t="s">
        <v>312</v>
      </c>
      <c r="D19" s="3">
        <v>56</v>
      </c>
      <c r="E19" s="3">
        <v>98</v>
      </c>
      <c r="F19" s="3">
        <v>32</v>
      </c>
      <c r="G19" s="3">
        <v>69</v>
      </c>
      <c r="H19" s="3">
        <v>26</v>
      </c>
      <c r="I19" s="3">
        <v>281</v>
      </c>
      <c r="J19" s="3">
        <v>500</v>
      </c>
      <c r="K19" s="4">
        <v>0.56200000000000006</v>
      </c>
      <c r="L19" s="7">
        <v>0.437999999999999</v>
      </c>
      <c r="M19" s="3" t="str">
        <f>IF(tblIPLPerformance[[#This Row],[Target Hit %]]&gt;=80%,"Excellent",IF(tblIPLPerformance[[#This Row],[Target Hit %]]&gt;=70%,"Good",IF(tblIPLPerformance[[#This Row],[Target Hit %]]&gt;=60%,"Average","Needs Improvement")))</f>
        <v>Needs Improvement</v>
      </c>
    </row>
    <row r="20" spans="1:13">
      <c r="A20" s="6" t="s">
        <v>47</v>
      </c>
      <c r="B20" s="3" t="s">
        <v>48</v>
      </c>
      <c r="C20" s="3" t="s">
        <v>312</v>
      </c>
      <c r="D20" s="3">
        <v>98</v>
      </c>
      <c r="E20" s="3">
        <v>25</v>
      </c>
      <c r="F20" s="3">
        <v>83</v>
      </c>
      <c r="G20" s="3">
        <v>18</v>
      </c>
      <c r="H20" s="3">
        <v>29</v>
      </c>
      <c r="I20" s="3">
        <v>253</v>
      </c>
      <c r="J20" s="3">
        <v>500</v>
      </c>
      <c r="K20" s="4">
        <v>0.50600000000000001</v>
      </c>
      <c r="L20" s="7">
        <v>0.49399999999999999</v>
      </c>
      <c r="M20" s="3" t="str">
        <f>IF(tblIPLPerformance[[#This Row],[Target Hit %]]&gt;=80%,"Excellent",IF(tblIPLPerformance[[#This Row],[Target Hit %]]&gt;=70%,"Good",IF(tblIPLPerformance[[#This Row],[Target Hit %]]&gt;=60%,"Average","Needs Improvement")))</f>
        <v>Needs Improvement</v>
      </c>
    </row>
    <row r="21" spans="1:13">
      <c r="A21" s="6" t="s">
        <v>49</v>
      </c>
      <c r="B21" s="3" t="s">
        <v>50</v>
      </c>
      <c r="C21" s="3" t="s">
        <v>312</v>
      </c>
      <c r="D21" s="3">
        <v>37</v>
      </c>
      <c r="E21" s="3">
        <v>99</v>
      </c>
      <c r="F21" s="3">
        <v>60</v>
      </c>
      <c r="G21" s="3">
        <v>52</v>
      </c>
      <c r="H21" s="3">
        <v>22</v>
      </c>
      <c r="I21" s="3">
        <v>270</v>
      </c>
      <c r="J21" s="3">
        <v>500</v>
      </c>
      <c r="K21" s="4">
        <v>0.54</v>
      </c>
      <c r="L21" s="7">
        <v>0.45999999999999902</v>
      </c>
      <c r="M21" s="3" t="str">
        <f>IF(tblIPLPerformance[[#This Row],[Target Hit %]]&gt;=80%,"Excellent",IF(tblIPLPerformance[[#This Row],[Target Hit %]]&gt;=70%,"Good",IF(tblIPLPerformance[[#This Row],[Target Hit %]]&gt;=60%,"Average","Needs Improvement")))</f>
        <v>Needs Improvement</v>
      </c>
    </row>
    <row r="22" spans="1:13">
      <c r="A22" s="6" t="s">
        <v>51</v>
      </c>
      <c r="B22" s="3" t="s">
        <v>52</v>
      </c>
      <c r="C22" s="3" t="s">
        <v>312</v>
      </c>
      <c r="D22" s="3">
        <v>41</v>
      </c>
      <c r="E22" s="3">
        <v>70</v>
      </c>
      <c r="F22" s="3">
        <v>38</v>
      </c>
      <c r="G22" s="3">
        <v>72</v>
      </c>
      <c r="H22" s="3">
        <v>65</v>
      </c>
      <c r="I22" s="3">
        <v>286</v>
      </c>
      <c r="J22" s="3">
        <v>500</v>
      </c>
      <c r="K22" s="4">
        <v>0.57199999999999995</v>
      </c>
      <c r="L22" s="7">
        <v>0.42799999999999999</v>
      </c>
      <c r="M22" s="3" t="str">
        <f>IF(tblIPLPerformance[[#This Row],[Target Hit %]]&gt;=80%,"Excellent",IF(tblIPLPerformance[[#This Row],[Target Hit %]]&gt;=70%,"Good",IF(tblIPLPerformance[[#This Row],[Target Hit %]]&gt;=60%,"Average","Needs Improvement")))</f>
        <v>Needs Improvement</v>
      </c>
    </row>
    <row r="23" spans="1:13">
      <c r="A23" s="6" t="s">
        <v>53</v>
      </c>
      <c r="B23" s="3" t="s">
        <v>54</v>
      </c>
      <c r="C23" s="3" t="s">
        <v>312</v>
      </c>
      <c r="D23" s="3">
        <v>39</v>
      </c>
      <c r="E23" s="3">
        <v>65</v>
      </c>
      <c r="F23" s="3">
        <v>34</v>
      </c>
      <c r="G23" s="3">
        <v>44</v>
      </c>
      <c r="H23" s="3">
        <v>66</v>
      </c>
      <c r="I23" s="3">
        <v>248</v>
      </c>
      <c r="J23" s="3">
        <v>500</v>
      </c>
      <c r="K23" s="4">
        <v>0.496</v>
      </c>
      <c r="L23" s="7">
        <v>0.504</v>
      </c>
      <c r="M23" s="3" t="str">
        <f>IF(tblIPLPerformance[[#This Row],[Target Hit %]]&gt;=80%,"Excellent",IF(tblIPLPerformance[[#This Row],[Target Hit %]]&gt;=70%,"Good",IF(tblIPLPerformance[[#This Row],[Target Hit %]]&gt;=60%,"Average","Needs Improvement")))</f>
        <v>Needs Improvement</v>
      </c>
    </row>
    <row r="24" spans="1:13">
      <c r="A24" s="6" t="s">
        <v>55</v>
      </c>
      <c r="B24" s="3" t="s">
        <v>56</v>
      </c>
      <c r="C24" s="3" t="s">
        <v>312</v>
      </c>
      <c r="D24" s="3">
        <v>67</v>
      </c>
      <c r="E24" s="3">
        <v>30</v>
      </c>
      <c r="F24" s="3">
        <v>52</v>
      </c>
      <c r="G24" s="3">
        <v>72</v>
      </c>
      <c r="H24" s="3">
        <v>60</v>
      </c>
      <c r="I24" s="3">
        <v>281</v>
      </c>
      <c r="J24" s="3">
        <v>500</v>
      </c>
      <c r="K24" s="4">
        <v>0.56200000000000006</v>
      </c>
      <c r="L24" s="7">
        <v>0.437999999999999</v>
      </c>
      <c r="M24" s="3" t="str">
        <f>IF(tblIPLPerformance[[#This Row],[Target Hit %]]&gt;=80%,"Excellent",IF(tblIPLPerformance[[#This Row],[Target Hit %]]&gt;=70%,"Good",IF(tblIPLPerformance[[#This Row],[Target Hit %]]&gt;=60%,"Average","Needs Improvement")))</f>
        <v>Needs Improvement</v>
      </c>
    </row>
    <row r="25" spans="1:13">
      <c r="A25" s="6" t="s">
        <v>57</v>
      </c>
      <c r="B25" s="3" t="s">
        <v>58</v>
      </c>
      <c r="C25" s="3" t="s">
        <v>312</v>
      </c>
      <c r="D25" s="3">
        <v>43</v>
      </c>
      <c r="E25" s="3">
        <v>39</v>
      </c>
      <c r="F25" s="3">
        <v>32</v>
      </c>
      <c r="G25" s="3">
        <v>59</v>
      </c>
      <c r="H25" s="3">
        <v>95</v>
      </c>
      <c r="I25" s="3">
        <v>268</v>
      </c>
      <c r="J25" s="3">
        <v>500</v>
      </c>
      <c r="K25" s="4">
        <v>0.53600000000000003</v>
      </c>
      <c r="L25" s="7">
        <v>0.46399999999999902</v>
      </c>
      <c r="M25" s="3" t="str">
        <f>IF(tblIPLPerformance[[#This Row],[Target Hit %]]&gt;=80%,"Excellent",IF(tblIPLPerformance[[#This Row],[Target Hit %]]&gt;=70%,"Good",IF(tblIPLPerformance[[#This Row],[Target Hit %]]&gt;=60%,"Average","Needs Improvement")))</f>
        <v>Needs Improvement</v>
      </c>
    </row>
    <row r="26" spans="1:13">
      <c r="A26" s="6" t="s">
        <v>59</v>
      </c>
      <c r="B26" s="3" t="s">
        <v>60</v>
      </c>
      <c r="C26" s="3" t="s">
        <v>312</v>
      </c>
      <c r="D26" s="3">
        <v>94</v>
      </c>
      <c r="E26" s="3">
        <v>47</v>
      </c>
      <c r="F26" s="3">
        <v>66</v>
      </c>
      <c r="G26" s="3">
        <v>23</v>
      </c>
      <c r="H26" s="3">
        <v>48</v>
      </c>
      <c r="I26" s="3">
        <v>278</v>
      </c>
      <c r="J26" s="3">
        <v>500</v>
      </c>
      <c r="K26" s="4">
        <v>0.55600000000000005</v>
      </c>
      <c r="L26" s="7">
        <v>0.44399999999999901</v>
      </c>
      <c r="M26" s="3" t="str">
        <f>IF(tblIPLPerformance[[#This Row],[Target Hit %]]&gt;=80%,"Excellent",IF(tblIPLPerformance[[#This Row],[Target Hit %]]&gt;=70%,"Good",IF(tblIPLPerformance[[#This Row],[Target Hit %]]&gt;=60%,"Average","Needs Improvement")))</f>
        <v>Needs Improvement</v>
      </c>
    </row>
    <row r="27" spans="1:13">
      <c r="A27" s="6" t="s">
        <v>61</v>
      </c>
      <c r="B27" s="3" t="s">
        <v>62</v>
      </c>
      <c r="C27" s="3" t="s">
        <v>312</v>
      </c>
      <c r="D27" s="3">
        <v>51</v>
      </c>
      <c r="E27" s="3">
        <v>22</v>
      </c>
      <c r="F27" s="3">
        <v>66</v>
      </c>
      <c r="G27" s="3">
        <v>62</v>
      </c>
      <c r="H27" s="3">
        <v>96</v>
      </c>
      <c r="I27" s="3">
        <v>297</v>
      </c>
      <c r="J27" s="3">
        <v>500</v>
      </c>
      <c r="K27" s="4">
        <v>0.59399999999999997</v>
      </c>
      <c r="L27" s="7">
        <v>0.40600000000000003</v>
      </c>
      <c r="M27" s="3" t="str">
        <f>IF(tblIPLPerformance[[#This Row],[Target Hit %]]&gt;=80%,"Excellent",IF(tblIPLPerformance[[#This Row],[Target Hit %]]&gt;=70%,"Good",IF(tblIPLPerformance[[#This Row],[Target Hit %]]&gt;=60%,"Average","Needs Improvement")))</f>
        <v>Needs Improvement</v>
      </c>
    </row>
    <row r="28" spans="1:13">
      <c r="A28" s="6" t="s">
        <v>63</v>
      </c>
      <c r="B28" s="3" t="s">
        <v>64</v>
      </c>
      <c r="C28" s="3" t="s">
        <v>312</v>
      </c>
      <c r="D28" s="3">
        <v>26</v>
      </c>
      <c r="E28" s="3">
        <v>64</v>
      </c>
      <c r="F28" s="3">
        <v>88</v>
      </c>
      <c r="G28" s="3">
        <v>65</v>
      </c>
      <c r="H28" s="3">
        <v>87</v>
      </c>
      <c r="I28" s="3">
        <v>330</v>
      </c>
      <c r="J28" s="3">
        <v>500</v>
      </c>
      <c r="K28" s="4">
        <v>0.66</v>
      </c>
      <c r="L28" s="7">
        <v>0.33999999999999903</v>
      </c>
      <c r="M28" s="3" t="str">
        <f>IF(tblIPLPerformance[[#This Row],[Target Hit %]]&gt;=80%,"Excellent",IF(tblIPLPerformance[[#This Row],[Target Hit %]]&gt;=70%,"Good",IF(tblIPLPerformance[[#This Row],[Target Hit %]]&gt;=60%,"Average","Needs Improvement")))</f>
        <v>Average</v>
      </c>
    </row>
    <row r="29" spans="1:13">
      <c r="A29" s="6" t="s">
        <v>65</v>
      </c>
      <c r="B29" s="3" t="s">
        <v>66</v>
      </c>
      <c r="C29" s="3" t="s">
        <v>312</v>
      </c>
      <c r="D29" s="3">
        <v>45</v>
      </c>
      <c r="E29" s="3">
        <v>21</v>
      </c>
      <c r="F29" s="3">
        <v>72</v>
      </c>
      <c r="G29" s="3">
        <v>53</v>
      </c>
      <c r="H29" s="3">
        <v>50</v>
      </c>
      <c r="I29" s="3">
        <v>241</v>
      </c>
      <c r="J29" s="3">
        <v>500</v>
      </c>
      <c r="K29" s="4">
        <v>0.48199999999999998</v>
      </c>
      <c r="L29" s="7">
        <v>0.51800000000000002</v>
      </c>
      <c r="M29" s="3" t="str">
        <f>IF(tblIPLPerformance[[#This Row],[Target Hit %]]&gt;=80%,"Excellent",IF(tblIPLPerformance[[#This Row],[Target Hit %]]&gt;=70%,"Good",IF(tblIPLPerformance[[#This Row],[Target Hit %]]&gt;=60%,"Average","Needs Improvement")))</f>
        <v>Needs Improvement</v>
      </c>
    </row>
    <row r="30" spans="1:13">
      <c r="A30" s="6" t="s">
        <v>67</v>
      </c>
      <c r="B30" s="3" t="s">
        <v>68</v>
      </c>
      <c r="C30" s="3" t="s">
        <v>312</v>
      </c>
      <c r="D30" s="3">
        <v>72</v>
      </c>
      <c r="E30" s="3">
        <v>21</v>
      </c>
      <c r="F30" s="3">
        <v>37</v>
      </c>
      <c r="G30" s="3">
        <v>61</v>
      </c>
      <c r="H30" s="3">
        <v>79</v>
      </c>
      <c r="I30" s="3">
        <v>270</v>
      </c>
      <c r="J30" s="3">
        <v>500</v>
      </c>
      <c r="K30" s="4">
        <v>0.54</v>
      </c>
      <c r="L30" s="7">
        <v>0.45999999999999902</v>
      </c>
      <c r="M30" s="3" t="str">
        <f>IF(tblIPLPerformance[[#This Row],[Target Hit %]]&gt;=80%,"Excellent",IF(tblIPLPerformance[[#This Row],[Target Hit %]]&gt;=70%,"Good",IF(tblIPLPerformance[[#This Row],[Target Hit %]]&gt;=60%,"Average","Needs Improvement")))</f>
        <v>Needs Improvement</v>
      </c>
    </row>
    <row r="31" spans="1:13">
      <c r="A31" s="6" t="s">
        <v>69</v>
      </c>
      <c r="B31" s="3" t="s">
        <v>70</v>
      </c>
      <c r="C31" s="3" t="s">
        <v>312</v>
      </c>
      <c r="D31" s="3">
        <v>56</v>
      </c>
      <c r="E31" s="3">
        <v>62</v>
      </c>
      <c r="F31" s="3">
        <v>20</v>
      </c>
      <c r="G31" s="3">
        <v>66</v>
      </c>
      <c r="H31" s="3">
        <v>68</v>
      </c>
      <c r="I31" s="3">
        <v>272</v>
      </c>
      <c r="J31" s="3">
        <v>500</v>
      </c>
      <c r="K31" s="4">
        <v>0.54400000000000004</v>
      </c>
      <c r="L31" s="7">
        <v>0.45599999999999902</v>
      </c>
      <c r="M31" s="3" t="str">
        <f>IF(tblIPLPerformance[[#This Row],[Target Hit %]]&gt;=80%,"Excellent",IF(tblIPLPerformance[[#This Row],[Target Hit %]]&gt;=70%,"Good",IF(tblIPLPerformance[[#This Row],[Target Hit %]]&gt;=60%,"Average","Needs Improvement")))</f>
        <v>Needs Improvement</v>
      </c>
    </row>
    <row r="32" spans="1:13">
      <c r="A32" s="6" t="s">
        <v>71</v>
      </c>
      <c r="B32" s="3" t="s">
        <v>72</v>
      </c>
      <c r="C32" s="3" t="s">
        <v>313</v>
      </c>
      <c r="D32" s="3">
        <v>21</v>
      </c>
      <c r="E32" s="3">
        <v>52</v>
      </c>
      <c r="F32" s="3">
        <v>81</v>
      </c>
      <c r="G32" s="3">
        <v>74</v>
      </c>
      <c r="H32" s="3">
        <v>18</v>
      </c>
      <c r="I32" s="3">
        <v>246</v>
      </c>
      <c r="J32" s="3">
        <v>500</v>
      </c>
      <c r="K32" s="4">
        <v>0.49199999999999999</v>
      </c>
      <c r="L32" s="7">
        <v>0.50800000000000001</v>
      </c>
      <c r="M32" s="3" t="str">
        <f>IF(tblIPLPerformance[[#This Row],[Target Hit %]]&gt;=80%,"Excellent",IF(tblIPLPerformance[[#This Row],[Target Hit %]]&gt;=70%,"Good",IF(tblIPLPerformance[[#This Row],[Target Hit %]]&gt;=60%,"Average","Needs Improvement")))</f>
        <v>Needs Improvement</v>
      </c>
    </row>
    <row r="33" spans="1:13">
      <c r="A33" s="6" t="s">
        <v>73</v>
      </c>
      <c r="B33" s="3" t="s">
        <v>74</v>
      </c>
      <c r="C33" s="3" t="s">
        <v>313</v>
      </c>
      <c r="D33" s="3">
        <v>54</v>
      </c>
      <c r="E33" s="3">
        <v>23</v>
      </c>
      <c r="F33" s="3">
        <v>56</v>
      </c>
      <c r="G33" s="3">
        <v>84</v>
      </c>
      <c r="H33" s="3">
        <v>76</v>
      </c>
      <c r="I33" s="3">
        <v>293</v>
      </c>
      <c r="J33" s="3">
        <v>500</v>
      </c>
      <c r="K33" s="4">
        <v>0.58599999999999997</v>
      </c>
      <c r="L33" s="7">
        <v>0.41399999999999998</v>
      </c>
      <c r="M33" s="3" t="str">
        <f>IF(tblIPLPerformance[[#This Row],[Target Hit %]]&gt;=80%,"Excellent",IF(tblIPLPerformance[[#This Row],[Target Hit %]]&gt;=70%,"Good",IF(tblIPLPerformance[[#This Row],[Target Hit %]]&gt;=60%,"Average","Needs Improvement")))</f>
        <v>Needs Improvement</v>
      </c>
    </row>
    <row r="34" spans="1:13">
      <c r="A34" s="6" t="s">
        <v>75</v>
      </c>
      <c r="B34" s="3" t="s">
        <v>76</v>
      </c>
      <c r="C34" s="3" t="s">
        <v>313</v>
      </c>
      <c r="D34" s="3">
        <v>20</v>
      </c>
      <c r="E34" s="3">
        <v>73</v>
      </c>
      <c r="F34" s="3">
        <v>77</v>
      </c>
      <c r="G34" s="3">
        <v>78</v>
      </c>
      <c r="H34" s="3">
        <v>92</v>
      </c>
      <c r="I34" s="3">
        <v>340</v>
      </c>
      <c r="J34" s="3">
        <v>500</v>
      </c>
      <c r="K34" s="4">
        <v>0.68</v>
      </c>
      <c r="L34" s="7">
        <v>0.31999999999999901</v>
      </c>
      <c r="M34" s="3" t="str">
        <f>IF(tblIPLPerformance[[#This Row],[Target Hit %]]&gt;=80%,"Excellent",IF(tblIPLPerformance[[#This Row],[Target Hit %]]&gt;=70%,"Good",IF(tblIPLPerformance[[#This Row],[Target Hit %]]&gt;=60%,"Average","Needs Improvement")))</f>
        <v>Average</v>
      </c>
    </row>
    <row r="35" spans="1:13">
      <c r="A35" s="6" t="s">
        <v>77</v>
      </c>
      <c r="B35" s="3" t="s">
        <v>78</v>
      </c>
      <c r="C35" s="3" t="s">
        <v>313</v>
      </c>
      <c r="D35" s="3">
        <v>18</v>
      </c>
      <c r="E35" s="3">
        <v>83</v>
      </c>
      <c r="F35" s="3">
        <v>67</v>
      </c>
      <c r="G35" s="3">
        <v>87</v>
      </c>
      <c r="H35" s="3">
        <v>60</v>
      </c>
      <c r="I35" s="3">
        <v>315</v>
      </c>
      <c r="J35" s="3">
        <v>500</v>
      </c>
      <c r="K35" s="4">
        <v>0.63</v>
      </c>
      <c r="L35" s="7">
        <v>0.37</v>
      </c>
      <c r="M35" s="3" t="str">
        <f>IF(tblIPLPerformance[[#This Row],[Target Hit %]]&gt;=80%,"Excellent",IF(tblIPLPerformance[[#This Row],[Target Hit %]]&gt;=70%,"Good",IF(tblIPLPerformance[[#This Row],[Target Hit %]]&gt;=60%,"Average","Needs Improvement")))</f>
        <v>Average</v>
      </c>
    </row>
    <row r="36" spans="1:13">
      <c r="A36" s="6" t="s">
        <v>79</v>
      </c>
      <c r="B36" s="3" t="s">
        <v>80</v>
      </c>
      <c r="C36" s="3" t="s">
        <v>313</v>
      </c>
      <c r="D36" s="3">
        <v>57</v>
      </c>
      <c r="E36" s="3">
        <v>61</v>
      </c>
      <c r="F36" s="3">
        <v>68</v>
      </c>
      <c r="G36" s="3">
        <v>18</v>
      </c>
      <c r="H36" s="3">
        <v>23</v>
      </c>
      <c r="I36" s="3">
        <v>227</v>
      </c>
      <c r="J36" s="3">
        <v>500</v>
      </c>
      <c r="K36" s="4">
        <v>0.45400000000000001</v>
      </c>
      <c r="L36" s="7">
        <v>0.54600000000000004</v>
      </c>
      <c r="M36" s="3" t="str">
        <f>IF(tblIPLPerformance[[#This Row],[Target Hit %]]&gt;=80%,"Excellent",IF(tblIPLPerformance[[#This Row],[Target Hit %]]&gt;=70%,"Good",IF(tblIPLPerformance[[#This Row],[Target Hit %]]&gt;=60%,"Average","Needs Improvement")))</f>
        <v>Needs Improvement</v>
      </c>
    </row>
    <row r="37" spans="1:13">
      <c r="A37" s="6" t="s">
        <v>81</v>
      </c>
      <c r="B37" s="3" t="s">
        <v>82</v>
      </c>
      <c r="C37" s="3" t="s">
        <v>313</v>
      </c>
      <c r="D37" s="3">
        <v>72</v>
      </c>
      <c r="E37" s="3">
        <v>33</v>
      </c>
      <c r="F37" s="3">
        <v>24</v>
      </c>
      <c r="G37" s="3">
        <v>94</v>
      </c>
      <c r="H37" s="3">
        <v>96</v>
      </c>
      <c r="I37" s="3">
        <v>319</v>
      </c>
      <c r="J37" s="3">
        <v>500</v>
      </c>
      <c r="K37" s="4">
        <v>0.63800000000000001</v>
      </c>
      <c r="L37" s="7">
        <v>0.36199999999999999</v>
      </c>
      <c r="M37" s="3" t="str">
        <f>IF(tblIPLPerformance[[#This Row],[Target Hit %]]&gt;=80%,"Excellent",IF(tblIPLPerformance[[#This Row],[Target Hit %]]&gt;=70%,"Good",IF(tblIPLPerformance[[#This Row],[Target Hit %]]&gt;=60%,"Average","Needs Improvement")))</f>
        <v>Average</v>
      </c>
    </row>
    <row r="38" spans="1:13">
      <c r="A38" s="6" t="s">
        <v>83</v>
      </c>
      <c r="B38" s="3" t="s">
        <v>84</v>
      </c>
      <c r="C38" s="3" t="s">
        <v>313</v>
      </c>
      <c r="D38" s="3">
        <v>66</v>
      </c>
      <c r="E38" s="3">
        <v>32</v>
      </c>
      <c r="F38" s="3">
        <v>75</v>
      </c>
      <c r="G38" s="3">
        <v>99</v>
      </c>
      <c r="H38" s="3">
        <v>50</v>
      </c>
      <c r="I38" s="3">
        <v>322</v>
      </c>
      <c r="J38" s="3">
        <v>500</v>
      </c>
      <c r="K38" s="4">
        <v>0.64400000000000002</v>
      </c>
      <c r="L38" s="7">
        <v>0.35599999999999998</v>
      </c>
      <c r="M38" s="3" t="str">
        <f>IF(tblIPLPerformance[[#This Row],[Target Hit %]]&gt;=80%,"Excellent",IF(tblIPLPerformance[[#This Row],[Target Hit %]]&gt;=70%,"Good",IF(tblIPLPerformance[[#This Row],[Target Hit %]]&gt;=60%,"Average","Needs Improvement")))</f>
        <v>Average</v>
      </c>
    </row>
    <row r="39" spans="1:13">
      <c r="A39" s="6" t="s">
        <v>85</v>
      </c>
      <c r="B39" s="3" t="s">
        <v>86</v>
      </c>
      <c r="C39" s="3" t="s">
        <v>313</v>
      </c>
      <c r="D39" s="3">
        <v>40</v>
      </c>
      <c r="E39" s="3">
        <v>81</v>
      </c>
      <c r="F39" s="3">
        <v>73</v>
      </c>
      <c r="G39" s="3">
        <v>76</v>
      </c>
      <c r="H39" s="3">
        <v>58</v>
      </c>
      <c r="I39" s="3">
        <v>328</v>
      </c>
      <c r="J39" s="3">
        <v>500</v>
      </c>
      <c r="K39" s="4">
        <v>0.65600000000000003</v>
      </c>
      <c r="L39" s="7">
        <v>0.34399999999999997</v>
      </c>
      <c r="M39" s="3" t="str">
        <f>IF(tblIPLPerformance[[#This Row],[Target Hit %]]&gt;=80%,"Excellent",IF(tblIPLPerformance[[#This Row],[Target Hit %]]&gt;=70%,"Good",IF(tblIPLPerformance[[#This Row],[Target Hit %]]&gt;=60%,"Average","Needs Improvement")))</f>
        <v>Average</v>
      </c>
    </row>
    <row r="40" spans="1:13">
      <c r="A40" s="6" t="s">
        <v>87</v>
      </c>
      <c r="B40" s="3" t="s">
        <v>88</v>
      </c>
      <c r="C40" s="3" t="s">
        <v>313</v>
      </c>
      <c r="D40" s="3">
        <v>31</v>
      </c>
      <c r="E40" s="3">
        <v>18</v>
      </c>
      <c r="F40" s="3">
        <v>35</v>
      </c>
      <c r="G40" s="3">
        <v>33</v>
      </c>
      <c r="H40" s="3">
        <v>83</v>
      </c>
      <c r="I40" s="3">
        <v>200</v>
      </c>
      <c r="J40" s="3">
        <v>500</v>
      </c>
      <c r="K40" s="4">
        <v>0.4</v>
      </c>
      <c r="L40" s="7">
        <v>0.6</v>
      </c>
      <c r="M40" s="3" t="str">
        <f>IF(tblIPLPerformance[[#This Row],[Target Hit %]]&gt;=80%,"Excellent",IF(tblIPLPerformance[[#This Row],[Target Hit %]]&gt;=70%,"Good",IF(tblIPLPerformance[[#This Row],[Target Hit %]]&gt;=60%,"Average","Needs Improvement")))</f>
        <v>Needs Improvement</v>
      </c>
    </row>
    <row r="41" spans="1:13">
      <c r="A41" s="6" t="s">
        <v>89</v>
      </c>
      <c r="B41" s="3" t="s">
        <v>90</v>
      </c>
      <c r="C41" s="3" t="s">
        <v>313</v>
      </c>
      <c r="D41" s="3">
        <v>36</v>
      </c>
      <c r="E41" s="3">
        <v>64</v>
      </c>
      <c r="F41" s="3">
        <v>28</v>
      </c>
      <c r="G41" s="3">
        <v>94</v>
      </c>
      <c r="H41" s="3">
        <v>33</v>
      </c>
      <c r="I41" s="3">
        <v>255</v>
      </c>
      <c r="J41" s="3">
        <v>500</v>
      </c>
      <c r="K41" s="4">
        <v>0.51</v>
      </c>
      <c r="L41" s="7">
        <v>0.49</v>
      </c>
      <c r="M41" s="3" t="str">
        <f>IF(tblIPLPerformance[[#This Row],[Target Hit %]]&gt;=80%,"Excellent",IF(tblIPLPerformance[[#This Row],[Target Hit %]]&gt;=70%,"Good",IF(tblIPLPerformance[[#This Row],[Target Hit %]]&gt;=60%,"Average","Needs Improvement")))</f>
        <v>Needs Improvement</v>
      </c>
    </row>
    <row r="42" spans="1:13">
      <c r="A42" s="6" t="s">
        <v>91</v>
      </c>
      <c r="B42" s="3" t="s">
        <v>92</v>
      </c>
      <c r="C42" s="3" t="s">
        <v>313</v>
      </c>
      <c r="D42" s="3">
        <v>74</v>
      </c>
      <c r="E42" s="3">
        <v>95</v>
      </c>
      <c r="F42" s="3">
        <v>24</v>
      </c>
      <c r="G42" s="3">
        <v>25</v>
      </c>
      <c r="H42" s="3">
        <v>100</v>
      </c>
      <c r="I42" s="3">
        <v>318</v>
      </c>
      <c r="J42" s="3">
        <v>500</v>
      </c>
      <c r="K42" s="4">
        <v>0.63600000000000001</v>
      </c>
      <c r="L42" s="7">
        <v>0.36399999999999999</v>
      </c>
      <c r="M42" s="3" t="str">
        <f>IF(tblIPLPerformance[[#This Row],[Target Hit %]]&gt;=80%,"Excellent",IF(tblIPLPerformance[[#This Row],[Target Hit %]]&gt;=70%,"Good",IF(tblIPLPerformance[[#This Row],[Target Hit %]]&gt;=60%,"Average","Needs Improvement")))</f>
        <v>Average</v>
      </c>
    </row>
    <row r="43" spans="1:13">
      <c r="A43" s="6" t="s">
        <v>93</v>
      </c>
      <c r="B43" s="3" t="s">
        <v>94</v>
      </c>
      <c r="C43" s="3" t="s">
        <v>313</v>
      </c>
      <c r="D43" s="3">
        <v>21</v>
      </c>
      <c r="E43" s="3">
        <v>55</v>
      </c>
      <c r="F43" s="3">
        <v>19</v>
      </c>
      <c r="G43" s="3">
        <v>54</v>
      </c>
      <c r="H43" s="3">
        <v>21</v>
      </c>
      <c r="I43" s="3">
        <v>170</v>
      </c>
      <c r="J43" s="3">
        <v>500</v>
      </c>
      <c r="K43" s="4">
        <v>0.34</v>
      </c>
      <c r="L43" s="7">
        <v>0.65999999999999903</v>
      </c>
      <c r="M43" s="3" t="str">
        <f>IF(tblIPLPerformance[[#This Row],[Target Hit %]]&gt;=80%,"Excellent",IF(tblIPLPerformance[[#This Row],[Target Hit %]]&gt;=70%,"Good",IF(tblIPLPerformance[[#This Row],[Target Hit %]]&gt;=60%,"Average","Needs Improvement")))</f>
        <v>Needs Improvement</v>
      </c>
    </row>
    <row r="44" spans="1:13">
      <c r="A44" s="6" t="s">
        <v>95</v>
      </c>
      <c r="B44" s="3" t="s">
        <v>96</v>
      </c>
      <c r="C44" s="3" t="s">
        <v>313</v>
      </c>
      <c r="D44" s="3">
        <v>70</v>
      </c>
      <c r="E44" s="3">
        <v>89</v>
      </c>
      <c r="F44" s="3">
        <v>90</v>
      </c>
      <c r="G44" s="3">
        <v>88</v>
      </c>
      <c r="H44" s="3">
        <v>91</v>
      </c>
      <c r="I44" s="3">
        <v>428</v>
      </c>
      <c r="J44" s="3">
        <v>500</v>
      </c>
      <c r="K44" s="4">
        <v>0.85599999999999998</v>
      </c>
      <c r="L44" s="7">
        <v>0.14399999999999999</v>
      </c>
      <c r="M44" s="3" t="str">
        <f>IF(tblIPLPerformance[[#This Row],[Target Hit %]]&gt;=80%,"Excellent",IF(tblIPLPerformance[[#This Row],[Target Hit %]]&gt;=70%,"Good",IF(tblIPLPerformance[[#This Row],[Target Hit %]]&gt;=60%,"Average","Needs Improvement")))</f>
        <v>Excellent</v>
      </c>
    </row>
    <row r="45" spans="1:13">
      <c r="A45" s="6" t="s">
        <v>97</v>
      </c>
      <c r="B45" s="3" t="s">
        <v>98</v>
      </c>
      <c r="C45" s="3" t="s">
        <v>313</v>
      </c>
      <c r="D45" s="3">
        <v>20</v>
      </c>
      <c r="E45" s="3">
        <v>69</v>
      </c>
      <c r="F45" s="3">
        <v>19</v>
      </c>
      <c r="G45" s="3">
        <v>60</v>
      </c>
      <c r="H45" s="3">
        <v>21</v>
      </c>
      <c r="I45" s="3">
        <v>189</v>
      </c>
      <c r="J45" s="3">
        <v>500</v>
      </c>
      <c r="K45" s="4">
        <v>0.378</v>
      </c>
      <c r="L45" s="7">
        <v>0.622</v>
      </c>
      <c r="M45" s="3" t="str">
        <f>IF(tblIPLPerformance[[#This Row],[Target Hit %]]&gt;=80%,"Excellent",IF(tblIPLPerformance[[#This Row],[Target Hit %]]&gt;=70%,"Good",IF(tblIPLPerformance[[#This Row],[Target Hit %]]&gt;=60%,"Average","Needs Improvement")))</f>
        <v>Needs Improvement</v>
      </c>
    </row>
    <row r="46" spans="1:13">
      <c r="A46" s="6" t="s">
        <v>99</v>
      </c>
      <c r="B46" s="3" t="s">
        <v>100</v>
      </c>
      <c r="C46" s="3" t="s">
        <v>313</v>
      </c>
      <c r="D46" s="3">
        <v>22</v>
      </c>
      <c r="E46" s="3">
        <v>24</v>
      </c>
      <c r="F46" s="3">
        <v>51</v>
      </c>
      <c r="G46" s="3">
        <v>38</v>
      </c>
      <c r="H46" s="3">
        <v>36</v>
      </c>
      <c r="I46" s="3">
        <v>171</v>
      </c>
      <c r="J46" s="3">
        <v>500</v>
      </c>
      <c r="K46" s="4">
        <v>0.34200000000000003</v>
      </c>
      <c r="L46" s="7">
        <v>0.65799999999999903</v>
      </c>
      <c r="M46" s="3" t="str">
        <f>IF(tblIPLPerformance[[#This Row],[Target Hit %]]&gt;=80%,"Excellent",IF(tblIPLPerformance[[#This Row],[Target Hit %]]&gt;=70%,"Good",IF(tblIPLPerformance[[#This Row],[Target Hit %]]&gt;=60%,"Average","Needs Improvement")))</f>
        <v>Needs Improvement</v>
      </c>
    </row>
    <row r="47" spans="1:13">
      <c r="A47" s="6" t="s">
        <v>101</v>
      </c>
      <c r="B47" s="3" t="s">
        <v>102</v>
      </c>
      <c r="C47" s="3" t="s">
        <v>314</v>
      </c>
      <c r="D47" s="3">
        <v>49</v>
      </c>
      <c r="E47" s="3">
        <v>19</v>
      </c>
      <c r="F47" s="3">
        <v>57</v>
      </c>
      <c r="G47" s="3">
        <v>74</v>
      </c>
      <c r="H47" s="3">
        <v>30</v>
      </c>
      <c r="I47" s="3">
        <v>229</v>
      </c>
      <c r="J47" s="3">
        <v>500</v>
      </c>
      <c r="K47" s="4">
        <v>0.45800000000000002</v>
      </c>
      <c r="L47" s="7">
        <v>0.54200000000000004</v>
      </c>
      <c r="M47" s="3" t="str">
        <f>IF(tblIPLPerformance[[#This Row],[Target Hit %]]&gt;=80%,"Excellent",IF(tblIPLPerformance[[#This Row],[Target Hit %]]&gt;=70%,"Good",IF(tblIPLPerformance[[#This Row],[Target Hit %]]&gt;=60%,"Average","Needs Improvement")))</f>
        <v>Needs Improvement</v>
      </c>
    </row>
    <row r="48" spans="1:13">
      <c r="A48" s="6" t="s">
        <v>103</v>
      </c>
      <c r="B48" s="3" t="s">
        <v>104</v>
      </c>
      <c r="C48" s="3" t="s">
        <v>314</v>
      </c>
      <c r="D48" s="3">
        <v>54</v>
      </c>
      <c r="E48" s="3">
        <v>75</v>
      </c>
      <c r="F48" s="3">
        <v>46</v>
      </c>
      <c r="G48" s="3">
        <v>66</v>
      </c>
      <c r="H48" s="3">
        <v>91</v>
      </c>
      <c r="I48" s="3">
        <v>332</v>
      </c>
      <c r="J48" s="3">
        <v>500</v>
      </c>
      <c r="K48" s="4">
        <v>0.66400000000000003</v>
      </c>
      <c r="L48" s="7">
        <v>0.33599999999999902</v>
      </c>
      <c r="M48" s="3" t="str">
        <f>IF(tblIPLPerformance[[#This Row],[Target Hit %]]&gt;=80%,"Excellent",IF(tblIPLPerformance[[#This Row],[Target Hit %]]&gt;=70%,"Good",IF(tblIPLPerformance[[#This Row],[Target Hit %]]&gt;=60%,"Average","Needs Improvement")))</f>
        <v>Average</v>
      </c>
    </row>
    <row r="49" spans="1:13">
      <c r="A49" s="6" t="s">
        <v>105</v>
      </c>
      <c r="B49" s="3" t="s">
        <v>106</v>
      </c>
      <c r="C49" s="3" t="s">
        <v>314</v>
      </c>
      <c r="D49" s="3">
        <v>69</v>
      </c>
      <c r="E49" s="3">
        <v>98</v>
      </c>
      <c r="F49" s="3">
        <v>29</v>
      </c>
      <c r="G49" s="3">
        <v>100</v>
      </c>
      <c r="H49" s="3">
        <v>51</v>
      </c>
      <c r="I49" s="3">
        <v>347</v>
      </c>
      <c r="J49" s="3">
        <v>500</v>
      </c>
      <c r="K49" s="4">
        <v>0.69399999999999995</v>
      </c>
      <c r="L49" s="7">
        <v>0.30599999999999999</v>
      </c>
      <c r="M49" s="3" t="str">
        <f>IF(tblIPLPerformance[[#This Row],[Target Hit %]]&gt;=80%,"Excellent",IF(tblIPLPerformance[[#This Row],[Target Hit %]]&gt;=70%,"Good",IF(tblIPLPerformance[[#This Row],[Target Hit %]]&gt;=60%,"Average","Needs Improvement")))</f>
        <v>Average</v>
      </c>
    </row>
    <row r="50" spans="1:13">
      <c r="A50" s="6" t="s">
        <v>107</v>
      </c>
      <c r="B50" s="3" t="s">
        <v>108</v>
      </c>
      <c r="C50" s="3" t="s">
        <v>314</v>
      </c>
      <c r="D50" s="3">
        <v>98</v>
      </c>
      <c r="E50" s="3">
        <v>52</v>
      </c>
      <c r="F50" s="3">
        <v>95</v>
      </c>
      <c r="G50" s="3">
        <v>30</v>
      </c>
      <c r="H50" s="3">
        <v>75</v>
      </c>
      <c r="I50" s="3">
        <v>350</v>
      </c>
      <c r="J50" s="3">
        <v>500</v>
      </c>
      <c r="K50" s="4">
        <v>0.7</v>
      </c>
      <c r="L50" s="7">
        <v>0.3</v>
      </c>
      <c r="M50" s="3" t="str">
        <f>IF(tblIPLPerformance[[#This Row],[Target Hit %]]&gt;=80%,"Excellent",IF(tblIPLPerformance[[#This Row],[Target Hit %]]&gt;=70%,"Good",IF(tblIPLPerformance[[#This Row],[Target Hit %]]&gt;=60%,"Average","Needs Improvement")))</f>
        <v>Good</v>
      </c>
    </row>
    <row r="51" spans="1:13">
      <c r="A51" s="6" t="s">
        <v>109</v>
      </c>
      <c r="B51" s="3" t="s">
        <v>110</v>
      </c>
      <c r="C51" s="3" t="s">
        <v>314</v>
      </c>
      <c r="D51" s="3">
        <v>95</v>
      </c>
      <c r="E51" s="3">
        <v>30</v>
      </c>
      <c r="F51" s="3">
        <v>90</v>
      </c>
      <c r="G51" s="3">
        <v>46</v>
      </c>
      <c r="H51" s="3">
        <v>28</v>
      </c>
      <c r="I51" s="3">
        <v>289</v>
      </c>
      <c r="J51" s="3">
        <v>500</v>
      </c>
      <c r="K51" s="4">
        <v>0.57799999999999996</v>
      </c>
      <c r="L51" s="7">
        <v>0.42199999999999999</v>
      </c>
      <c r="M51" s="3" t="str">
        <f>IF(tblIPLPerformance[[#This Row],[Target Hit %]]&gt;=80%,"Excellent",IF(tblIPLPerformance[[#This Row],[Target Hit %]]&gt;=70%,"Good",IF(tblIPLPerformance[[#This Row],[Target Hit %]]&gt;=60%,"Average","Needs Improvement")))</f>
        <v>Needs Improvement</v>
      </c>
    </row>
    <row r="52" spans="1:13">
      <c r="A52" s="6" t="s">
        <v>111</v>
      </c>
      <c r="B52" s="3" t="s">
        <v>112</v>
      </c>
      <c r="C52" s="3" t="s">
        <v>314</v>
      </c>
      <c r="D52" s="3">
        <v>37</v>
      </c>
      <c r="E52" s="3">
        <v>29</v>
      </c>
      <c r="F52" s="3">
        <v>79</v>
      </c>
      <c r="G52" s="3">
        <v>62</v>
      </c>
      <c r="H52" s="3">
        <v>64</v>
      </c>
      <c r="I52" s="3">
        <v>271</v>
      </c>
      <c r="J52" s="3">
        <v>500</v>
      </c>
      <c r="K52" s="4">
        <v>0.54200000000000004</v>
      </c>
      <c r="L52" s="7">
        <v>0.45799999999999902</v>
      </c>
      <c r="M52" s="3" t="str">
        <f>IF(tblIPLPerformance[[#This Row],[Target Hit %]]&gt;=80%,"Excellent",IF(tblIPLPerformance[[#This Row],[Target Hit %]]&gt;=70%,"Good",IF(tblIPLPerformance[[#This Row],[Target Hit %]]&gt;=60%,"Average","Needs Improvement")))</f>
        <v>Needs Improvement</v>
      </c>
    </row>
    <row r="53" spans="1:13">
      <c r="A53" s="6" t="s">
        <v>113</v>
      </c>
      <c r="B53" s="3" t="s">
        <v>114</v>
      </c>
      <c r="C53" s="3" t="s">
        <v>314</v>
      </c>
      <c r="D53" s="3">
        <v>85</v>
      </c>
      <c r="E53" s="3">
        <v>50</v>
      </c>
      <c r="F53" s="3">
        <v>100</v>
      </c>
      <c r="G53" s="3">
        <v>96</v>
      </c>
      <c r="H53" s="3">
        <v>94</v>
      </c>
      <c r="I53" s="3">
        <v>425</v>
      </c>
      <c r="J53" s="3">
        <v>500</v>
      </c>
      <c r="K53" s="4">
        <v>0.85</v>
      </c>
      <c r="L53" s="7">
        <v>0.15</v>
      </c>
      <c r="M53" s="3" t="str">
        <f>IF(tblIPLPerformance[[#This Row],[Target Hit %]]&gt;=80%,"Excellent",IF(tblIPLPerformance[[#This Row],[Target Hit %]]&gt;=70%,"Good",IF(tblIPLPerformance[[#This Row],[Target Hit %]]&gt;=60%,"Average","Needs Improvement")))</f>
        <v>Excellent</v>
      </c>
    </row>
    <row r="54" spans="1:13">
      <c r="A54" s="6" t="s">
        <v>115</v>
      </c>
      <c r="B54" s="3" t="s">
        <v>116</v>
      </c>
      <c r="C54" s="3" t="s">
        <v>314</v>
      </c>
      <c r="D54" s="3">
        <v>84</v>
      </c>
      <c r="E54" s="3">
        <v>19</v>
      </c>
      <c r="F54" s="3">
        <v>46</v>
      </c>
      <c r="G54" s="3">
        <v>32</v>
      </c>
      <c r="H54" s="3">
        <v>60</v>
      </c>
      <c r="I54" s="3">
        <v>241</v>
      </c>
      <c r="J54" s="3">
        <v>500</v>
      </c>
      <c r="K54" s="4">
        <v>0.48199999999999998</v>
      </c>
      <c r="L54" s="7">
        <v>0.51800000000000002</v>
      </c>
      <c r="M54" s="3" t="str">
        <f>IF(tblIPLPerformance[[#This Row],[Target Hit %]]&gt;=80%,"Excellent",IF(tblIPLPerformance[[#This Row],[Target Hit %]]&gt;=70%,"Good",IF(tblIPLPerformance[[#This Row],[Target Hit %]]&gt;=60%,"Average","Needs Improvement")))</f>
        <v>Needs Improvement</v>
      </c>
    </row>
    <row r="55" spans="1:13">
      <c r="A55" s="6" t="s">
        <v>117</v>
      </c>
      <c r="B55" s="3" t="s">
        <v>118</v>
      </c>
      <c r="C55" s="3" t="s">
        <v>314</v>
      </c>
      <c r="D55" s="3">
        <v>87</v>
      </c>
      <c r="E55" s="3">
        <v>42</v>
      </c>
      <c r="F55" s="3">
        <v>49</v>
      </c>
      <c r="G55" s="3">
        <v>85</v>
      </c>
      <c r="H55" s="3">
        <v>41</v>
      </c>
      <c r="I55" s="3">
        <v>304</v>
      </c>
      <c r="J55" s="3">
        <v>500</v>
      </c>
      <c r="K55" s="4">
        <v>0.60799999999999998</v>
      </c>
      <c r="L55" s="7">
        <v>0.39200000000000002</v>
      </c>
      <c r="M55" s="3" t="str">
        <f>IF(tblIPLPerformance[[#This Row],[Target Hit %]]&gt;=80%,"Excellent",IF(tblIPLPerformance[[#This Row],[Target Hit %]]&gt;=70%,"Good",IF(tblIPLPerformance[[#This Row],[Target Hit %]]&gt;=60%,"Average","Needs Improvement")))</f>
        <v>Average</v>
      </c>
    </row>
    <row r="56" spans="1:13">
      <c r="A56" s="6" t="s">
        <v>119</v>
      </c>
      <c r="B56" s="3" t="s">
        <v>120</v>
      </c>
      <c r="C56" s="3" t="s">
        <v>314</v>
      </c>
      <c r="D56" s="3">
        <v>76</v>
      </c>
      <c r="E56" s="3">
        <v>76</v>
      </c>
      <c r="F56" s="3">
        <v>39</v>
      </c>
      <c r="G56" s="3">
        <v>25</v>
      </c>
      <c r="H56" s="3">
        <v>82</v>
      </c>
      <c r="I56" s="3">
        <v>298</v>
      </c>
      <c r="J56" s="3">
        <v>500</v>
      </c>
      <c r="K56" s="4">
        <v>0.59599999999999997</v>
      </c>
      <c r="L56" s="7">
        <v>0.40400000000000003</v>
      </c>
      <c r="M56" s="3" t="str">
        <f>IF(tblIPLPerformance[[#This Row],[Target Hit %]]&gt;=80%,"Excellent",IF(tblIPLPerformance[[#This Row],[Target Hit %]]&gt;=70%,"Good",IF(tblIPLPerformance[[#This Row],[Target Hit %]]&gt;=60%,"Average","Needs Improvement")))</f>
        <v>Needs Improvement</v>
      </c>
    </row>
    <row r="57" spans="1:13">
      <c r="A57" s="6" t="s">
        <v>121</v>
      </c>
      <c r="B57" s="3" t="s">
        <v>122</v>
      </c>
      <c r="C57" s="3" t="s">
        <v>314</v>
      </c>
      <c r="D57" s="3">
        <v>25</v>
      </c>
      <c r="E57" s="3">
        <v>52</v>
      </c>
      <c r="F57" s="3">
        <v>66</v>
      </c>
      <c r="G57" s="3">
        <v>70</v>
      </c>
      <c r="H57" s="3">
        <v>76</v>
      </c>
      <c r="I57" s="3">
        <v>289</v>
      </c>
      <c r="J57" s="3">
        <v>500</v>
      </c>
      <c r="K57" s="4">
        <v>0.57799999999999996</v>
      </c>
      <c r="L57" s="7">
        <v>0.42199999999999999</v>
      </c>
      <c r="M57" s="3" t="str">
        <f>IF(tblIPLPerformance[[#This Row],[Target Hit %]]&gt;=80%,"Excellent",IF(tblIPLPerformance[[#This Row],[Target Hit %]]&gt;=70%,"Good",IF(tblIPLPerformance[[#This Row],[Target Hit %]]&gt;=60%,"Average","Needs Improvement")))</f>
        <v>Needs Improvement</v>
      </c>
    </row>
    <row r="58" spans="1:13">
      <c r="A58" s="6" t="s">
        <v>123</v>
      </c>
      <c r="B58" s="3" t="s">
        <v>124</v>
      </c>
      <c r="C58" s="3" t="s">
        <v>314</v>
      </c>
      <c r="D58" s="3">
        <v>85</v>
      </c>
      <c r="E58" s="3">
        <v>87</v>
      </c>
      <c r="F58" s="3">
        <v>66</v>
      </c>
      <c r="G58" s="3">
        <v>72</v>
      </c>
      <c r="H58" s="3">
        <v>39</v>
      </c>
      <c r="I58" s="3">
        <v>349</v>
      </c>
      <c r="J58" s="3">
        <v>500</v>
      </c>
      <c r="K58" s="4">
        <v>0.69799999999999995</v>
      </c>
      <c r="L58" s="7">
        <v>0.30199999999999999</v>
      </c>
      <c r="M58" s="3" t="str">
        <f>IF(tblIPLPerformance[[#This Row],[Target Hit %]]&gt;=80%,"Excellent",IF(tblIPLPerformance[[#This Row],[Target Hit %]]&gt;=70%,"Good",IF(tblIPLPerformance[[#This Row],[Target Hit %]]&gt;=60%,"Average","Needs Improvement")))</f>
        <v>Average</v>
      </c>
    </row>
    <row r="59" spans="1:13">
      <c r="A59" s="6" t="s">
        <v>125</v>
      </c>
      <c r="B59" s="3" t="s">
        <v>126</v>
      </c>
      <c r="C59" s="3" t="s">
        <v>314</v>
      </c>
      <c r="D59" s="3">
        <v>98</v>
      </c>
      <c r="E59" s="3">
        <v>89</v>
      </c>
      <c r="F59" s="3">
        <v>29</v>
      </c>
      <c r="G59" s="3">
        <v>43</v>
      </c>
      <c r="H59" s="3">
        <v>86</v>
      </c>
      <c r="I59" s="3">
        <v>345</v>
      </c>
      <c r="J59" s="3">
        <v>500</v>
      </c>
      <c r="K59" s="4">
        <v>0.69</v>
      </c>
      <c r="L59" s="7">
        <v>0.31</v>
      </c>
      <c r="M59" s="3" t="str">
        <f>IF(tblIPLPerformance[[#This Row],[Target Hit %]]&gt;=80%,"Excellent",IF(tblIPLPerformance[[#This Row],[Target Hit %]]&gt;=70%,"Good",IF(tblIPLPerformance[[#This Row],[Target Hit %]]&gt;=60%,"Average","Needs Improvement")))</f>
        <v>Average</v>
      </c>
    </row>
    <row r="60" spans="1:13">
      <c r="A60" s="6" t="s">
        <v>127</v>
      </c>
      <c r="B60" s="3" t="s">
        <v>128</v>
      </c>
      <c r="C60" s="3" t="s">
        <v>314</v>
      </c>
      <c r="D60" s="3">
        <v>87</v>
      </c>
      <c r="E60" s="3">
        <v>81</v>
      </c>
      <c r="F60" s="3">
        <v>97</v>
      </c>
      <c r="G60" s="3">
        <v>81</v>
      </c>
      <c r="H60" s="3">
        <v>57</v>
      </c>
      <c r="I60" s="3">
        <v>403</v>
      </c>
      <c r="J60" s="3">
        <v>500</v>
      </c>
      <c r="K60" s="4">
        <v>0.80600000000000005</v>
      </c>
      <c r="L60" s="7">
        <v>0.19399999999999901</v>
      </c>
      <c r="M60" s="3" t="str">
        <f>IF(tblIPLPerformance[[#This Row],[Target Hit %]]&gt;=80%,"Excellent",IF(tblIPLPerformance[[#This Row],[Target Hit %]]&gt;=70%,"Good",IF(tblIPLPerformance[[#This Row],[Target Hit %]]&gt;=60%,"Average","Needs Improvement")))</f>
        <v>Excellent</v>
      </c>
    </row>
    <row r="61" spans="1:13">
      <c r="A61" s="6" t="s">
        <v>129</v>
      </c>
      <c r="B61" s="3" t="s">
        <v>130</v>
      </c>
      <c r="C61" s="3" t="s">
        <v>314</v>
      </c>
      <c r="D61" s="3">
        <v>93</v>
      </c>
      <c r="E61" s="3">
        <v>91</v>
      </c>
      <c r="F61" s="3">
        <v>64</v>
      </c>
      <c r="G61" s="3">
        <v>22</v>
      </c>
      <c r="H61" s="3">
        <v>32</v>
      </c>
      <c r="I61" s="3">
        <v>302</v>
      </c>
      <c r="J61" s="3">
        <v>500</v>
      </c>
      <c r="K61" s="4">
        <v>0.60399999999999998</v>
      </c>
      <c r="L61" s="7">
        <v>0.39600000000000002</v>
      </c>
      <c r="M61" s="3" t="str">
        <f>IF(tblIPLPerformance[[#This Row],[Target Hit %]]&gt;=80%,"Excellent",IF(tblIPLPerformance[[#This Row],[Target Hit %]]&gt;=70%,"Good",IF(tblIPLPerformance[[#This Row],[Target Hit %]]&gt;=60%,"Average","Needs Improvement")))</f>
        <v>Average</v>
      </c>
    </row>
    <row r="62" spans="1:13">
      <c r="A62" s="6" t="s">
        <v>131</v>
      </c>
      <c r="B62" s="3" t="s">
        <v>132</v>
      </c>
      <c r="C62" s="3" t="s">
        <v>315</v>
      </c>
      <c r="D62" s="3">
        <v>76</v>
      </c>
      <c r="E62" s="3">
        <v>23</v>
      </c>
      <c r="F62" s="3">
        <v>26</v>
      </c>
      <c r="G62" s="3">
        <v>22</v>
      </c>
      <c r="H62" s="3">
        <v>46</v>
      </c>
      <c r="I62" s="3">
        <v>193</v>
      </c>
      <c r="J62" s="3">
        <v>500</v>
      </c>
      <c r="K62" s="4">
        <v>0.38600000000000001</v>
      </c>
      <c r="L62" s="7">
        <v>0.61399999999999999</v>
      </c>
      <c r="M62" s="3" t="str">
        <f>IF(tblIPLPerformance[[#This Row],[Target Hit %]]&gt;=80%,"Excellent",IF(tblIPLPerformance[[#This Row],[Target Hit %]]&gt;=70%,"Good",IF(tblIPLPerformance[[#This Row],[Target Hit %]]&gt;=60%,"Average","Needs Improvement")))</f>
        <v>Needs Improvement</v>
      </c>
    </row>
    <row r="63" spans="1:13">
      <c r="A63" s="6" t="s">
        <v>133</v>
      </c>
      <c r="B63" s="3" t="s">
        <v>134</v>
      </c>
      <c r="C63" s="3" t="s">
        <v>315</v>
      </c>
      <c r="D63" s="3">
        <v>43</v>
      </c>
      <c r="E63" s="3">
        <v>31</v>
      </c>
      <c r="F63" s="3">
        <v>81</v>
      </c>
      <c r="G63" s="3">
        <v>80</v>
      </c>
      <c r="H63" s="3">
        <v>57</v>
      </c>
      <c r="I63" s="3">
        <v>292</v>
      </c>
      <c r="J63" s="3">
        <v>500</v>
      </c>
      <c r="K63" s="4">
        <v>0.58399999999999996</v>
      </c>
      <c r="L63" s="7">
        <v>0.41599999999999998</v>
      </c>
      <c r="M63" s="3" t="str">
        <f>IF(tblIPLPerformance[[#This Row],[Target Hit %]]&gt;=80%,"Excellent",IF(tblIPLPerformance[[#This Row],[Target Hit %]]&gt;=70%,"Good",IF(tblIPLPerformance[[#This Row],[Target Hit %]]&gt;=60%,"Average","Needs Improvement")))</f>
        <v>Needs Improvement</v>
      </c>
    </row>
    <row r="64" spans="1:13">
      <c r="A64" s="6" t="s">
        <v>135</v>
      </c>
      <c r="B64" s="3" t="s">
        <v>136</v>
      </c>
      <c r="C64" s="3" t="s">
        <v>315</v>
      </c>
      <c r="D64" s="3">
        <v>64</v>
      </c>
      <c r="E64" s="3">
        <v>25</v>
      </c>
      <c r="F64" s="3">
        <v>22</v>
      </c>
      <c r="G64" s="3">
        <v>23</v>
      </c>
      <c r="H64" s="3">
        <v>41</v>
      </c>
      <c r="I64" s="3">
        <v>175</v>
      </c>
      <c r="J64" s="3">
        <v>500</v>
      </c>
      <c r="K64" s="4">
        <v>0.35</v>
      </c>
      <c r="L64" s="7">
        <v>0.65</v>
      </c>
      <c r="M64" s="3" t="str">
        <f>IF(tblIPLPerformance[[#This Row],[Target Hit %]]&gt;=80%,"Excellent",IF(tblIPLPerformance[[#This Row],[Target Hit %]]&gt;=70%,"Good",IF(tblIPLPerformance[[#This Row],[Target Hit %]]&gt;=60%,"Average","Needs Improvement")))</f>
        <v>Needs Improvement</v>
      </c>
    </row>
    <row r="65" spans="1:13">
      <c r="A65" s="6" t="s">
        <v>137</v>
      </c>
      <c r="B65" s="3" t="s">
        <v>138</v>
      </c>
      <c r="C65" s="3" t="s">
        <v>315</v>
      </c>
      <c r="D65" s="3">
        <v>45</v>
      </c>
      <c r="E65" s="3">
        <v>69</v>
      </c>
      <c r="F65" s="3">
        <v>76</v>
      </c>
      <c r="G65" s="3">
        <v>98</v>
      </c>
      <c r="H65" s="3">
        <v>90</v>
      </c>
      <c r="I65" s="3">
        <v>378</v>
      </c>
      <c r="J65" s="3">
        <v>500</v>
      </c>
      <c r="K65" s="4">
        <v>0.75600000000000001</v>
      </c>
      <c r="L65" s="7">
        <v>0.24399999999999999</v>
      </c>
      <c r="M65" s="3" t="str">
        <f>IF(tblIPLPerformance[[#This Row],[Target Hit %]]&gt;=80%,"Excellent",IF(tblIPLPerformance[[#This Row],[Target Hit %]]&gt;=70%,"Good",IF(tblIPLPerformance[[#This Row],[Target Hit %]]&gt;=60%,"Average","Needs Improvement")))</f>
        <v>Good</v>
      </c>
    </row>
    <row r="66" spans="1:13">
      <c r="A66" s="6" t="s">
        <v>139</v>
      </c>
      <c r="B66" s="3" t="s">
        <v>140</v>
      </c>
      <c r="C66" s="3" t="s">
        <v>315</v>
      </c>
      <c r="D66" s="3">
        <v>83</v>
      </c>
      <c r="E66" s="3">
        <v>34</v>
      </c>
      <c r="F66" s="3">
        <v>91</v>
      </c>
      <c r="G66" s="3">
        <v>87</v>
      </c>
      <c r="H66" s="3">
        <v>44</v>
      </c>
      <c r="I66" s="3">
        <v>339</v>
      </c>
      <c r="J66" s="3">
        <v>500</v>
      </c>
      <c r="K66" s="4">
        <v>0.67800000000000005</v>
      </c>
      <c r="L66" s="7">
        <v>0.32199999999999901</v>
      </c>
      <c r="M66" s="3" t="str">
        <f>IF(tblIPLPerformance[[#This Row],[Target Hit %]]&gt;=80%,"Excellent",IF(tblIPLPerformance[[#This Row],[Target Hit %]]&gt;=70%,"Good",IF(tblIPLPerformance[[#This Row],[Target Hit %]]&gt;=60%,"Average","Needs Improvement")))</f>
        <v>Average</v>
      </c>
    </row>
    <row r="67" spans="1:13">
      <c r="A67" s="6" t="s">
        <v>141</v>
      </c>
      <c r="B67" s="3" t="s">
        <v>142</v>
      </c>
      <c r="C67" s="3" t="s">
        <v>315</v>
      </c>
      <c r="D67" s="3">
        <v>49</v>
      </c>
      <c r="E67" s="3">
        <v>74</v>
      </c>
      <c r="F67" s="3">
        <v>38</v>
      </c>
      <c r="G67" s="3">
        <v>62</v>
      </c>
      <c r="H67" s="3">
        <v>56</v>
      </c>
      <c r="I67" s="3">
        <v>279</v>
      </c>
      <c r="J67" s="3">
        <v>500</v>
      </c>
      <c r="K67" s="4">
        <v>0.55800000000000005</v>
      </c>
      <c r="L67" s="7">
        <v>0.441999999999999</v>
      </c>
      <c r="M67" s="3" t="str">
        <f>IF(tblIPLPerformance[[#This Row],[Target Hit %]]&gt;=80%,"Excellent",IF(tblIPLPerformance[[#This Row],[Target Hit %]]&gt;=70%,"Good",IF(tblIPLPerformance[[#This Row],[Target Hit %]]&gt;=60%,"Average","Needs Improvement")))</f>
        <v>Needs Improvement</v>
      </c>
    </row>
    <row r="68" spans="1:13">
      <c r="A68" s="6" t="s">
        <v>143</v>
      </c>
      <c r="B68" s="3" t="s">
        <v>144</v>
      </c>
      <c r="C68" s="3" t="s">
        <v>315</v>
      </c>
      <c r="D68" s="3">
        <v>51</v>
      </c>
      <c r="E68" s="3">
        <v>83</v>
      </c>
      <c r="F68" s="3">
        <v>63</v>
      </c>
      <c r="G68" s="3">
        <v>65</v>
      </c>
      <c r="H68" s="3">
        <v>39</v>
      </c>
      <c r="I68" s="3">
        <v>301</v>
      </c>
      <c r="J68" s="3">
        <v>500</v>
      </c>
      <c r="K68" s="4">
        <v>0.60199999999999998</v>
      </c>
      <c r="L68" s="7">
        <v>0.39800000000000002</v>
      </c>
      <c r="M68" s="3" t="str">
        <f>IF(tblIPLPerformance[[#This Row],[Target Hit %]]&gt;=80%,"Excellent",IF(tblIPLPerformance[[#This Row],[Target Hit %]]&gt;=70%,"Good",IF(tblIPLPerformance[[#This Row],[Target Hit %]]&gt;=60%,"Average","Needs Improvement")))</f>
        <v>Average</v>
      </c>
    </row>
    <row r="69" spans="1:13">
      <c r="A69" s="6" t="s">
        <v>145</v>
      </c>
      <c r="B69" s="3" t="s">
        <v>146</v>
      </c>
      <c r="C69" s="3" t="s">
        <v>315</v>
      </c>
      <c r="D69" s="3">
        <v>67</v>
      </c>
      <c r="E69" s="3">
        <v>57</v>
      </c>
      <c r="F69" s="3">
        <v>24</v>
      </c>
      <c r="G69" s="3">
        <v>93</v>
      </c>
      <c r="H69" s="3">
        <v>67</v>
      </c>
      <c r="I69" s="3">
        <v>308</v>
      </c>
      <c r="J69" s="3">
        <v>500</v>
      </c>
      <c r="K69" s="4">
        <v>0.61599999999999999</v>
      </c>
      <c r="L69" s="7">
        <v>0.38400000000000001</v>
      </c>
      <c r="M69" s="3" t="str">
        <f>IF(tblIPLPerformance[[#This Row],[Target Hit %]]&gt;=80%,"Excellent",IF(tblIPLPerformance[[#This Row],[Target Hit %]]&gt;=70%,"Good",IF(tblIPLPerformance[[#This Row],[Target Hit %]]&gt;=60%,"Average","Needs Improvement")))</f>
        <v>Average</v>
      </c>
    </row>
    <row r="70" spans="1:13">
      <c r="A70" s="6" t="s">
        <v>147</v>
      </c>
      <c r="B70" s="3" t="s">
        <v>148</v>
      </c>
      <c r="C70" s="3" t="s">
        <v>315</v>
      </c>
      <c r="D70" s="3">
        <v>27</v>
      </c>
      <c r="E70" s="3">
        <v>89</v>
      </c>
      <c r="F70" s="3">
        <v>94</v>
      </c>
      <c r="G70" s="3">
        <v>61</v>
      </c>
      <c r="H70" s="3">
        <v>49</v>
      </c>
      <c r="I70" s="3">
        <v>320</v>
      </c>
      <c r="J70" s="3">
        <v>500</v>
      </c>
      <c r="K70" s="4">
        <v>0.64</v>
      </c>
      <c r="L70" s="7">
        <v>0.36</v>
      </c>
      <c r="M70" s="3" t="str">
        <f>IF(tblIPLPerformance[[#This Row],[Target Hit %]]&gt;=80%,"Excellent",IF(tblIPLPerformance[[#This Row],[Target Hit %]]&gt;=70%,"Good",IF(tblIPLPerformance[[#This Row],[Target Hit %]]&gt;=60%,"Average","Needs Improvement")))</f>
        <v>Average</v>
      </c>
    </row>
    <row r="71" spans="1:13">
      <c r="A71" s="6" t="s">
        <v>149</v>
      </c>
      <c r="B71" s="3" t="s">
        <v>150</v>
      </c>
      <c r="C71" s="3" t="s">
        <v>315</v>
      </c>
      <c r="D71" s="3">
        <v>68</v>
      </c>
      <c r="E71" s="3">
        <v>56</v>
      </c>
      <c r="F71" s="3">
        <v>48</v>
      </c>
      <c r="G71" s="3">
        <v>91</v>
      </c>
      <c r="H71" s="3">
        <v>40</v>
      </c>
      <c r="I71" s="3">
        <v>303</v>
      </c>
      <c r="J71" s="3">
        <v>500</v>
      </c>
      <c r="K71" s="4">
        <v>0.60599999999999998</v>
      </c>
      <c r="L71" s="7">
        <v>0.39400000000000002</v>
      </c>
      <c r="M71" s="3" t="str">
        <f>IF(tblIPLPerformance[[#This Row],[Target Hit %]]&gt;=80%,"Excellent",IF(tblIPLPerformance[[#This Row],[Target Hit %]]&gt;=70%,"Good",IF(tblIPLPerformance[[#This Row],[Target Hit %]]&gt;=60%,"Average","Needs Improvement")))</f>
        <v>Average</v>
      </c>
    </row>
    <row r="72" spans="1:13">
      <c r="A72" s="6" t="s">
        <v>151</v>
      </c>
      <c r="B72" s="3" t="s">
        <v>152</v>
      </c>
      <c r="C72" s="3" t="s">
        <v>315</v>
      </c>
      <c r="D72" s="3">
        <v>93</v>
      </c>
      <c r="E72" s="3">
        <v>82</v>
      </c>
      <c r="F72" s="3">
        <v>50</v>
      </c>
      <c r="G72" s="3">
        <v>88</v>
      </c>
      <c r="H72" s="3">
        <v>92</v>
      </c>
      <c r="I72" s="3">
        <v>405</v>
      </c>
      <c r="J72" s="3">
        <v>500</v>
      </c>
      <c r="K72" s="4">
        <v>0.81</v>
      </c>
      <c r="L72" s="7">
        <v>0.189999999999999</v>
      </c>
      <c r="M72" s="3" t="str">
        <f>IF(tblIPLPerformance[[#This Row],[Target Hit %]]&gt;=80%,"Excellent",IF(tblIPLPerformance[[#This Row],[Target Hit %]]&gt;=70%,"Good",IF(tblIPLPerformance[[#This Row],[Target Hit %]]&gt;=60%,"Average","Needs Improvement")))</f>
        <v>Excellent</v>
      </c>
    </row>
    <row r="73" spans="1:13">
      <c r="A73" s="6" t="s">
        <v>153</v>
      </c>
      <c r="B73" s="3" t="s">
        <v>154</v>
      </c>
      <c r="C73" s="3" t="s">
        <v>315</v>
      </c>
      <c r="D73" s="3">
        <v>68</v>
      </c>
      <c r="E73" s="3">
        <v>64</v>
      </c>
      <c r="F73" s="3">
        <v>43</v>
      </c>
      <c r="G73" s="3">
        <v>58</v>
      </c>
      <c r="H73" s="3">
        <v>90</v>
      </c>
      <c r="I73" s="3">
        <v>323</v>
      </c>
      <c r="J73" s="3">
        <v>500</v>
      </c>
      <c r="K73" s="4">
        <v>0.64600000000000002</v>
      </c>
      <c r="L73" s="7">
        <v>0.35399999999999998</v>
      </c>
      <c r="M73" s="3" t="str">
        <f>IF(tblIPLPerformance[[#This Row],[Target Hit %]]&gt;=80%,"Excellent",IF(tblIPLPerformance[[#This Row],[Target Hit %]]&gt;=70%,"Good",IF(tblIPLPerformance[[#This Row],[Target Hit %]]&gt;=60%,"Average","Needs Improvement")))</f>
        <v>Average</v>
      </c>
    </row>
    <row r="74" spans="1:13">
      <c r="A74" s="6" t="s">
        <v>155</v>
      </c>
      <c r="B74" s="3" t="s">
        <v>156</v>
      </c>
      <c r="C74" s="3" t="s">
        <v>315</v>
      </c>
      <c r="D74" s="3">
        <v>28</v>
      </c>
      <c r="E74" s="3">
        <v>99</v>
      </c>
      <c r="F74" s="3">
        <v>69</v>
      </c>
      <c r="G74" s="3">
        <v>96</v>
      </c>
      <c r="H74" s="3">
        <v>50</v>
      </c>
      <c r="I74" s="3">
        <v>342</v>
      </c>
      <c r="J74" s="3">
        <v>500</v>
      </c>
      <c r="K74" s="4">
        <v>0.68400000000000005</v>
      </c>
      <c r="L74" s="7">
        <v>0.315999999999999</v>
      </c>
      <c r="M74" s="3" t="str">
        <f>IF(tblIPLPerformance[[#This Row],[Target Hit %]]&gt;=80%,"Excellent",IF(tblIPLPerformance[[#This Row],[Target Hit %]]&gt;=70%,"Good",IF(tblIPLPerformance[[#This Row],[Target Hit %]]&gt;=60%,"Average","Needs Improvement")))</f>
        <v>Average</v>
      </c>
    </row>
    <row r="75" spans="1:13">
      <c r="A75" s="6" t="s">
        <v>157</v>
      </c>
      <c r="B75" s="3" t="s">
        <v>158</v>
      </c>
      <c r="C75" s="3" t="s">
        <v>315</v>
      </c>
      <c r="D75" s="3">
        <v>90</v>
      </c>
      <c r="E75" s="3">
        <v>46</v>
      </c>
      <c r="F75" s="3">
        <v>53</v>
      </c>
      <c r="G75" s="3">
        <v>61</v>
      </c>
      <c r="H75" s="3">
        <v>56</v>
      </c>
      <c r="I75" s="3">
        <v>306</v>
      </c>
      <c r="J75" s="3">
        <v>500</v>
      </c>
      <c r="K75" s="4">
        <v>0.61199999999999999</v>
      </c>
      <c r="L75" s="7">
        <v>0.38800000000000001</v>
      </c>
      <c r="M75" s="3" t="str">
        <f>IF(tblIPLPerformance[[#This Row],[Target Hit %]]&gt;=80%,"Excellent",IF(tblIPLPerformance[[#This Row],[Target Hit %]]&gt;=70%,"Good",IF(tblIPLPerformance[[#This Row],[Target Hit %]]&gt;=60%,"Average","Needs Improvement")))</f>
        <v>Average</v>
      </c>
    </row>
    <row r="76" spans="1:13">
      <c r="A76" s="6" t="s">
        <v>159</v>
      </c>
      <c r="B76" s="3" t="s">
        <v>160</v>
      </c>
      <c r="C76" s="3" t="s">
        <v>315</v>
      </c>
      <c r="D76" s="3">
        <v>95</v>
      </c>
      <c r="E76" s="3">
        <v>82</v>
      </c>
      <c r="F76" s="3">
        <v>24</v>
      </c>
      <c r="G76" s="3">
        <v>35</v>
      </c>
      <c r="H76" s="3">
        <v>35</v>
      </c>
      <c r="I76" s="3">
        <v>271</v>
      </c>
      <c r="J76" s="3">
        <v>500</v>
      </c>
      <c r="K76" s="4">
        <v>0.54200000000000004</v>
      </c>
      <c r="L76" s="7">
        <v>0.45799999999999902</v>
      </c>
      <c r="M76" s="3" t="str">
        <f>IF(tblIPLPerformance[[#This Row],[Target Hit %]]&gt;=80%,"Excellent",IF(tblIPLPerformance[[#This Row],[Target Hit %]]&gt;=70%,"Good",IF(tblIPLPerformance[[#This Row],[Target Hit %]]&gt;=60%,"Average","Needs Improvement")))</f>
        <v>Needs Improvement</v>
      </c>
    </row>
    <row r="77" spans="1:13">
      <c r="A77" s="6" t="s">
        <v>161</v>
      </c>
      <c r="B77" s="3" t="s">
        <v>162</v>
      </c>
      <c r="C77" s="3" t="s">
        <v>316</v>
      </c>
      <c r="D77" s="3">
        <v>38</v>
      </c>
      <c r="E77" s="3">
        <v>60</v>
      </c>
      <c r="F77" s="3">
        <v>96</v>
      </c>
      <c r="G77" s="3">
        <v>67</v>
      </c>
      <c r="H77" s="3">
        <v>40</v>
      </c>
      <c r="I77" s="3">
        <v>301</v>
      </c>
      <c r="J77" s="3">
        <v>500</v>
      </c>
      <c r="K77" s="4">
        <v>0.60199999999999998</v>
      </c>
      <c r="L77" s="7">
        <v>0.39800000000000002</v>
      </c>
      <c r="M77" s="3" t="str">
        <f>IF(tblIPLPerformance[[#This Row],[Target Hit %]]&gt;=80%,"Excellent",IF(tblIPLPerformance[[#This Row],[Target Hit %]]&gt;=70%,"Good",IF(tblIPLPerformance[[#This Row],[Target Hit %]]&gt;=60%,"Average","Needs Improvement")))</f>
        <v>Average</v>
      </c>
    </row>
    <row r="78" spans="1:13">
      <c r="A78" s="6" t="s">
        <v>163</v>
      </c>
      <c r="B78" s="3" t="s">
        <v>164</v>
      </c>
      <c r="C78" s="3" t="s">
        <v>316</v>
      </c>
      <c r="D78" s="3">
        <v>93</v>
      </c>
      <c r="E78" s="3">
        <v>36</v>
      </c>
      <c r="F78" s="3">
        <v>79</v>
      </c>
      <c r="G78" s="3">
        <v>88</v>
      </c>
      <c r="H78" s="3">
        <v>69</v>
      </c>
      <c r="I78" s="3">
        <v>365</v>
      </c>
      <c r="J78" s="3">
        <v>500</v>
      </c>
      <c r="K78" s="4">
        <v>0.73</v>
      </c>
      <c r="L78" s="7">
        <v>0.27</v>
      </c>
      <c r="M78" s="3" t="str">
        <f>IF(tblIPLPerformance[[#This Row],[Target Hit %]]&gt;=80%,"Excellent",IF(tblIPLPerformance[[#This Row],[Target Hit %]]&gt;=70%,"Good",IF(tblIPLPerformance[[#This Row],[Target Hit %]]&gt;=60%,"Average","Needs Improvement")))</f>
        <v>Good</v>
      </c>
    </row>
    <row r="79" spans="1:13">
      <c r="A79" s="6" t="s">
        <v>165</v>
      </c>
      <c r="B79" s="3" t="s">
        <v>166</v>
      </c>
      <c r="C79" s="3" t="s">
        <v>316</v>
      </c>
      <c r="D79" s="3">
        <v>71</v>
      </c>
      <c r="E79" s="3">
        <v>52</v>
      </c>
      <c r="F79" s="3">
        <v>23</v>
      </c>
      <c r="G79" s="3">
        <v>47</v>
      </c>
      <c r="H79" s="3">
        <v>30</v>
      </c>
      <c r="I79" s="3">
        <v>223</v>
      </c>
      <c r="J79" s="3">
        <v>500</v>
      </c>
      <c r="K79" s="4">
        <v>0.44600000000000001</v>
      </c>
      <c r="L79" s="7">
        <v>0.55400000000000005</v>
      </c>
      <c r="M79" s="3" t="str">
        <f>IF(tblIPLPerformance[[#This Row],[Target Hit %]]&gt;=80%,"Excellent",IF(tblIPLPerformance[[#This Row],[Target Hit %]]&gt;=70%,"Good",IF(tblIPLPerformance[[#This Row],[Target Hit %]]&gt;=60%,"Average","Needs Improvement")))</f>
        <v>Needs Improvement</v>
      </c>
    </row>
    <row r="80" spans="1:13">
      <c r="A80" s="6" t="s">
        <v>167</v>
      </c>
      <c r="B80" s="3" t="s">
        <v>168</v>
      </c>
      <c r="C80" s="3" t="s">
        <v>316</v>
      </c>
      <c r="D80" s="3">
        <v>89</v>
      </c>
      <c r="E80" s="3">
        <v>48</v>
      </c>
      <c r="F80" s="3">
        <v>19</v>
      </c>
      <c r="G80" s="3">
        <v>39</v>
      </c>
      <c r="H80" s="3">
        <v>82</v>
      </c>
      <c r="I80" s="3">
        <v>277</v>
      </c>
      <c r="J80" s="3">
        <v>500</v>
      </c>
      <c r="K80" s="4">
        <v>0.55400000000000005</v>
      </c>
      <c r="L80" s="7">
        <v>0.44599999999999901</v>
      </c>
      <c r="M80" s="3" t="str">
        <f>IF(tblIPLPerformance[[#This Row],[Target Hit %]]&gt;=80%,"Excellent",IF(tblIPLPerformance[[#This Row],[Target Hit %]]&gt;=70%,"Good",IF(tblIPLPerformance[[#This Row],[Target Hit %]]&gt;=60%,"Average","Needs Improvement")))</f>
        <v>Needs Improvement</v>
      </c>
    </row>
    <row r="81" spans="1:13">
      <c r="A81" s="6" t="s">
        <v>169</v>
      </c>
      <c r="B81" s="3" t="s">
        <v>170</v>
      </c>
      <c r="C81" s="3" t="s">
        <v>316</v>
      </c>
      <c r="D81" s="3">
        <v>96</v>
      </c>
      <c r="E81" s="3">
        <v>52</v>
      </c>
      <c r="F81" s="3">
        <v>76</v>
      </c>
      <c r="G81" s="3">
        <v>21</v>
      </c>
      <c r="H81" s="3">
        <v>63</v>
      </c>
      <c r="I81" s="3">
        <v>308</v>
      </c>
      <c r="J81" s="3">
        <v>500</v>
      </c>
      <c r="K81" s="4">
        <v>0.61599999999999999</v>
      </c>
      <c r="L81" s="7">
        <v>0.38400000000000001</v>
      </c>
      <c r="M81" s="3" t="str">
        <f>IF(tblIPLPerformance[[#This Row],[Target Hit %]]&gt;=80%,"Excellent",IF(tblIPLPerformance[[#This Row],[Target Hit %]]&gt;=70%,"Good",IF(tblIPLPerformance[[#This Row],[Target Hit %]]&gt;=60%,"Average","Needs Improvement")))</f>
        <v>Average</v>
      </c>
    </row>
    <row r="82" spans="1:13">
      <c r="A82" s="6" t="s">
        <v>171</v>
      </c>
      <c r="B82" s="3" t="s">
        <v>172</v>
      </c>
      <c r="C82" s="3" t="s">
        <v>316</v>
      </c>
      <c r="D82" s="3">
        <v>22</v>
      </c>
      <c r="E82" s="3">
        <v>89</v>
      </c>
      <c r="F82" s="3">
        <v>97</v>
      </c>
      <c r="G82" s="3">
        <v>33</v>
      </c>
      <c r="H82" s="3">
        <v>97</v>
      </c>
      <c r="I82" s="3">
        <v>338</v>
      </c>
      <c r="J82" s="3">
        <v>500</v>
      </c>
      <c r="K82" s="4">
        <v>0.67600000000000005</v>
      </c>
      <c r="L82" s="7">
        <v>0.32399999999999901</v>
      </c>
      <c r="M82" s="3" t="str">
        <f>IF(tblIPLPerformance[[#This Row],[Target Hit %]]&gt;=80%,"Excellent",IF(tblIPLPerformance[[#This Row],[Target Hit %]]&gt;=70%,"Good",IF(tblIPLPerformance[[#This Row],[Target Hit %]]&gt;=60%,"Average","Needs Improvement")))</f>
        <v>Average</v>
      </c>
    </row>
    <row r="83" spans="1:13">
      <c r="A83" s="6" t="s">
        <v>173</v>
      </c>
      <c r="B83" s="3" t="s">
        <v>174</v>
      </c>
      <c r="C83" s="3" t="s">
        <v>316</v>
      </c>
      <c r="D83" s="3">
        <v>93</v>
      </c>
      <c r="E83" s="3">
        <v>36</v>
      </c>
      <c r="F83" s="3">
        <v>57</v>
      </c>
      <c r="G83" s="3">
        <v>99</v>
      </c>
      <c r="H83" s="3">
        <v>51</v>
      </c>
      <c r="I83" s="3">
        <v>336</v>
      </c>
      <c r="J83" s="3">
        <v>500</v>
      </c>
      <c r="K83" s="4">
        <v>0.67200000000000004</v>
      </c>
      <c r="L83" s="7">
        <v>0.32799999999999901</v>
      </c>
      <c r="M83" s="3" t="str">
        <f>IF(tblIPLPerformance[[#This Row],[Target Hit %]]&gt;=80%,"Excellent",IF(tblIPLPerformance[[#This Row],[Target Hit %]]&gt;=70%,"Good",IF(tblIPLPerformance[[#This Row],[Target Hit %]]&gt;=60%,"Average","Needs Improvement")))</f>
        <v>Average</v>
      </c>
    </row>
    <row r="84" spans="1:13">
      <c r="A84" s="6" t="s">
        <v>175</v>
      </c>
      <c r="B84" s="3" t="s">
        <v>176</v>
      </c>
      <c r="C84" s="3" t="s">
        <v>316</v>
      </c>
      <c r="D84" s="3">
        <v>88</v>
      </c>
      <c r="E84" s="3">
        <v>98</v>
      </c>
      <c r="F84" s="3">
        <v>77</v>
      </c>
      <c r="G84" s="3">
        <v>89</v>
      </c>
      <c r="H84" s="3">
        <v>90</v>
      </c>
      <c r="I84" s="3">
        <v>442</v>
      </c>
      <c r="J84" s="3">
        <v>500</v>
      </c>
      <c r="K84" s="4">
        <v>0.88400000000000001</v>
      </c>
      <c r="L84" s="7">
        <v>0.11599999999999901</v>
      </c>
      <c r="M84" s="3" t="str">
        <f>IF(tblIPLPerformance[[#This Row],[Target Hit %]]&gt;=80%,"Excellent",IF(tblIPLPerformance[[#This Row],[Target Hit %]]&gt;=70%,"Good",IF(tblIPLPerformance[[#This Row],[Target Hit %]]&gt;=60%,"Average","Needs Improvement")))</f>
        <v>Excellent</v>
      </c>
    </row>
    <row r="85" spans="1:13">
      <c r="A85" s="6" t="s">
        <v>177</v>
      </c>
      <c r="B85" s="3" t="s">
        <v>178</v>
      </c>
      <c r="C85" s="3" t="s">
        <v>316</v>
      </c>
      <c r="D85" s="3">
        <v>42</v>
      </c>
      <c r="E85" s="3">
        <v>18</v>
      </c>
      <c r="F85" s="3">
        <v>53</v>
      </c>
      <c r="G85" s="3">
        <v>47</v>
      </c>
      <c r="H85" s="3">
        <v>53</v>
      </c>
      <c r="I85" s="3">
        <v>213</v>
      </c>
      <c r="J85" s="3">
        <v>500</v>
      </c>
      <c r="K85" s="4">
        <v>0.42599999999999999</v>
      </c>
      <c r="L85" s="7">
        <v>0.57399999999999995</v>
      </c>
      <c r="M85" s="3" t="str">
        <f>IF(tblIPLPerformance[[#This Row],[Target Hit %]]&gt;=80%,"Excellent",IF(tblIPLPerformance[[#This Row],[Target Hit %]]&gt;=70%,"Good",IF(tblIPLPerformance[[#This Row],[Target Hit %]]&gt;=60%,"Average","Needs Improvement")))</f>
        <v>Needs Improvement</v>
      </c>
    </row>
    <row r="86" spans="1:13">
      <c r="A86" s="6" t="s">
        <v>179</v>
      </c>
      <c r="B86" s="3" t="s">
        <v>180</v>
      </c>
      <c r="C86" s="3" t="s">
        <v>316</v>
      </c>
      <c r="D86" s="3">
        <v>88</v>
      </c>
      <c r="E86" s="3">
        <v>26</v>
      </c>
      <c r="F86" s="3">
        <v>79</v>
      </c>
      <c r="G86" s="3">
        <v>91</v>
      </c>
      <c r="H86" s="3">
        <v>77</v>
      </c>
      <c r="I86" s="3">
        <v>361</v>
      </c>
      <c r="J86" s="3">
        <v>500</v>
      </c>
      <c r="K86" s="4">
        <v>0.72199999999999998</v>
      </c>
      <c r="L86" s="7">
        <v>0.27800000000000002</v>
      </c>
      <c r="M86" s="3" t="str">
        <f>IF(tblIPLPerformance[[#This Row],[Target Hit %]]&gt;=80%,"Excellent",IF(tblIPLPerformance[[#This Row],[Target Hit %]]&gt;=70%,"Good",IF(tblIPLPerformance[[#This Row],[Target Hit %]]&gt;=60%,"Average","Needs Improvement")))</f>
        <v>Good</v>
      </c>
    </row>
    <row r="87" spans="1:13">
      <c r="A87" s="6" t="s">
        <v>181</v>
      </c>
      <c r="B87" s="3" t="s">
        <v>182</v>
      </c>
      <c r="C87" s="3" t="s">
        <v>316</v>
      </c>
      <c r="D87" s="3">
        <v>63</v>
      </c>
      <c r="E87" s="3">
        <v>47</v>
      </c>
      <c r="F87" s="3">
        <v>74</v>
      </c>
      <c r="G87" s="3">
        <v>64</v>
      </c>
      <c r="H87" s="3">
        <v>81</v>
      </c>
      <c r="I87" s="3">
        <v>329</v>
      </c>
      <c r="J87" s="3">
        <v>500</v>
      </c>
      <c r="K87" s="4">
        <v>0.65800000000000003</v>
      </c>
      <c r="L87" s="7">
        <v>0.34199999999999903</v>
      </c>
      <c r="M87" s="3" t="str">
        <f>IF(tblIPLPerformance[[#This Row],[Target Hit %]]&gt;=80%,"Excellent",IF(tblIPLPerformance[[#This Row],[Target Hit %]]&gt;=70%,"Good",IF(tblIPLPerformance[[#This Row],[Target Hit %]]&gt;=60%,"Average","Needs Improvement")))</f>
        <v>Average</v>
      </c>
    </row>
    <row r="88" spans="1:13">
      <c r="A88" s="6" t="s">
        <v>183</v>
      </c>
      <c r="B88" s="3" t="s">
        <v>184</v>
      </c>
      <c r="C88" s="3" t="s">
        <v>316</v>
      </c>
      <c r="D88" s="3">
        <v>55</v>
      </c>
      <c r="E88" s="3">
        <v>36</v>
      </c>
      <c r="F88" s="3">
        <v>53</v>
      </c>
      <c r="G88" s="3">
        <v>73</v>
      </c>
      <c r="H88" s="3">
        <v>53</v>
      </c>
      <c r="I88" s="3">
        <v>270</v>
      </c>
      <c r="J88" s="3">
        <v>500</v>
      </c>
      <c r="K88" s="4">
        <v>0.54</v>
      </c>
      <c r="L88" s="7">
        <v>0.45999999999999902</v>
      </c>
      <c r="M88" s="3" t="str">
        <f>IF(tblIPLPerformance[[#This Row],[Target Hit %]]&gt;=80%,"Excellent",IF(tblIPLPerformance[[#This Row],[Target Hit %]]&gt;=70%,"Good",IF(tblIPLPerformance[[#This Row],[Target Hit %]]&gt;=60%,"Average","Needs Improvement")))</f>
        <v>Needs Improvement</v>
      </c>
    </row>
    <row r="89" spans="1:13">
      <c r="A89" s="6" t="s">
        <v>185</v>
      </c>
      <c r="B89" s="3" t="s">
        <v>186</v>
      </c>
      <c r="C89" s="3" t="s">
        <v>316</v>
      </c>
      <c r="D89" s="3">
        <v>51</v>
      </c>
      <c r="E89" s="3">
        <v>24</v>
      </c>
      <c r="F89" s="3">
        <v>39</v>
      </c>
      <c r="G89" s="3">
        <v>24</v>
      </c>
      <c r="H89" s="3">
        <v>53</v>
      </c>
      <c r="I89" s="3">
        <v>191</v>
      </c>
      <c r="J89" s="3">
        <v>500</v>
      </c>
      <c r="K89" s="4">
        <v>0.38200000000000001</v>
      </c>
      <c r="L89" s="7">
        <v>0.61799999999999999</v>
      </c>
      <c r="M89" s="3" t="str">
        <f>IF(tblIPLPerformance[[#This Row],[Target Hit %]]&gt;=80%,"Excellent",IF(tblIPLPerformance[[#This Row],[Target Hit %]]&gt;=70%,"Good",IF(tblIPLPerformance[[#This Row],[Target Hit %]]&gt;=60%,"Average","Needs Improvement")))</f>
        <v>Needs Improvement</v>
      </c>
    </row>
    <row r="90" spans="1:13">
      <c r="A90" s="6" t="s">
        <v>187</v>
      </c>
      <c r="B90" s="3" t="s">
        <v>188</v>
      </c>
      <c r="C90" s="3" t="s">
        <v>316</v>
      </c>
      <c r="D90" s="3">
        <v>94</v>
      </c>
      <c r="E90" s="3">
        <v>96</v>
      </c>
      <c r="F90" s="3">
        <v>28</v>
      </c>
      <c r="G90" s="3">
        <v>76</v>
      </c>
      <c r="H90" s="3">
        <v>52</v>
      </c>
      <c r="I90" s="3">
        <v>346</v>
      </c>
      <c r="J90" s="3">
        <v>500</v>
      </c>
      <c r="K90" s="4">
        <v>0.69199999999999995</v>
      </c>
      <c r="L90" s="7">
        <v>0.308</v>
      </c>
      <c r="M90" s="3" t="str">
        <f>IF(tblIPLPerformance[[#This Row],[Target Hit %]]&gt;=80%,"Excellent",IF(tblIPLPerformance[[#This Row],[Target Hit %]]&gt;=70%,"Good",IF(tblIPLPerformance[[#This Row],[Target Hit %]]&gt;=60%,"Average","Needs Improvement")))</f>
        <v>Average</v>
      </c>
    </row>
    <row r="91" spans="1:13">
      <c r="A91" s="6" t="s">
        <v>189</v>
      </c>
      <c r="B91" s="3" t="s">
        <v>190</v>
      </c>
      <c r="C91" s="3" t="s">
        <v>316</v>
      </c>
      <c r="D91" s="3">
        <v>33</v>
      </c>
      <c r="E91" s="3">
        <v>64</v>
      </c>
      <c r="F91" s="3">
        <v>42</v>
      </c>
      <c r="G91" s="3">
        <v>19</v>
      </c>
      <c r="H91" s="3">
        <v>69</v>
      </c>
      <c r="I91" s="3">
        <v>227</v>
      </c>
      <c r="J91" s="3">
        <v>500</v>
      </c>
      <c r="K91" s="4">
        <v>0.45400000000000001</v>
      </c>
      <c r="L91" s="7">
        <v>0.54600000000000004</v>
      </c>
      <c r="M91" s="3" t="str">
        <f>IF(tblIPLPerformance[[#This Row],[Target Hit %]]&gt;=80%,"Excellent",IF(tblIPLPerformance[[#This Row],[Target Hit %]]&gt;=70%,"Good",IF(tblIPLPerformance[[#This Row],[Target Hit %]]&gt;=60%,"Average","Needs Improvement")))</f>
        <v>Needs Improvement</v>
      </c>
    </row>
    <row r="92" spans="1:13">
      <c r="A92" s="6" t="s">
        <v>191</v>
      </c>
      <c r="B92" s="3" t="s">
        <v>192</v>
      </c>
      <c r="C92" s="3" t="s">
        <v>317</v>
      </c>
      <c r="D92" s="3">
        <v>78</v>
      </c>
      <c r="E92" s="3">
        <v>58</v>
      </c>
      <c r="F92" s="3">
        <v>34</v>
      </c>
      <c r="G92" s="3">
        <v>89</v>
      </c>
      <c r="H92" s="3">
        <v>81</v>
      </c>
      <c r="I92" s="3">
        <v>340</v>
      </c>
      <c r="J92" s="3">
        <v>500</v>
      </c>
      <c r="K92" s="4">
        <v>0.68</v>
      </c>
      <c r="L92" s="7">
        <v>0.31999999999999901</v>
      </c>
      <c r="M92" s="3" t="str">
        <f>IF(tblIPLPerformance[[#This Row],[Target Hit %]]&gt;=80%,"Excellent",IF(tblIPLPerformance[[#This Row],[Target Hit %]]&gt;=70%,"Good",IF(tblIPLPerformance[[#This Row],[Target Hit %]]&gt;=60%,"Average","Needs Improvement")))</f>
        <v>Average</v>
      </c>
    </row>
    <row r="93" spans="1:13">
      <c r="A93" s="6" t="s">
        <v>193</v>
      </c>
      <c r="B93" s="3" t="s">
        <v>194</v>
      </c>
      <c r="C93" s="3" t="s">
        <v>317</v>
      </c>
      <c r="D93" s="3">
        <v>75</v>
      </c>
      <c r="E93" s="3">
        <v>44</v>
      </c>
      <c r="F93" s="3">
        <v>65</v>
      </c>
      <c r="G93" s="3">
        <v>91</v>
      </c>
      <c r="H93" s="3">
        <v>28</v>
      </c>
      <c r="I93" s="3">
        <v>303</v>
      </c>
      <c r="J93" s="3">
        <v>500</v>
      </c>
      <c r="K93" s="4">
        <v>0.60599999999999998</v>
      </c>
      <c r="L93" s="7">
        <v>0.39400000000000002</v>
      </c>
      <c r="M93" s="3" t="str">
        <f>IF(tblIPLPerformance[[#This Row],[Target Hit %]]&gt;=80%,"Excellent",IF(tblIPLPerformance[[#This Row],[Target Hit %]]&gt;=70%,"Good",IF(tblIPLPerformance[[#This Row],[Target Hit %]]&gt;=60%,"Average","Needs Improvement")))</f>
        <v>Average</v>
      </c>
    </row>
    <row r="94" spans="1:13">
      <c r="A94" s="6" t="s">
        <v>195</v>
      </c>
      <c r="B94" s="3" t="s">
        <v>196</v>
      </c>
      <c r="C94" s="3" t="s">
        <v>317</v>
      </c>
      <c r="D94" s="3">
        <v>50</v>
      </c>
      <c r="E94" s="3">
        <v>40</v>
      </c>
      <c r="F94" s="3">
        <v>38</v>
      </c>
      <c r="G94" s="3">
        <v>28</v>
      </c>
      <c r="H94" s="3">
        <v>20</v>
      </c>
      <c r="I94" s="3">
        <v>176</v>
      </c>
      <c r="J94" s="3">
        <v>500</v>
      </c>
      <c r="K94" s="4">
        <v>0.35199999999999998</v>
      </c>
      <c r="L94" s="7">
        <v>0.64800000000000002</v>
      </c>
      <c r="M94" s="3" t="str">
        <f>IF(tblIPLPerformance[[#This Row],[Target Hit %]]&gt;=80%,"Excellent",IF(tblIPLPerformance[[#This Row],[Target Hit %]]&gt;=70%,"Good",IF(tblIPLPerformance[[#This Row],[Target Hit %]]&gt;=60%,"Average","Needs Improvement")))</f>
        <v>Needs Improvement</v>
      </c>
    </row>
    <row r="95" spans="1:13">
      <c r="A95" s="6" t="s">
        <v>197</v>
      </c>
      <c r="B95" s="3" t="s">
        <v>198</v>
      </c>
      <c r="C95" s="3" t="s">
        <v>317</v>
      </c>
      <c r="D95" s="3">
        <v>88</v>
      </c>
      <c r="E95" s="3">
        <v>39</v>
      </c>
      <c r="F95" s="3">
        <v>18</v>
      </c>
      <c r="G95" s="3">
        <v>92</v>
      </c>
      <c r="H95" s="3">
        <v>35</v>
      </c>
      <c r="I95" s="3">
        <v>272</v>
      </c>
      <c r="J95" s="3">
        <v>500</v>
      </c>
      <c r="K95" s="4">
        <v>0.54400000000000004</v>
      </c>
      <c r="L95" s="7">
        <v>0.45599999999999902</v>
      </c>
      <c r="M95" s="3" t="str">
        <f>IF(tblIPLPerformance[[#This Row],[Target Hit %]]&gt;=80%,"Excellent",IF(tblIPLPerformance[[#This Row],[Target Hit %]]&gt;=70%,"Good",IF(tblIPLPerformance[[#This Row],[Target Hit %]]&gt;=60%,"Average","Needs Improvement")))</f>
        <v>Needs Improvement</v>
      </c>
    </row>
    <row r="96" spans="1:13">
      <c r="A96" s="6" t="s">
        <v>199</v>
      </c>
      <c r="B96" s="3" t="s">
        <v>200</v>
      </c>
      <c r="C96" s="3" t="s">
        <v>317</v>
      </c>
      <c r="D96" s="3">
        <v>100</v>
      </c>
      <c r="E96" s="3">
        <v>44</v>
      </c>
      <c r="F96" s="3">
        <v>60</v>
      </c>
      <c r="G96" s="3">
        <v>74</v>
      </c>
      <c r="H96" s="3">
        <v>28</v>
      </c>
      <c r="I96" s="3">
        <v>306</v>
      </c>
      <c r="J96" s="3">
        <v>500</v>
      </c>
      <c r="K96" s="4">
        <v>0.61199999999999999</v>
      </c>
      <c r="L96" s="7">
        <v>0.38800000000000001</v>
      </c>
      <c r="M96" s="3" t="str">
        <f>IF(tblIPLPerformance[[#This Row],[Target Hit %]]&gt;=80%,"Excellent",IF(tblIPLPerformance[[#This Row],[Target Hit %]]&gt;=70%,"Good",IF(tblIPLPerformance[[#This Row],[Target Hit %]]&gt;=60%,"Average","Needs Improvement")))</f>
        <v>Average</v>
      </c>
    </row>
    <row r="97" spans="1:13">
      <c r="A97" s="6" t="s">
        <v>201</v>
      </c>
      <c r="B97" s="3" t="s">
        <v>202</v>
      </c>
      <c r="C97" s="3" t="s">
        <v>317</v>
      </c>
      <c r="D97" s="3">
        <v>65</v>
      </c>
      <c r="E97" s="3">
        <v>26</v>
      </c>
      <c r="F97" s="3">
        <v>41</v>
      </c>
      <c r="G97" s="3">
        <v>98</v>
      </c>
      <c r="H97" s="3">
        <v>32</v>
      </c>
      <c r="I97" s="3">
        <v>262</v>
      </c>
      <c r="J97" s="3">
        <v>500</v>
      </c>
      <c r="K97" s="4">
        <v>0.52400000000000002</v>
      </c>
      <c r="L97" s="7">
        <v>0.47599999999999998</v>
      </c>
      <c r="M97" s="3" t="str">
        <f>IF(tblIPLPerformance[[#This Row],[Target Hit %]]&gt;=80%,"Excellent",IF(tblIPLPerformance[[#This Row],[Target Hit %]]&gt;=70%,"Good",IF(tblIPLPerformance[[#This Row],[Target Hit %]]&gt;=60%,"Average","Needs Improvement")))</f>
        <v>Needs Improvement</v>
      </c>
    </row>
    <row r="98" spans="1:13">
      <c r="A98" s="6" t="s">
        <v>203</v>
      </c>
      <c r="B98" s="3" t="s">
        <v>204</v>
      </c>
      <c r="C98" s="3" t="s">
        <v>317</v>
      </c>
      <c r="D98" s="3">
        <v>19</v>
      </c>
      <c r="E98" s="3">
        <v>60</v>
      </c>
      <c r="F98" s="3">
        <v>21</v>
      </c>
      <c r="G98" s="3">
        <v>59</v>
      </c>
      <c r="H98" s="3">
        <v>39</v>
      </c>
      <c r="I98" s="3">
        <v>198</v>
      </c>
      <c r="J98" s="3">
        <v>500</v>
      </c>
      <c r="K98" s="4">
        <v>0.39600000000000002</v>
      </c>
      <c r="L98" s="7">
        <v>0.60399999999999998</v>
      </c>
      <c r="M98" s="3" t="str">
        <f>IF(tblIPLPerformance[[#This Row],[Target Hit %]]&gt;=80%,"Excellent",IF(tblIPLPerformance[[#This Row],[Target Hit %]]&gt;=70%,"Good",IF(tblIPLPerformance[[#This Row],[Target Hit %]]&gt;=60%,"Average","Needs Improvement")))</f>
        <v>Needs Improvement</v>
      </c>
    </row>
    <row r="99" spans="1:13">
      <c r="A99" s="6" t="s">
        <v>205</v>
      </c>
      <c r="B99" s="3" t="s">
        <v>206</v>
      </c>
      <c r="C99" s="3" t="s">
        <v>317</v>
      </c>
      <c r="D99" s="3">
        <v>43</v>
      </c>
      <c r="E99" s="3">
        <v>37</v>
      </c>
      <c r="F99" s="3">
        <v>93</v>
      </c>
      <c r="G99" s="3">
        <v>54</v>
      </c>
      <c r="H99" s="3">
        <v>94</v>
      </c>
      <c r="I99" s="3">
        <v>321</v>
      </c>
      <c r="J99" s="3">
        <v>500</v>
      </c>
      <c r="K99" s="4">
        <v>0.64200000000000002</v>
      </c>
      <c r="L99" s="7">
        <v>0.35799999999999998</v>
      </c>
      <c r="M99" s="3" t="str">
        <f>IF(tblIPLPerformance[[#This Row],[Target Hit %]]&gt;=80%,"Excellent",IF(tblIPLPerformance[[#This Row],[Target Hit %]]&gt;=70%,"Good",IF(tblIPLPerformance[[#This Row],[Target Hit %]]&gt;=60%,"Average","Needs Improvement")))</f>
        <v>Average</v>
      </c>
    </row>
    <row r="100" spans="1:13">
      <c r="A100" s="6" t="s">
        <v>207</v>
      </c>
      <c r="B100" s="3" t="s">
        <v>208</v>
      </c>
      <c r="C100" s="3" t="s">
        <v>317</v>
      </c>
      <c r="D100" s="3">
        <v>30</v>
      </c>
      <c r="E100" s="3">
        <v>25</v>
      </c>
      <c r="F100" s="3">
        <v>44</v>
      </c>
      <c r="G100" s="3">
        <v>50</v>
      </c>
      <c r="H100" s="3">
        <v>29</v>
      </c>
      <c r="I100" s="3">
        <v>178</v>
      </c>
      <c r="J100" s="3">
        <v>500</v>
      </c>
      <c r="K100" s="4">
        <v>0.35599999999999998</v>
      </c>
      <c r="L100" s="7">
        <v>0.64400000000000002</v>
      </c>
      <c r="M100" s="3" t="str">
        <f>IF(tblIPLPerformance[[#This Row],[Target Hit %]]&gt;=80%,"Excellent",IF(tblIPLPerformance[[#This Row],[Target Hit %]]&gt;=70%,"Good",IF(tblIPLPerformance[[#This Row],[Target Hit %]]&gt;=60%,"Average","Needs Improvement")))</f>
        <v>Needs Improvement</v>
      </c>
    </row>
    <row r="101" spans="1:13">
      <c r="A101" s="6" t="s">
        <v>209</v>
      </c>
      <c r="B101" s="3" t="s">
        <v>210</v>
      </c>
      <c r="C101" s="3" t="s">
        <v>317</v>
      </c>
      <c r="D101" s="3">
        <v>77</v>
      </c>
      <c r="E101" s="3">
        <v>48</v>
      </c>
      <c r="F101" s="3">
        <v>19</v>
      </c>
      <c r="G101" s="3">
        <v>28</v>
      </c>
      <c r="H101" s="3">
        <v>66</v>
      </c>
      <c r="I101" s="3">
        <v>238</v>
      </c>
      <c r="J101" s="3">
        <v>500</v>
      </c>
      <c r="K101" s="4">
        <v>0.47599999999999998</v>
      </c>
      <c r="L101" s="7">
        <v>0.52400000000000002</v>
      </c>
      <c r="M101" s="3" t="str">
        <f>IF(tblIPLPerformance[[#This Row],[Target Hit %]]&gt;=80%,"Excellent",IF(tblIPLPerformance[[#This Row],[Target Hit %]]&gt;=70%,"Good",IF(tblIPLPerformance[[#This Row],[Target Hit %]]&gt;=60%,"Average","Needs Improvement")))</f>
        <v>Needs Improvement</v>
      </c>
    </row>
    <row r="102" spans="1:13">
      <c r="A102" s="6" t="s">
        <v>211</v>
      </c>
      <c r="B102" s="3" t="s">
        <v>212</v>
      </c>
      <c r="C102" s="3" t="s">
        <v>317</v>
      </c>
      <c r="D102" s="3">
        <v>99</v>
      </c>
      <c r="E102" s="3">
        <v>72</v>
      </c>
      <c r="F102" s="3">
        <v>83</v>
      </c>
      <c r="G102" s="3">
        <v>59</v>
      </c>
      <c r="H102" s="3">
        <v>69</v>
      </c>
      <c r="I102" s="3">
        <v>382</v>
      </c>
      <c r="J102" s="3">
        <v>500</v>
      </c>
      <c r="K102" s="4">
        <v>0.76400000000000001</v>
      </c>
      <c r="L102" s="7">
        <v>0.23599999999999999</v>
      </c>
      <c r="M102" s="3" t="str">
        <f>IF(tblIPLPerformance[[#This Row],[Target Hit %]]&gt;=80%,"Excellent",IF(tblIPLPerformance[[#This Row],[Target Hit %]]&gt;=70%,"Good",IF(tblIPLPerformance[[#This Row],[Target Hit %]]&gt;=60%,"Average","Needs Improvement")))</f>
        <v>Good</v>
      </c>
    </row>
    <row r="103" spans="1:13">
      <c r="A103" s="6" t="s">
        <v>213</v>
      </c>
      <c r="B103" s="3" t="s">
        <v>214</v>
      </c>
      <c r="C103" s="3" t="s">
        <v>317</v>
      </c>
      <c r="D103" s="3">
        <v>45</v>
      </c>
      <c r="E103" s="3">
        <v>57</v>
      </c>
      <c r="F103" s="3">
        <v>25</v>
      </c>
      <c r="G103" s="3">
        <v>51</v>
      </c>
      <c r="H103" s="3">
        <v>83</v>
      </c>
      <c r="I103" s="3">
        <v>261</v>
      </c>
      <c r="J103" s="3">
        <v>500</v>
      </c>
      <c r="K103" s="4">
        <v>0.52200000000000002</v>
      </c>
      <c r="L103" s="7">
        <v>0.47799999999999998</v>
      </c>
      <c r="M103" s="3" t="str">
        <f>IF(tblIPLPerformance[[#This Row],[Target Hit %]]&gt;=80%,"Excellent",IF(tblIPLPerformance[[#This Row],[Target Hit %]]&gt;=70%,"Good",IF(tblIPLPerformance[[#This Row],[Target Hit %]]&gt;=60%,"Average","Needs Improvement")))</f>
        <v>Needs Improvement</v>
      </c>
    </row>
    <row r="104" spans="1:13">
      <c r="A104" s="6" t="s">
        <v>215</v>
      </c>
      <c r="B104" s="3" t="s">
        <v>216</v>
      </c>
      <c r="C104" s="3" t="s">
        <v>317</v>
      </c>
      <c r="D104" s="3">
        <v>21</v>
      </c>
      <c r="E104" s="3">
        <v>45</v>
      </c>
      <c r="F104" s="3">
        <v>79</v>
      </c>
      <c r="G104" s="3">
        <v>39</v>
      </c>
      <c r="H104" s="3">
        <v>44</v>
      </c>
      <c r="I104" s="3">
        <v>228</v>
      </c>
      <c r="J104" s="3">
        <v>500</v>
      </c>
      <c r="K104" s="4">
        <v>0.45600000000000002</v>
      </c>
      <c r="L104" s="7">
        <v>0.54400000000000004</v>
      </c>
      <c r="M104" s="3" t="str">
        <f>IF(tblIPLPerformance[[#This Row],[Target Hit %]]&gt;=80%,"Excellent",IF(tblIPLPerformance[[#This Row],[Target Hit %]]&gt;=70%,"Good",IF(tblIPLPerformance[[#This Row],[Target Hit %]]&gt;=60%,"Average","Needs Improvement")))</f>
        <v>Needs Improvement</v>
      </c>
    </row>
    <row r="105" spans="1:13">
      <c r="A105" s="6" t="s">
        <v>217</v>
      </c>
      <c r="B105" s="3" t="s">
        <v>218</v>
      </c>
      <c r="C105" s="3" t="s">
        <v>317</v>
      </c>
      <c r="D105" s="3">
        <v>19</v>
      </c>
      <c r="E105" s="3">
        <v>52</v>
      </c>
      <c r="F105" s="3">
        <v>81</v>
      </c>
      <c r="G105" s="3">
        <v>65</v>
      </c>
      <c r="H105" s="3">
        <v>69</v>
      </c>
      <c r="I105" s="3">
        <v>286</v>
      </c>
      <c r="J105" s="3">
        <v>500</v>
      </c>
      <c r="K105" s="4">
        <v>0.57199999999999995</v>
      </c>
      <c r="L105" s="7">
        <v>0.42799999999999999</v>
      </c>
      <c r="M105" s="3" t="str">
        <f>IF(tblIPLPerformance[[#This Row],[Target Hit %]]&gt;=80%,"Excellent",IF(tblIPLPerformance[[#This Row],[Target Hit %]]&gt;=70%,"Good",IF(tblIPLPerformance[[#This Row],[Target Hit %]]&gt;=60%,"Average","Needs Improvement")))</f>
        <v>Needs Improvement</v>
      </c>
    </row>
    <row r="106" spans="1:13">
      <c r="A106" s="6" t="s">
        <v>219</v>
      </c>
      <c r="B106" s="3" t="s">
        <v>220</v>
      </c>
      <c r="C106" s="3" t="s">
        <v>317</v>
      </c>
      <c r="D106" s="3">
        <v>44</v>
      </c>
      <c r="E106" s="3">
        <v>88</v>
      </c>
      <c r="F106" s="3">
        <v>95</v>
      </c>
      <c r="G106" s="3">
        <v>91</v>
      </c>
      <c r="H106" s="3">
        <v>51</v>
      </c>
      <c r="I106" s="3">
        <v>369</v>
      </c>
      <c r="J106" s="3">
        <v>500</v>
      </c>
      <c r="K106" s="4">
        <v>0.73799999999999999</v>
      </c>
      <c r="L106" s="7">
        <v>0.26200000000000001</v>
      </c>
      <c r="M106" s="3" t="str">
        <f>IF(tblIPLPerformance[[#This Row],[Target Hit %]]&gt;=80%,"Excellent",IF(tblIPLPerformance[[#This Row],[Target Hit %]]&gt;=70%,"Good",IF(tblIPLPerformance[[#This Row],[Target Hit %]]&gt;=60%,"Average","Needs Improvement")))</f>
        <v>Good</v>
      </c>
    </row>
    <row r="107" spans="1:13">
      <c r="A107" s="6" t="s">
        <v>221</v>
      </c>
      <c r="B107" s="3" t="s">
        <v>222</v>
      </c>
      <c r="C107" s="3" t="s">
        <v>318</v>
      </c>
      <c r="D107" s="3">
        <v>23</v>
      </c>
      <c r="E107" s="3">
        <v>59</v>
      </c>
      <c r="F107" s="3">
        <v>28</v>
      </c>
      <c r="G107" s="3">
        <v>64</v>
      </c>
      <c r="H107" s="3">
        <v>71</v>
      </c>
      <c r="I107" s="3">
        <v>245</v>
      </c>
      <c r="J107" s="3">
        <v>500</v>
      </c>
      <c r="K107" s="4">
        <v>0.49</v>
      </c>
      <c r="L107" s="7">
        <v>0.51</v>
      </c>
      <c r="M107" s="3" t="str">
        <f>IF(tblIPLPerformance[[#This Row],[Target Hit %]]&gt;=80%,"Excellent",IF(tblIPLPerformance[[#This Row],[Target Hit %]]&gt;=70%,"Good",IF(tblIPLPerformance[[#This Row],[Target Hit %]]&gt;=60%,"Average","Needs Improvement")))</f>
        <v>Needs Improvement</v>
      </c>
    </row>
    <row r="108" spans="1:13">
      <c r="A108" s="6" t="s">
        <v>223</v>
      </c>
      <c r="B108" s="3" t="s">
        <v>224</v>
      </c>
      <c r="C108" s="3" t="s">
        <v>318</v>
      </c>
      <c r="D108" s="3">
        <v>51</v>
      </c>
      <c r="E108" s="3">
        <v>82</v>
      </c>
      <c r="F108" s="3">
        <v>36</v>
      </c>
      <c r="G108" s="3">
        <v>29</v>
      </c>
      <c r="H108" s="3">
        <v>75</v>
      </c>
      <c r="I108" s="3">
        <v>273</v>
      </c>
      <c r="J108" s="3">
        <v>500</v>
      </c>
      <c r="K108" s="4">
        <v>0.54600000000000004</v>
      </c>
      <c r="L108" s="7">
        <v>0.45399999999999902</v>
      </c>
      <c r="M108" s="3" t="str">
        <f>IF(tblIPLPerformance[[#This Row],[Target Hit %]]&gt;=80%,"Excellent",IF(tblIPLPerformance[[#This Row],[Target Hit %]]&gt;=70%,"Good",IF(tblIPLPerformance[[#This Row],[Target Hit %]]&gt;=60%,"Average","Needs Improvement")))</f>
        <v>Needs Improvement</v>
      </c>
    </row>
    <row r="109" spans="1:13">
      <c r="A109" s="6" t="s">
        <v>225</v>
      </c>
      <c r="B109" s="3" t="s">
        <v>226</v>
      </c>
      <c r="C109" s="3" t="s">
        <v>318</v>
      </c>
      <c r="D109" s="3">
        <v>83</v>
      </c>
      <c r="E109" s="3">
        <v>90</v>
      </c>
      <c r="F109" s="3">
        <v>39</v>
      </c>
      <c r="G109" s="3">
        <v>61</v>
      </c>
      <c r="H109" s="3">
        <v>36</v>
      </c>
      <c r="I109" s="3">
        <v>309</v>
      </c>
      <c r="J109" s="3">
        <v>500</v>
      </c>
      <c r="K109" s="4">
        <v>0.61799999999999999</v>
      </c>
      <c r="L109" s="7">
        <v>0.38200000000000001</v>
      </c>
      <c r="M109" s="3" t="str">
        <f>IF(tblIPLPerformance[[#This Row],[Target Hit %]]&gt;=80%,"Excellent",IF(tblIPLPerformance[[#This Row],[Target Hit %]]&gt;=70%,"Good",IF(tblIPLPerformance[[#This Row],[Target Hit %]]&gt;=60%,"Average","Needs Improvement")))</f>
        <v>Average</v>
      </c>
    </row>
    <row r="110" spans="1:13">
      <c r="A110" s="6" t="s">
        <v>227</v>
      </c>
      <c r="B110" s="3" t="s">
        <v>228</v>
      </c>
      <c r="C110" s="3" t="s">
        <v>318</v>
      </c>
      <c r="D110" s="3">
        <v>36</v>
      </c>
      <c r="E110" s="3">
        <v>70</v>
      </c>
      <c r="F110" s="3">
        <v>67</v>
      </c>
      <c r="G110" s="3">
        <v>25</v>
      </c>
      <c r="H110" s="3">
        <v>42</v>
      </c>
      <c r="I110" s="3">
        <v>240</v>
      </c>
      <c r="J110" s="3">
        <v>500</v>
      </c>
      <c r="K110" s="4">
        <v>0.48</v>
      </c>
      <c r="L110" s="7">
        <v>0.52</v>
      </c>
      <c r="M110" s="3" t="str">
        <f>IF(tblIPLPerformance[[#This Row],[Target Hit %]]&gt;=80%,"Excellent",IF(tblIPLPerformance[[#This Row],[Target Hit %]]&gt;=70%,"Good",IF(tblIPLPerformance[[#This Row],[Target Hit %]]&gt;=60%,"Average","Needs Improvement")))</f>
        <v>Needs Improvement</v>
      </c>
    </row>
    <row r="111" spans="1:13">
      <c r="A111" s="6" t="s">
        <v>229</v>
      </c>
      <c r="B111" s="3" t="s">
        <v>230</v>
      </c>
      <c r="C111" s="3" t="s">
        <v>318</v>
      </c>
      <c r="D111" s="3">
        <v>92</v>
      </c>
      <c r="E111" s="3">
        <v>85</v>
      </c>
      <c r="F111" s="3">
        <v>44</v>
      </c>
      <c r="G111" s="3">
        <v>52</v>
      </c>
      <c r="H111" s="3">
        <v>91</v>
      </c>
      <c r="I111" s="3">
        <v>364</v>
      </c>
      <c r="J111" s="3">
        <v>500</v>
      </c>
      <c r="K111" s="4">
        <v>0.72799999999999998</v>
      </c>
      <c r="L111" s="7">
        <v>0.27200000000000002</v>
      </c>
      <c r="M111" s="3" t="str">
        <f>IF(tblIPLPerformance[[#This Row],[Target Hit %]]&gt;=80%,"Excellent",IF(tblIPLPerformance[[#This Row],[Target Hit %]]&gt;=70%,"Good",IF(tblIPLPerformance[[#This Row],[Target Hit %]]&gt;=60%,"Average","Needs Improvement")))</f>
        <v>Good</v>
      </c>
    </row>
    <row r="112" spans="1:13">
      <c r="A112" s="6" t="s">
        <v>231</v>
      </c>
      <c r="B112" s="3" t="s">
        <v>232</v>
      </c>
      <c r="C112" s="3" t="s">
        <v>318</v>
      </c>
      <c r="D112" s="3">
        <v>64</v>
      </c>
      <c r="E112" s="3">
        <v>37</v>
      </c>
      <c r="F112" s="3">
        <v>89</v>
      </c>
      <c r="G112" s="3">
        <v>22</v>
      </c>
      <c r="H112" s="3">
        <v>39</v>
      </c>
      <c r="I112" s="3">
        <v>251</v>
      </c>
      <c r="J112" s="3">
        <v>500</v>
      </c>
      <c r="K112" s="4">
        <v>0.502</v>
      </c>
      <c r="L112" s="7">
        <v>0.498</v>
      </c>
      <c r="M112" s="3" t="str">
        <f>IF(tblIPLPerformance[[#This Row],[Target Hit %]]&gt;=80%,"Excellent",IF(tblIPLPerformance[[#This Row],[Target Hit %]]&gt;=70%,"Good",IF(tblIPLPerformance[[#This Row],[Target Hit %]]&gt;=60%,"Average","Needs Improvement")))</f>
        <v>Needs Improvement</v>
      </c>
    </row>
    <row r="113" spans="1:13">
      <c r="A113" s="6" t="s">
        <v>233</v>
      </c>
      <c r="B113" s="3" t="s">
        <v>234</v>
      </c>
      <c r="C113" s="3" t="s">
        <v>318</v>
      </c>
      <c r="D113" s="3">
        <v>70</v>
      </c>
      <c r="E113" s="3">
        <v>73</v>
      </c>
      <c r="F113" s="3">
        <v>61</v>
      </c>
      <c r="G113" s="3">
        <v>66</v>
      </c>
      <c r="H113" s="3">
        <v>80</v>
      </c>
      <c r="I113" s="3">
        <v>350</v>
      </c>
      <c r="J113" s="3">
        <v>500</v>
      </c>
      <c r="K113" s="4">
        <v>0.7</v>
      </c>
      <c r="L113" s="7">
        <v>0.3</v>
      </c>
      <c r="M113" s="3" t="str">
        <f>IF(tblIPLPerformance[[#This Row],[Target Hit %]]&gt;=80%,"Excellent",IF(tblIPLPerformance[[#This Row],[Target Hit %]]&gt;=70%,"Good",IF(tblIPLPerformance[[#This Row],[Target Hit %]]&gt;=60%,"Average","Needs Improvement")))</f>
        <v>Good</v>
      </c>
    </row>
    <row r="114" spans="1:13">
      <c r="A114" s="6" t="s">
        <v>235</v>
      </c>
      <c r="B114" s="3" t="s">
        <v>236</v>
      </c>
      <c r="C114" s="3" t="s">
        <v>318</v>
      </c>
      <c r="D114" s="3">
        <v>80</v>
      </c>
      <c r="E114" s="3">
        <v>49</v>
      </c>
      <c r="F114" s="3">
        <v>67</v>
      </c>
      <c r="G114" s="3">
        <v>22</v>
      </c>
      <c r="H114" s="3">
        <v>26</v>
      </c>
      <c r="I114" s="3">
        <v>244</v>
      </c>
      <c r="J114" s="3">
        <v>500</v>
      </c>
      <c r="K114" s="4">
        <v>0.48799999999999999</v>
      </c>
      <c r="L114" s="7">
        <v>0.51200000000000001</v>
      </c>
      <c r="M114" s="3" t="str">
        <f>IF(tblIPLPerformance[[#This Row],[Target Hit %]]&gt;=80%,"Excellent",IF(tblIPLPerformance[[#This Row],[Target Hit %]]&gt;=70%,"Good",IF(tblIPLPerformance[[#This Row],[Target Hit %]]&gt;=60%,"Average","Needs Improvement")))</f>
        <v>Needs Improvement</v>
      </c>
    </row>
    <row r="115" spans="1:13">
      <c r="A115" s="6" t="s">
        <v>237</v>
      </c>
      <c r="B115" s="3" t="s">
        <v>238</v>
      </c>
      <c r="C115" s="3" t="s">
        <v>318</v>
      </c>
      <c r="D115" s="3">
        <v>98</v>
      </c>
      <c r="E115" s="3">
        <v>33</v>
      </c>
      <c r="F115" s="3">
        <v>53</v>
      </c>
      <c r="G115" s="3">
        <v>74</v>
      </c>
      <c r="H115" s="3">
        <v>21</v>
      </c>
      <c r="I115" s="3">
        <v>279</v>
      </c>
      <c r="J115" s="3">
        <v>500</v>
      </c>
      <c r="K115" s="4">
        <v>0.55800000000000005</v>
      </c>
      <c r="L115" s="7">
        <v>0.441999999999999</v>
      </c>
      <c r="M115" s="3" t="str">
        <f>IF(tblIPLPerformance[[#This Row],[Target Hit %]]&gt;=80%,"Excellent",IF(tblIPLPerformance[[#This Row],[Target Hit %]]&gt;=70%,"Good",IF(tblIPLPerformance[[#This Row],[Target Hit %]]&gt;=60%,"Average","Needs Improvement")))</f>
        <v>Needs Improvement</v>
      </c>
    </row>
    <row r="116" spans="1:13">
      <c r="A116" s="6" t="s">
        <v>239</v>
      </c>
      <c r="B116" s="3" t="s">
        <v>240</v>
      </c>
      <c r="C116" s="3" t="s">
        <v>318</v>
      </c>
      <c r="D116" s="3">
        <v>96</v>
      </c>
      <c r="E116" s="3">
        <v>31</v>
      </c>
      <c r="F116" s="3">
        <v>69</v>
      </c>
      <c r="G116" s="3">
        <v>97</v>
      </c>
      <c r="H116" s="3">
        <v>62</v>
      </c>
      <c r="I116" s="3">
        <v>355</v>
      </c>
      <c r="J116" s="3">
        <v>500</v>
      </c>
      <c r="K116" s="4">
        <v>0.71</v>
      </c>
      <c r="L116" s="7">
        <v>0.28999999999999998</v>
      </c>
      <c r="M116" s="3" t="str">
        <f>IF(tblIPLPerformance[[#This Row],[Target Hit %]]&gt;=80%,"Excellent",IF(tblIPLPerformance[[#This Row],[Target Hit %]]&gt;=70%,"Good",IF(tblIPLPerformance[[#This Row],[Target Hit %]]&gt;=60%,"Average","Needs Improvement")))</f>
        <v>Good</v>
      </c>
    </row>
    <row r="117" spans="1:13">
      <c r="A117" s="6" t="s">
        <v>241</v>
      </c>
      <c r="B117" s="3" t="s">
        <v>242</v>
      </c>
      <c r="C117" s="3" t="s">
        <v>318</v>
      </c>
      <c r="D117" s="3">
        <v>38</v>
      </c>
      <c r="E117" s="3">
        <v>46</v>
      </c>
      <c r="F117" s="3">
        <v>18</v>
      </c>
      <c r="G117" s="3">
        <v>81</v>
      </c>
      <c r="H117" s="3">
        <v>73</v>
      </c>
      <c r="I117" s="3">
        <v>256</v>
      </c>
      <c r="J117" s="3">
        <v>500</v>
      </c>
      <c r="K117" s="4">
        <v>0.51200000000000001</v>
      </c>
      <c r="L117" s="7">
        <v>0.48799999999999999</v>
      </c>
      <c r="M117" s="3" t="str">
        <f>IF(tblIPLPerformance[[#This Row],[Target Hit %]]&gt;=80%,"Excellent",IF(tblIPLPerformance[[#This Row],[Target Hit %]]&gt;=70%,"Good",IF(tblIPLPerformance[[#This Row],[Target Hit %]]&gt;=60%,"Average","Needs Improvement")))</f>
        <v>Needs Improvement</v>
      </c>
    </row>
    <row r="118" spans="1:13">
      <c r="A118" s="6" t="s">
        <v>243</v>
      </c>
      <c r="B118" s="3" t="s">
        <v>244</v>
      </c>
      <c r="C118" s="3" t="s">
        <v>318</v>
      </c>
      <c r="D118" s="3">
        <v>79</v>
      </c>
      <c r="E118" s="3">
        <v>99</v>
      </c>
      <c r="F118" s="3">
        <v>48</v>
      </c>
      <c r="G118" s="3">
        <v>95</v>
      </c>
      <c r="H118" s="3">
        <v>62</v>
      </c>
      <c r="I118" s="3">
        <v>383</v>
      </c>
      <c r="J118" s="3">
        <v>500</v>
      </c>
      <c r="K118" s="4">
        <v>0.76600000000000001</v>
      </c>
      <c r="L118" s="7">
        <v>0.23399999999999899</v>
      </c>
      <c r="M118" s="3" t="str">
        <f>IF(tblIPLPerformance[[#This Row],[Target Hit %]]&gt;=80%,"Excellent",IF(tblIPLPerformance[[#This Row],[Target Hit %]]&gt;=70%,"Good",IF(tblIPLPerformance[[#This Row],[Target Hit %]]&gt;=60%,"Average","Needs Improvement")))</f>
        <v>Good</v>
      </c>
    </row>
    <row r="119" spans="1:13">
      <c r="A119" s="6" t="s">
        <v>245</v>
      </c>
      <c r="B119" s="3" t="s">
        <v>246</v>
      </c>
      <c r="C119" s="3" t="s">
        <v>318</v>
      </c>
      <c r="D119" s="3">
        <v>93</v>
      </c>
      <c r="E119" s="3">
        <v>35</v>
      </c>
      <c r="F119" s="3">
        <v>28</v>
      </c>
      <c r="G119" s="3">
        <v>68</v>
      </c>
      <c r="H119" s="3">
        <v>72</v>
      </c>
      <c r="I119" s="3">
        <v>296</v>
      </c>
      <c r="J119" s="3">
        <v>500</v>
      </c>
      <c r="K119" s="4">
        <v>0.59199999999999997</v>
      </c>
      <c r="L119" s="7">
        <v>0.40799999999999997</v>
      </c>
      <c r="M119" s="3" t="str">
        <f>IF(tblIPLPerformance[[#This Row],[Target Hit %]]&gt;=80%,"Excellent",IF(tblIPLPerformance[[#This Row],[Target Hit %]]&gt;=70%,"Good",IF(tblIPLPerformance[[#This Row],[Target Hit %]]&gt;=60%,"Average","Needs Improvement")))</f>
        <v>Needs Improvement</v>
      </c>
    </row>
    <row r="120" spans="1:13">
      <c r="A120" s="6" t="s">
        <v>247</v>
      </c>
      <c r="B120" s="3" t="s">
        <v>248</v>
      </c>
      <c r="C120" s="3" t="s">
        <v>318</v>
      </c>
      <c r="D120" s="3">
        <v>19</v>
      </c>
      <c r="E120" s="3">
        <v>97</v>
      </c>
      <c r="F120" s="3">
        <v>80</v>
      </c>
      <c r="G120" s="3">
        <v>84</v>
      </c>
      <c r="H120" s="3">
        <v>60</v>
      </c>
      <c r="I120" s="3">
        <v>340</v>
      </c>
      <c r="J120" s="3">
        <v>500</v>
      </c>
      <c r="K120" s="4">
        <v>0.68</v>
      </c>
      <c r="L120" s="7">
        <v>0.31999999999999901</v>
      </c>
      <c r="M120" s="3" t="str">
        <f>IF(tblIPLPerformance[[#This Row],[Target Hit %]]&gt;=80%,"Excellent",IF(tblIPLPerformance[[#This Row],[Target Hit %]]&gt;=70%,"Good",IF(tblIPLPerformance[[#This Row],[Target Hit %]]&gt;=60%,"Average","Needs Improvement")))</f>
        <v>Average</v>
      </c>
    </row>
    <row r="121" spans="1:13">
      <c r="A121" s="6" t="s">
        <v>309</v>
      </c>
      <c r="B121" s="3" t="s">
        <v>310</v>
      </c>
      <c r="C121" s="3" t="s">
        <v>318</v>
      </c>
      <c r="D121" s="3">
        <v>57</v>
      </c>
      <c r="E121" s="3">
        <v>71</v>
      </c>
      <c r="F121" s="3">
        <v>41</v>
      </c>
      <c r="G121" s="3">
        <v>36</v>
      </c>
      <c r="H121" s="3">
        <v>88</v>
      </c>
      <c r="I121" s="3">
        <v>293</v>
      </c>
      <c r="J121" s="3">
        <v>500</v>
      </c>
      <c r="K121" s="4">
        <v>0.58599999999999997</v>
      </c>
      <c r="L121" s="7">
        <v>0.41399999999999998</v>
      </c>
      <c r="M121" s="3" t="str">
        <f>IF(tblIPLPerformance[[#This Row],[Target Hit %]]&gt;=80%,"Excellent",IF(tblIPLPerformance[[#This Row],[Target Hit %]]&gt;=70%,"Good",IF(tblIPLPerformance[[#This Row],[Target Hit %]]&gt;=60%,"Average","Needs Improvement")))</f>
        <v>Needs Improvement</v>
      </c>
    </row>
    <row r="122" spans="1:13">
      <c r="A122" s="6" t="s">
        <v>249</v>
      </c>
      <c r="B122" s="3" t="s">
        <v>250</v>
      </c>
      <c r="C122" s="3" t="s">
        <v>319</v>
      </c>
      <c r="D122" s="3">
        <v>82</v>
      </c>
      <c r="E122" s="3">
        <v>19</v>
      </c>
      <c r="F122" s="3">
        <v>58</v>
      </c>
      <c r="G122" s="3">
        <v>83</v>
      </c>
      <c r="H122" s="3">
        <v>63</v>
      </c>
      <c r="I122" s="3">
        <v>305</v>
      </c>
      <c r="J122" s="3">
        <v>500</v>
      </c>
      <c r="K122" s="4">
        <v>0.61</v>
      </c>
      <c r="L122" s="7">
        <v>0.39</v>
      </c>
      <c r="M122" s="3" t="str">
        <f>IF(tblIPLPerformance[[#This Row],[Target Hit %]]&gt;=80%,"Excellent",IF(tblIPLPerformance[[#This Row],[Target Hit %]]&gt;=70%,"Good",IF(tblIPLPerformance[[#This Row],[Target Hit %]]&gt;=60%,"Average","Needs Improvement")))</f>
        <v>Average</v>
      </c>
    </row>
    <row r="123" spans="1:13">
      <c r="A123" s="6" t="s">
        <v>251</v>
      </c>
      <c r="B123" s="3" t="s">
        <v>252</v>
      </c>
      <c r="C123" s="3" t="s">
        <v>319</v>
      </c>
      <c r="D123" s="3">
        <v>37</v>
      </c>
      <c r="E123" s="3">
        <v>89</v>
      </c>
      <c r="F123" s="3">
        <v>58</v>
      </c>
      <c r="G123" s="3">
        <v>54</v>
      </c>
      <c r="H123" s="3">
        <v>50</v>
      </c>
      <c r="I123" s="3">
        <v>288</v>
      </c>
      <c r="J123" s="3">
        <v>500</v>
      </c>
      <c r="K123" s="4">
        <v>0.57599999999999996</v>
      </c>
      <c r="L123" s="7">
        <v>0.42399999999999999</v>
      </c>
      <c r="M123" s="3" t="str">
        <f>IF(tblIPLPerformance[[#This Row],[Target Hit %]]&gt;=80%,"Excellent",IF(tblIPLPerformance[[#This Row],[Target Hit %]]&gt;=70%,"Good",IF(tblIPLPerformance[[#This Row],[Target Hit %]]&gt;=60%,"Average","Needs Improvement")))</f>
        <v>Needs Improvement</v>
      </c>
    </row>
    <row r="124" spans="1:13">
      <c r="A124" s="6" t="s">
        <v>253</v>
      </c>
      <c r="B124" s="3" t="s">
        <v>254</v>
      </c>
      <c r="C124" s="3" t="s">
        <v>319</v>
      </c>
      <c r="D124" s="3">
        <v>72</v>
      </c>
      <c r="E124" s="3">
        <v>53</v>
      </c>
      <c r="F124" s="3">
        <v>96</v>
      </c>
      <c r="G124" s="3">
        <v>41</v>
      </c>
      <c r="H124" s="3">
        <v>99</v>
      </c>
      <c r="I124" s="3">
        <v>361</v>
      </c>
      <c r="J124" s="3">
        <v>500</v>
      </c>
      <c r="K124" s="4">
        <v>0.72199999999999998</v>
      </c>
      <c r="L124" s="7">
        <v>0.27800000000000002</v>
      </c>
      <c r="M124" s="3" t="str">
        <f>IF(tblIPLPerformance[[#This Row],[Target Hit %]]&gt;=80%,"Excellent",IF(tblIPLPerformance[[#This Row],[Target Hit %]]&gt;=70%,"Good",IF(tblIPLPerformance[[#This Row],[Target Hit %]]&gt;=60%,"Average","Needs Improvement")))</f>
        <v>Good</v>
      </c>
    </row>
    <row r="125" spans="1:13">
      <c r="A125" s="6" t="s">
        <v>255</v>
      </c>
      <c r="B125" s="3" t="s">
        <v>256</v>
      </c>
      <c r="C125" s="3" t="s">
        <v>319</v>
      </c>
      <c r="D125" s="3">
        <v>53</v>
      </c>
      <c r="E125" s="3">
        <v>64</v>
      </c>
      <c r="F125" s="3">
        <v>96</v>
      </c>
      <c r="G125" s="3">
        <v>75</v>
      </c>
      <c r="H125" s="3">
        <v>74</v>
      </c>
      <c r="I125" s="3">
        <v>362</v>
      </c>
      <c r="J125" s="3">
        <v>500</v>
      </c>
      <c r="K125" s="4">
        <v>0.72399999999999998</v>
      </c>
      <c r="L125" s="7">
        <v>0.27600000000000002</v>
      </c>
      <c r="M125" s="3" t="str">
        <f>IF(tblIPLPerformance[[#This Row],[Target Hit %]]&gt;=80%,"Excellent",IF(tblIPLPerformance[[#This Row],[Target Hit %]]&gt;=70%,"Good",IF(tblIPLPerformance[[#This Row],[Target Hit %]]&gt;=60%,"Average","Needs Improvement")))</f>
        <v>Good</v>
      </c>
    </row>
    <row r="126" spans="1:13">
      <c r="A126" s="6" t="s">
        <v>257</v>
      </c>
      <c r="B126" s="3" t="s">
        <v>258</v>
      </c>
      <c r="C126" s="3" t="s">
        <v>319</v>
      </c>
      <c r="D126" s="3">
        <v>89</v>
      </c>
      <c r="E126" s="3">
        <v>79</v>
      </c>
      <c r="F126" s="3">
        <v>83</v>
      </c>
      <c r="G126" s="3">
        <v>69</v>
      </c>
      <c r="H126" s="3">
        <v>57</v>
      </c>
      <c r="I126" s="3">
        <v>377</v>
      </c>
      <c r="J126" s="3">
        <v>500</v>
      </c>
      <c r="K126" s="4">
        <v>0.754</v>
      </c>
      <c r="L126" s="7">
        <v>0.246</v>
      </c>
      <c r="M126" s="3" t="str">
        <f>IF(tblIPLPerformance[[#This Row],[Target Hit %]]&gt;=80%,"Excellent",IF(tblIPLPerformance[[#This Row],[Target Hit %]]&gt;=70%,"Good",IF(tblIPLPerformance[[#This Row],[Target Hit %]]&gt;=60%,"Average","Needs Improvement")))</f>
        <v>Good</v>
      </c>
    </row>
    <row r="127" spans="1:13">
      <c r="A127" s="6" t="s">
        <v>259</v>
      </c>
      <c r="B127" s="3" t="s">
        <v>260</v>
      </c>
      <c r="C127" s="3" t="s">
        <v>319</v>
      </c>
      <c r="D127" s="3">
        <v>84</v>
      </c>
      <c r="E127" s="3">
        <v>48</v>
      </c>
      <c r="F127" s="3">
        <v>18</v>
      </c>
      <c r="G127" s="3">
        <v>46</v>
      </c>
      <c r="H127" s="3">
        <v>47</v>
      </c>
      <c r="I127" s="3">
        <v>243</v>
      </c>
      <c r="J127" s="3">
        <v>500</v>
      </c>
      <c r="K127" s="4">
        <v>0.48599999999999999</v>
      </c>
      <c r="L127" s="7">
        <v>0.51400000000000001</v>
      </c>
      <c r="M127" s="3" t="str">
        <f>IF(tblIPLPerformance[[#This Row],[Target Hit %]]&gt;=80%,"Excellent",IF(tblIPLPerformance[[#This Row],[Target Hit %]]&gt;=70%,"Good",IF(tblIPLPerformance[[#This Row],[Target Hit %]]&gt;=60%,"Average","Needs Improvement")))</f>
        <v>Needs Improvement</v>
      </c>
    </row>
    <row r="128" spans="1:13">
      <c r="A128" s="6" t="s">
        <v>261</v>
      </c>
      <c r="B128" s="3" t="s">
        <v>262</v>
      </c>
      <c r="C128" s="3" t="s">
        <v>319</v>
      </c>
      <c r="D128" s="3">
        <v>69</v>
      </c>
      <c r="E128" s="3">
        <v>99</v>
      </c>
      <c r="F128" s="3">
        <v>70</v>
      </c>
      <c r="G128" s="3">
        <v>35</v>
      </c>
      <c r="H128" s="3">
        <v>92</v>
      </c>
      <c r="I128" s="3">
        <v>365</v>
      </c>
      <c r="J128" s="3">
        <v>500</v>
      </c>
      <c r="K128" s="4">
        <v>0.73</v>
      </c>
      <c r="L128" s="7">
        <v>0.27</v>
      </c>
      <c r="M128" s="3" t="str">
        <f>IF(tblIPLPerformance[[#This Row],[Target Hit %]]&gt;=80%,"Excellent",IF(tblIPLPerformance[[#This Row],[Target Hit %]]&gt;=70%,"Good",IF(tblIPLPerformance[[#This Row],[Target Hit %]]&gt;=60%,"Average","Needs Improvement")))</f>
        <v>Good</v>
      </c>
    </row>
    <row r="129" spans="1:13">
      <c r="A129" s="6" t="s">
        <v>263</v>
      </c>
      <c r="B129" s="3" t="s">
        <v>264</v>
      </c>
      <c r="C129" s="3" t="s">
        <v>319</v>
      </c>
      <c r="D129" s="3">
        <v>40</v>
      </c>
      <c r="E129" s="3">
        <v>35</v>
      </c>
      <c r="F129" s="3">
        <v>34</v>
      </c>
      <c r="G129" s="3">
        <v>32</v>
      </c>
      <c r="H129" s="3">
        <v>62</v>
      </c>
      <c r="I129" s="3">
        <v>203</v>
      </c>
      <c r="J129" s="3">
        <v>500</v>
      </c>
      <c r="K129" s="4">
        <v>0.40600000000000003</v>
      </c>
      <c r="L129" s="7">
        <v>0.59399999999999997</v>
      </c>
      <c r="M129" s="3" t="str">
        <f>IF(tblIPLPerformance[[#This Row],[Target Hit %]]&gt;=80%,"Excellent",IF(tblIPLPerformance[[#This Row],[Target Hit %]]&gt;=70%,"Good",IF(tblIPLPerformance[[#This Row],[Target Hit %]]&gt;=60%,"Average","Needs Improvement")))</f>
        <v>Needs Improvement</v>
      </c>
    </row>
    <row r="130" spans="1:13">
      <c r="A130" s="6" t="s">
        <v>265</v>
      </c>
      <c r="B130" s="3" t="s">
        <v>266</v>
      </c>
      <c r="C130" s="3" t="s">
        <v>319</v>
      </c>
      <c r="D130" s="3">
        <v>66</v>
      </c>
      <c r="E130" s="3">
        <v>42</v>
      </c>
      <c r="F130" s="3">
        <v>37</v>
      </c>
      <c r="G130" s="3">
        <v>19</v>
      </c>
      <c r="H130" s="3">
        <v>44</v>
      </c>
      <c r="I130" s="3">
        <v>208</v>
      </c>
      <c r="J130" s="3">
        <v>500</v>
      </c>
      <c r="K130" s="4">
        <v>0.41599999999999998</v>
      </c>
      <c r="L130" s="7">
        <v>0.58399999999999996</v>
      </c>
      <c r="M130" s="3" t="str">
        <f>IF(tblIPLPerformance[[#This Row],[Target Hit %]]&gt;=80%,"Excellent",IF(tblIPLPerformance[[#This Row],[Target Hit %]]&gt;=70%,"Good",IF(tblIPLPerformance[[#This Row],[Target Hit %]]&gt;=60%,"Average","Needs Improvement")))</f>
        <v>Needs Improvement</v>
      </c>
    </row>
    <row r="131" spans="1:13">
      <c r="A131" s="6" t="s">
        <v>267</v>
      </c>
      <c r="B131" s="3" t="s">
        <v>268</v>
      </c>
      <c r="C131" s="3" t="s">
        <v>319</v>
      </c>
      <c r="D131" s="3">
        <v>68</v>
      </c>
      <c r="E131" s="3">
        <v>86</v>
      </c>
      <c r="F131" s="3">
        <v>79</v>
      </c>
      <c r="G131" s="3">
        <v>37</v>
      </c>
      <c r="H131" s="3">
        <v>85</v>
      </c>
      <c r="I131" s="3">
        <v>355</v>
      </c>
      <c r="J131" s="3">
        <v>500</v>
      </c>
      <c r="K131" s="4">
        <v>0.71</v>
      </c>
      <c r="L131" s="7">
        <v>0.28999999999999998</v>
      </c>
      <c r="M131" s="3" t="str">
        <f>IF(tblIPLPerformance[[#This Row],[Target Hit %]]&gt;=80%,"Excellent",IF(tblIPLPerformance[[#This Row],[Target Hit %]]&gt;=70%,"Good",IF(tblIPLPerformance[[#This Row],[Target Hit %]]&gt;=60%,"Average","Needs Improvement")))</f>
        <v>Good</v>
      </c>
    </row>
    <row r="132" spans="1:13">
      <c r="A132" s="6" t="s">
        <v>269</v>
      </c>
      <c r="B132" s="3" t="s">
        <v>270</v>
      </c>
      <c r="C132" s="3" t="s">
        <v>319</v>
      </c>
      <c r="D132" s="3">
        <v>52</v>
      </c>
      <c r="E132" s="3">
        <v>93</v>
      </c>
      <c r="F132" s="3">
        <v>90</v>
      </c>
      <c r="G132" s="3">
        <v>72</v>
      </c>
      <c r="H132" s="3">
        <v>41</v>
      </c>
      <c r="I132" s="3">
        <v>348</v>
      </c>
      <c r="J132" s="3">
        <v>500</v>
      </c>
      <c r="K132" s="4">
        <v>0.69599999999999995</v>
      </c>
      <c r="L132" s="7">
        <v>0.30399999999999999</v>
      </c>
      <c r="M132" s="3" t="str">
        <f>IF(tblIPLPerformance[[#This Row],[Target Hit %]]&gt;=80%,"Excellent",IF(tblIPLPerformance[[#This Row],[Target Hit %]]&gt;=70%,"Good",IF(tblIPLPerformance[[#This Row],[Target Hit %]]&gt;=60%,"Average","Needs Improvement")))</f>
        <v>Average</v>
      </c>
    </row>
    <row r="133" spans="1:13">
      <c r="A133" s="6" t="s">
        <v>271</v>
      </c>
      <c r="B133" s="3" t="s">
        <v>272</v>
      </c>
      <c r="C133" s="3" t="s">
        <v>319</v>
      </c>
      <c r="D133" s="3">
        <v>45</v>
      </c>
      <c r="E133" s="3">
        <v>77</v>
      </c>
      <c r="F133" s="3">
        <v>20</v>
      </c>
      <c r="G133" s="3">
        <v>52</v>
      </c>
      <c r="H133" s="3">
        <v>36</v>
      </c>
      <c r="I133" s="3">
        <v>230</v>
      </c>
      <c r="J133" s="3">
        <v>500</v>
      </c>
      <c r="K133" s="4">
        <v>0.46</v>
      </c>
      <c r="L133" s="7">
        <v>0.54</v>
      </c>
      <c r="M133" s="3" t="str">
        <f>IF(tblIPLPerformance[[#This Row],[Target Hit %]]&gt;=80%,"Excellent",IF(tblIPLPerformance[[#This Row],[Target Hit %]]&gt;=70%,"Good",IF(tblIPLPerformance[[#This Row],[Target Hit %]]&gt;=60%,"Average","Needs Improvement")))</f>
        <v>Needs Improvement</v>
      </c>
    </row>
    <row r="134" spans="1:13">
      <c r="A134" s="6" t="s">
        <v>273</v>
      </c>
      <c r="B134" s="3" t="s">
        <v>274</v>
      </c>
      <c r="C134" s="3" t="s">
        <v>319</v>
      </c>
      <c r="D134" s="3">
        <v>39</v>
      </c>
      <c r="E134" s="3">
        <v>50</v>
      </c>
      <c r="F134" s="3">
        <v>28</v>
      </c>
      <c r="G134" s="3">
        <v>66</v>
      </c>
      <c r="H134" s="3">
        <v>57</v>
      </c>
      <c r="I134" s="3">
        <v>240</v>
      </c>
      <c r="J134" s="3">
        <v>500</v>
      </c>
      <c r="K134" s="4">
        <v>0.48</v>
      </c>
      <c r="L134" s="7">
        <v>0.52</v>
      </c>
      <c r="M134" s="3" t="str">
        <f>IF(tblIPLPerformance[[#This Row],[Target Hit %]]&gt;=80%,"Excellent",IF(tblIPLPerformance[[#This Row],[Target Hit %]]&gt;=70%,"Good",IF(tblIPLPerformance[[#This Row],[Target Hit %]]&gt;=60%,"Average","Needs Improvement")))</f>
        <v>Needs Improvement</v>
      </c>
    </row>
    <row r="135" spans="1:13">
      <c r="A135" s="6" t="s">
        <v>275</v>
      </c>
      <c r="B135" s="3" t="s">
        <v>276</v>
      </c>
      <c r="C135" s="3" t="s">
        <v>319</v>
      </c>
      <c r="D135" s="3">
        <v>19</v>
      </c>
      <c r="E135" s="3">
        <v>33</v>
      </c>
      <c r="F135" s="3">
        <v>25</v>
      </c>
      <c r="G135" s="3">
        <v>58</v>
      </c>
      <c r="H135" s="3">
        <v>49</v>
      </c>
      <c r="I135" s="3">
        <v>184</v>
      </c>
      <c r="J135" s="3">
        <v>500</v>
      </c>
      <c r="K135" s="4">
        <v>0.36799999999999999</v>
      </c>
      <c r="L135" s="7">
        <v>0.63200000000000001</v>
      </c>
      <c r="M135" s="3" t="str">
        <f>IF(tblIPLPerformance[[#This Row],[Target Hit %]]&gt;=80%,"Excellent",IF(tblIPLPerformance[[#This Row],[Target Hit %]]&gt;=70%,"Good",IF(tblIPLPerformance[[#This Row],[Target Hit %]]&gt;=60%,"Average","Needs Improvement")))</f>
        <v>Needs Improvement</v>
      </c>
    </row>
    <row r="136" spans="1:13">
      <c r="A136" s="6" t="s">
        <v>277</v>
      </c>
      <c r="B136" s="3" t="s">
        <v>278</v>
      </c>
      <c r="C136" s="3" t="s">
        <v>319</v>
      </c>
      <c r="D136" s="3">
        <v>21</v>
      </c>
      <c r="E136" s="3">
        <v>77</v>
      </c>
      <c r="F136" s="3">
        <v>22</v>
      </c>
      <c r="G136" s="3">
        <v>69</v>
      </c>
      <c r="H136" s="3">
        <v>27</v>
      </c>
      <c r="I136" s="3">
        <v>216</v>
      </c>
      <c r="J136" s="3">
        <v>500</v>
      </c>
      <c r="K136" s="4">
        <v>0.432</v>
      </c>
      <c r="L136" s="7">
        <v>0.56799999999999995</v>
      </c>
      <c r="M136" s="3" t="str">
        <f>IF(tblIPLPerformance[[#This Row],[Target Hit %]]&gt;=80%,"Excellent",IF(tblIPLPerformance[[#This Row],[Target Hit %]]&gt;=70%,"Good",IF(tblIPLPerformance[[#This Row],[Target Hit %]]&gt;=60%,"Average","Needs Improvement")))</f>
        <v>Needs Improvement</v>
      </c>
    </row>
    <row r="137" spans="1:13">
      <c r="A137" s="6" t="s">
        <v>279</v>
      </c>
      <c r="B137" s="3" t="s">
        <v>280</v>
      </c>
      <c r="C137" s="3" t="s">
        <v>320</v>
      </c>
      <c r="D137" s="3">
        <v>100</v>
      </c>
      <c r="E137" s="3">
        <v>74</v>
      </c>
      <c r="F137" s="3">
        <v>96</v>
      </c>
      <c r="G137" s="3">
        <v>73</v>
      </c>
      <c r="H137" s="3">
        <v>21</v>
      </c>
      <c r="I137" s="3">
        <v>364</v>
      </c>
      <c r="J137" s="3">
        <v>500</v>
      </c>
      <c r="K137" s="4">
        <v>0.72799999999999998</v>
      </c>
      <c r="L137" s="7">
        <v>0.27200000000000002</v>
      </c>
      <c r="M137" s="3" t="str">
        <f>IF(tblIPLPerformance[[#This Row],[Target Hit %]]&gt;=80%,"Excellent",IF(tblIPLPerformance[[#This Row],[Target Hit %]]&gt;=70%,"Good",IF(tblIPLPerformance[[#This Row],[Target Hit %]]&gt;=60%,"Average","Needs Improvement")))</f>
        <v>Good</v>
      </c>
    </row>
    <row r="138" spans="1:13">
      <c r="A138" s="6" t="s">
        <v>281</v>
      </c>
      <c r="B138" s="3" t="s">
        <v>282</v>
      </c>
      <c r="C138" s="3" t="s">
        <v>320</v>
      </c>
      <c r="D138" s="3">
        <v>86</v>
      </c>
      <c r="E138" s="3">
        <v>92</v>
      </c>
      <c r="F138" s="3">
        <v>20</v>
      </c>
      <c r="G138" s="3">
        <v>85</v>
      </c>
      <c r="H138" s="3">
        <v>62</v>
      </c>
      <c r="I138" s="3">
        <v>345</v>
      </c>
      <c r="J138" s="3">
        <v>500</v>
      </c>
      <c r="K138" s="4">
        <v>0.69</v>
      </c>
      <c r="L138" s="7">
        <v>0.31</v>
      </c>
      <c r="M138" s="3" t="str">
        <f>IF(tblIPLPerformance[[#This Row],[Target Hit %]]&gt;=80%,"Excellent",IF(tblIPLPerformance[[#This Row],[Target Hit %]]&gt;=70%,"Good",IF(tblIPLPerformance[[#This Row],[Target Hit %]]&gt;=60%,"Average","Needs Improvement")))</f>
        <v>Average</v>
      </c>
    </row>
    <row r="139" spans="1:13">
      <c r="A139" s="6" t="s">
        <v>283</v>
      </c>
      <c r="B139" s="3" t="s">
        <v>284</v>
      </c>
      <c r="C139" s="3" t="s">
        <v>320</v>
      </c>
      <c r="D139" s="3">
        <v>28</v>
      </c>
      <c r="E139" s="3">
        <v>25</v>
      </c>
      <c r="F139" s="3">
        <v>55</v>
      </c>
      <c r="G139" s="3">
        <v>81</v>
      </c>
      <c r="H139" s="3">
        <v>29</v>
      </c>
      <c r="I139" s="3">
        <v>218</v>
      </c>
      <c r="J139" s="3">
        <v>500</v>
      </c>
      <c r="K139" s="4">
        <v>0.436</v>
      </c>
      <c r="L139" s="7">
        <v>0.56399999999999995</v>
      </c>
      <c r="M139" s="3" t="str">
        <f>IF(tblIPLPerformance[[#This Row],[Target Hit %]]&gt;=80%,"Excellent",IF(tblIPLPerformance[[#This Row],[Target Hit %]]&gt;=70%,"Good",IF(tblIPLPerformance[[#This Row],[Target Hit %]]&gt;=60%,"Average","Needs Improvement")))</f>
        <v>Needs Improvement</v>
      </c>
    </row>
    <row r="140" spans="1:13">
      <c r="A140" s="6" t="s">
        <v>285</v>
      </c>
      <c r="B140" s="3" t="s">
        <v>286</v>
      </c>
      <c r="C140" s="3" t="s">
        <v>320</v>
      </c>
      <c r="D140" s="3">
        <v>80</v>
      </c>
      <c r="E140" s="3">
        <v>97</v>
      </c>
      <c r="F140" s="3">
        <v>19</v>
      </c>
      <c r="G140" s="3">
        <v>68</v>
      </c>
      <c r="H140" s="3">
        <v>65</v>
      </c>
      <c r="I140" s="3">
        <v>329</v>
      </c>
      <c r="J140" s="3">
        <v>500</v>
      </c>
      <c r="K140" s="4">
        <v>0.65800000000000003</v>
      </c>
      <c r="L140" s="7">
        <v>0.34199999999999903</v>
      </c>
      <c r="M140" s="3" t="str">
        <f>IF(tblIPLPerformance[[#This Row],[Target Hit %]]&gt;=80%,"Excellent",IF(tblIPLPerformance[[#This Row],[Target Hit %]]&gt;=70%,"Good",IF(tblIPLPerformance[[#This Row],[Target Hit %]]&gt;=60%,"Average","Needs Improvement")))</f>
        <v>Average</v>
      </c>
    </row>
    <row r="141" spans="1:13">
      <c r="A141" s="6" t="s">
        <v>287</v>
      </c>
      <c r="B141" s="3" t="s">
        <v>288</v>
      </c>
      <c r="C141" s="3" t="s">
        <v>320</v>
      </c>
      <c r="D141" s="3">
        <v>73</v>
      </c>
      <c r="E141" s="3">
        <v>79</v>
      </c>
      <c r="F141" s="3">
        <v>66</v>
      </c>
      <c r="G141" s="3">
        <v>85</v>
      </c>
      <c r="H141" s="3">
        <v>25</v>
      </c>
      <c r="I141" s="3">
        <v>328</v>
      </c>
      <c r="J141" s="3">
        <v>500</v>
      </c>
      <c r="K141" s="4">
        <v>0.65600000000000003</v>
      </c>
      <c r="L141" s="7">
        <v>0.34399999999999997</v>
      </c>
      <c r="M141" s="3" t="str">
        <f>IF(tblIPLPerformance[[#This Row],[Target Hit %]]&gt;=80%,"Excellent",IF(tblIPLPerformance[[#This Row],[Target Hit %]]&gt;=70%,"Good",IF(tblIPLPerformance[[#This Row],[Target Hit %]]&gt;=60%,"Average","Needs Improvement")))</f>
        <v>Average</v>
      </c>
    </row>
    <row r="142" spans="1:13">
      <c r="A142" s="6" t="s">
        <v>289</v>
      </c>
      <c r="B142" s="3" t="s">
        <v>290</v>
      </c>
      <c r="C142" s="3" t="s">
        <v>320</v>
      </c>
      <c r="D142" s="3">
        <v>63</v>
      </c>
      <c r="E142" s="3">
        <v>63</v>
      </c>
      <c r="F142" s="3">
        <v>43</v>
      </c>
      <c r="G142" s="3">
        <v>88</v>
      </c>
      <c r="H142" s="3">
        <v>48</v>
      </c>
      <c r="I142" s="3">
        <v>305</v>
      </c>
      <c r="J142" s="3">
        <v>500</v>
      </c>
      <c r="K142" s="4">
        <v>0.61</v>
      </c>
      <c r="L142" s="7">
        <v>0.39</v>
      </c>
      <c r="M142" s="3" t="str">
        <f>IF(tblIPLPerformance[[#This Row],[Target Hit %]]&gt;=80%,"Excellent",IF(tblIPLPerformance[[#This Row],[Target Hit %]]&gt;=70%,"Good",IF(tblIPLPerformance[[#This Row],[Target Hit %]]&gt;=60%,"Average","Needs Improvement")))</f>
        <v>Average</v>
      </c>
    </row>
    <row r="143" spans="1:13">
      <c r="A143" s="6" t="s">
        <v>291</v>
      </c>
      <c r="B143" s="3" t="s">
        <v>292</v>
      </c>
      <c r="C143" s="3" t="s">
        <v>320</v>
      </c>
      <c r="D143" s="3">
        <v>50</v>
      </c>
      <c r="E143" s="3">
        <v>88</v>
      </c>
      <c r="F143" s="3">
        <v>76</v>
      </c>
      <c r="G143" s="3">
        <v>29</v>
      </c>
      <c r="H143" s="3">
        <v>93</v>
      </c>
      <c r="I143" s="3">
        <v>336</v>
      </c>
      <c r="J143" s="3">
        <v>500</v>
      </c>
      <c r="K143" s="4">
        <v>0.67200000000000004</v>
      </c>
      <c r="L143" s="7">
        <v>0.32799999999999901</v>
      </c>
      <c r="M143" s="3" t="str">
        <f>IF(tblIPLPerformance[[#This Row],[Target Hit %]]&gt;=80%,"Excellent",IF(tblIPLPerformance[[#This Row],[Target Hit %]]&gt;=70%,"Good",IF(tblIPLPerformance[[#This Row],[Target Hit %]]&gt;=60%,"Average","Needs Improvement")))</f>
        <v>Average</v>
      </c>
    </row>
    <row r="144" spans="1:13">
      <c r="A144" s="6" t="s">
        <v>293</v>
      </c>
      <c r="B144" s="3" t="s">
        <v>294</v>
      </c>
      <c r="C144" s="3" t="s">
        <v>320</v>
      </c>
      <c r="D144" s="3">
        <v>58</v>
      </c>
      <c r="E144" s="3">
        <v>26</v>
      </c>
      <c r="F144" s="3">
        <v>68</v>
      </c>
      <c r="G144" s="3">
        <v>92</v>
      </c>
      <c r="H144" s="3">
        <v>99</v>
      </c>
      <c r="I144" s="3">
        <v>343</v>
      </c>
      <c r="J144" s="3">
        <v>500</v>
      </c>
      <c r="K144" s="4">
        <v>0.68600000000000005</v>
      </c>
      <c r="L144" s="7">
        <v>0.313999999999999</v>
      </c>
      <c r="M144" s="3" t="str">
        <f>IF(tblIPLPerformance[[#This Row],[Target Hit %]]&gt;=80%,"Excellent",IF(tblIPLPerformance[[#This Row],[Target Hit %]]&gt;=70%,"Good",IF(tblIPLPerformance[[#This Row],[Target Hit %]]&gt;=60%,"Average","Needs Improvement")))</f>
        <v>Average</v>
      </c>
    </row>
    <row r="145" spans="1:13">
      <c r="A145" s="6" t="s">
        <v>295</v>
      </c>
      <c r="B145" s="3" t="s">
        <v>296</v>
      </c>
      <c r="C145" s="3" t="s">
        <v>320</v>
      </c>
      <c r="D145" s="3">
        <v>22</v>
      </c>
      <c r="E145" s="3">
        <v>57</v>
      </c>
      <c r="F145" s="3">
        <v>27</v>
      </c>
      <c r="G145" s="3">
        <v>38</v>
      </c>
      <c r="H145" s="3">
        <v>56</v>
      </c>
      <c r="I145" s="3">
        <v>200</v>
      </c>
      <c r="J145" s="3">
        <v>500</v>
      </c>
      <c r="K145" s="4">
        <v>0.4</v>
      </c>
      <c r="L145" s="7">
        <v>0.6</v>
      </c>
      <c r="M145" s="3" t="str">
        <f>IF(tblIPLPerformance[[#This Row],[Target Hit %]]&gt;=80%,"Excellent",IF(tblIPLPerformance[[#This Row],[Target Hit %]]&gt;=70%,"Good",IF(tblIPLPerformance[[#This Row],[Target Hit %]]&gt;=60%,"Average","Needs Improvement")))</f>
        <v>Needs Improvement</v>
      </c>
    </row>
    <row r="146" spans="1:13">
      <c r="A146" s="6" t="s">
        <v>297</v>
      </c>
      <c r="B146" s="3" t="s">
        <v>298</v>
      </c>
      <c r="C146" s="3" t="s">
        <v>320</v>
      </c>
      <c r="D146" s="3">
        <v>75</v>
      </c>
      <c r="E146" s="3">
        <v>43</v>
      </c>
      <c r="F146" s="3">
        <v>89</v>
      </c>
      <c r="G146" s="3">
        <v>60</v>
      </c>
      <c r="H146" s="3">
        <v>86</v>
      </c>
      <c r="I146" s="3">
        <v>353</v>
      </c>
      <c r="J146" s="3">
        <v>500</v>
      </c>
      <c r="K146" s="4">
        <v>0.70599999999999996</v>
      </c>
      <c r="L146" s="7">
        <v>0.29399999999999998</v>
      </c>
      <c r="M146" s="3" t="str">
        <f>IF(tblIPLPerformance[[#This Row],[Target Hit %]]&gt;=80%,"Excellent",IF(tblIPLPerformance[[#This Row],[Target Hit %]]&gt;=70%,"Good",IF(tblIPLPerformance[[#This Row],[Target Hit %]]&gt;=60%,"Average","Needs Improvement")))</f>
        <v>Good</v>
      </c>
    </row>
    <row r="147" spans="1:13">
      <c r="A147" s="6" t="s">
        <v>299</v>
      </c>
      <c r="B147" s="3" t="s">
        <v>300</v>
      </c>
      <c r="C147" s="3" t="s">
        <v>320</v>
      </c>
      <c r="D147" s="3">
        <v>65</v>
      </c>
      <c r="E147" s="3">
        <v>56</v>
      </c>
      <c r="F147" s="3">
        <v>72</v>
      </c>
      <c r="G147" s="3">
        <v>81</v>
      </c>
      <c r="H147" s="3">
        <v>62</v>
      </c>
      <c r="I147" s="3">
        <v>336</v>
      </c>
      <c r="J147" s="3">
        <v>500</v>
      </c>
      <c r="K147" s="4">
        <v>0.67200000000000004</v>
      </c>
      <c r="L147" s="7">
        <v>0.32799999999999901</v>
      </c>
      <c r="M147" s="3" t="str">
        <f>IF(tblIPLPerformance[[#This Row],[Target Hit %]]&gt;=80%,"Excellent",IF(tblIPLPerformance[[#This Row],[Target Hit %]]&gt;=70%,"Good",IF(tblIPLPerformance[[#This Row],[Target Hit %]]&gt;=60%,"Average","Needs Improvement")))</f>
        <v>Average</v>
      </c>
    </row>
    <row r="148" spans="1:13">
      <c r="A148" s="6" t="s">
        <v>301</v>
      </c>
      <c r="B148" s="3" t="s">
        <v>302</v>
      </c>
      <c r="C148" s="3" t="s">
        <v>320</v>
      </c>
      <c r="D148" s="3">
        <v>87</v>
      </c>
      <c r="E148" s="3">
        <v>92</v>
      </c>
      <c r="F148" s="3">
        <v>94</v>
      </c>
      <c r="G148" s="3">
        <v>43</v>
      </c>
      <c r="H148" s="3">
        <v>43</v>
      </c>
      <c r="I148" s="3">
        <v>359</v>
      </c>
      <c r="J148" s="3">
        <v>500</v>
      </c>
      <c r="K148" s="4">
        <v>0.71799999999999997</v>
      </c>
      <c r="L148" s="7">
        <v>0.28199999999999997</v>
      </c>
      <c r="M148" s="3" t="str">
        <f>IF(tblIPLPerformance[[#This Row],[Target Hit %]]&gt;=80%,"Excellent",IF(tblIPLPerformance[[#This Row],[Target Hit %]]&gt;=70%,"Good",IF(tblIPLPerformance[[#This Row],[Target Hit %]]&gt;=60%,"Average","Needs Improvement")))</f>
        <v>Good</v>
      </c>
    </row>
    <row r="149" spans="1:13">
      <c r="A149" s="6" t="s">
        <v>303</v>
      </c>
      <c r="B149" s="3" t="s">
        <v>304</v>
      </c>
      <c r="C149" s="3" t="s">
        <v>320</v>
      </c>
      <c r="D149" s="3">
        <v>42</v>
      </c>
      <c r="E149" s="3">
        <v>63</v>
      </c>
      <c r="F149" s="3">
        <v>48</v>
      </c>
      <c r="G149" s="3">
        <v>68</v>
      </c>
      <c r="H149" s="3">
        <v>62</v>
      </c>
      <c r="I149" s="3">
        <v>283</v>
      </c>
      <c r="J149" s="3">
        <v>500</v>
      </c>
      <c r="K149" s="4">
        <v>0.56599999999999995</v>
      </c>
      <c r="L149" s="7">
        <v>0.434</v>
      </c>
      <c r="M149" s="3" t="str">
        <f>IF(tblIPLPerformance[[#This Row],[Target Hit %]]&gt;=80%,"Excellent",IF(tblIPLPerformance[[#This Row],[Target Hit %]]&gt;=70%,"Good",IF(tblIPLPerformance[[#This Row],[Target Hit %]]&gt;=60%,"Average","Needs Improvement")))</f>
        <v>Needs Improvement</v>
      </c>
    </row>
    <row r="150" spans="1:13">
      <c r="A150" s="6" t="s">
        <v>305</v>
      </c>
      <c r="B150" s="3" t="s">
        <v>306</v>
      </c>
      <c r="C150" s="3" t="s">
        <v>320</v>
      </c>
      <c r="D150" s="3">
        <v>79</v>
      </c>
      <c r="E150" s="3">
        <v>35</v>
      </c>
      <c r="F150" s="3">
        <v>65</v>
      </c>
      <c r="G150" s="3">
        <v>87</v>
      </c>
      <c r="H150" s="3">
        <v>47</v>
      </c>
      <c r="I150" s="3">
        <v>313</v>
      </c>
      <c r="J150" s="3">
        <v>500</v>
      </c>
      <c r="K150" s="4">
        <v>0.626</v>
      </c>
      <c r="L150" s="7">
        <v>0.374</v>
      </c>
      <c r="M150" s="3" t="str">
        <f>IF(tblIPLPerformance[[#This Row],[Target Hit %]]&gt;=80%,"Excellent",IF(tblIPLPerformance[[#This Row],[Target Hit %]]&gt;=70%,"Good",IF(tblIPLPerformance[[#This Row],[Target Hit %]]&gt;=60%,"Average","Needs Improvement")))</f>
        <v>Average</v>
      </c>
    </row>
    <row r="151" spans="1:13">
      <c r="A151" s="12" t="s">
        <v>307</v>
      </c>
      <c r="B151" s="13" t="s">
        <v>308</v>
      </c>
      <c r="C151" s="13" t="s">
        <v>320</v>
      </c>
      <c r="D151" s="13">
        <v>89</v>
      </c>
      <c r="E151" s="13">
        <v>74</v>
      </c>
      <c r="F151" s="13">
        <v>41</v>
      </c>
      <c r="G151" s="13">
        <v>99</v>
      </c>
      <c r="H151" s="13">
        <v>26</v>
      </c>
      <c r="I151" s="13">
        <v>329</v>
      </c>
      <c r="J151" s="13">
        <v>500</v>
      </c>
      <c r="K151" s="14">
        <v>0.65800000000000003</v>
      </c>
      <c r="L151" s="15">
        <v>0.34199999999999903</v>
      </c>
      <c r="M151" s="13" t="str">
        <f>IF(tblIPLPerformance[[#This Row],[Target Hit %]]&gt;=80%,"Excellent",IF(tblIPLPerformance[[#This Row],[Target Hit %]]&gt;=70%,"Good",IF(tblIPLPerformance[[#This Row],[Target Hit %]]&gt;=60%,"Average","Needs Improvement")))</f>
        <v>Average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E9742-1F81-4E72-BFC2-DFC9488BC6D1}">
  <sheetPr codeName="Sheet2">
    <pageSetUpPr autoPageBreaks="0"/>
  </sheetPr>
  <dimension ref="A1:L44"/>
  <sheetViews>
    <sheetView topLeftCell="A8" zoomScaleNormal="100" workbookViewId="0">
      <selection activeCell="E15" sqref="E15"/>
    </sheetView>
  </sheetViews>
  <sheetFormatPr defaultRowHeight="15"/>
  <cols>
    <col min="1" max="1" width="32.140625" bestFit="1" customWidth="1"/>
    <col min="2" max="2" width="27.85546875" bestFit="1" customWidth="1"/>
    <col min="3" max="3" width="9.42578125" bestFit="1" customWidth="1"/>
    <col min="4" max="4" width="12" bestFit="1" customWidth="1"/>
    <col min="5" max="5" width="19.7109375" bestFit="1" customWidth="1"/>
    <col min="6" max="6" width="15" bestFit="1" customWidth="1"/>
    <col min="7" max="8" width="18" bestFit="1" customWidth="1"/>
    <col min="9" max="9" width="19.28515625" bestFit="1" customWidth="1"/>
    <col min="10" max="10" width="29" bestFit="1" customWidth="1"/>
    <col min="11" max="11" width="22" bestFit="1" customWidth="1"/>
    <col min="12" max="16" width="27.85546875" bestFit="1" customWidth="1"/>
    <col min="17" max="17" width="20" bestFit="1" customWidth="1"/>
    <col min="18" max="18" width="32.85546875" bestFit="1" customWidth="1"/>
    <col min="19" max="19" width="27" bestFit="1" customWidth="1"/>
    <col min="20" max="20" width="25.28515625" bestFit="1" customWidth="1"/>
  </cols>
  <sheetData>
    <row r="1" spans="1:12">
      <c r="A1" s="16" t="s">
        <v>322</v>
      </c>
      <c r="B1" t="s">
        <v>324</v>
      </c>
      <c r="E1" s="16" t="s">
        <v>322</v>
      </c>
      <c r="F1" t="s">
        <v>325</v>
      </c>
      <c r="I1" s="16" t="s">
        <v>322</v>
      </c>
      <c r="J1" t="s">
        <v>326</v>
      </c>
    </row>
    <row r="2" spans="1:12">
      <c r="A2" s="17" t="s">
        <v>176</v>
      </c>
      <c r="B2">
        <v>442</v>
      </c>
      <c r="E2" s="17" t="s">
        <v>176</v>
      </c>
      <c r="F2" s="18">
        <v>0.88400000000000001</v>
      </c>
      <c r="I2" s="17" t="s">
        <v>94</v>
      </c>
      <c r="J2" s="18">
        <v>0.65999999999999903</v>
      </c>
    </row>
    <row r="3" spans="1:12">
      <c r="A3" s="17" t="s">
        <v>96</v>
      </c>
      <c r="B3">
        <v>428</v>
      </c>
      <c r="E3" s="17" t="s">
        <v>96</v>
      </c>
      <c r="F3" s="18">
        <v>0.85599999999999998</v>
      </c>
      <c r="I3" s="17" t="s">
        <v>100</v>
      </c>
      <c r="J3" s="18">
        <v>0.65799999999999903</v>
      </c>
    </row>
    <row r="4" spans="1:12">
      <c r="A4" s="17" t="s">
        <v>114</v>
      </c>
      <c r="B4">
        <v>425</v>
      </c>
      <c r="E4" s="17" t="s">
        <v>114</v>
      </c>
      <c r="F4" s="18">
        <v>0.85</v>
      </c>
      <c r="I4" s="17" t="s">
        <v>136</v>
      </c>
      <c r="J4" s="18">
        <v>0.65</v>
      </c>
    </row>
    <row r="5" spans="1:12">
      <c r="A5" s="17" t="s">
        <v>14</v>
      </c>
      <c r="B5">
        <v>411</v>
      </c>
      <c r="E5" s="17" t="s">
        <v>14</v>
      </c>
      <c r="F5" s="18">
        <v>0.82199999999999995</v>
      </c>
      <c r="I5" s="17" t="s">
        <v>196</v>
      </c>
      <c r="J5" s="18">
        <v>0.64800000000000002</v>
      </c>
    </row>
    <row r="6" spans="1:12">
      <c r="A6" s="17" t="s">
        <v>152</v>
      </c>
      <c r="B6">
        <v>405</v>
      </c>
      <c r="E6" s="17" t="s">
        <v>152</v>
      </c>
      <c r="F6" s="18">
        <v>0.81</v>
      </c>
      <c r="I6" s="17" t="s">
        <v>208</v>
      </c>
      <c r="J6" s="18">
        <v>0.64400000000000002</v>
      </c>
    </row>
    <row r="10" spans="1:12">
      <c r="A10" s="16" t="s">
        <v>322</v>
      </c>
      <c r="B10" t="s">
        <v>327</v>
      </c>
      <c r="E10" t="s">
        <v>328</v>
      </c>
      <c r="F10" t="s">
        <v>329</v>
      </c>
      <c r="G10" t="s">
        <v>330</v>
      </c>
      <c r="H10" t="s">
        <v>331</v>
      </c>
      <c r="I10" t="s">
        <v>332</v>
      </c>
      <c r="K10" s="16" t="s">
        <v>348</v>
      </c>
    </row>
    <row r="11" spans="1:12">
      <c r="A11" s="17" t="s">
        <v>314</v>
      </c>
      <c r="B11">
        <v>318.26666666666665</v>
      </c>
      <c r="E11">
        <v>60.913333333333334</v>
      </c>
      <c r="F11">
        <v>58.58</v>
      </c>
      <c r="G11">
        <v>54.673333333333332</v>
      </c>
      <c r="H11">
        <v>61.56666666666667</v>
      </c>
      <c r="I11">
        <v>57.773333333333333</v>
      </c>
      <c r="K11" s="17" t="s">
        <v>351</v>
      </c>
      <c r="L11" s="21">
        <v>60.913333333333334</v>
      </c>
    </row>
    <row r="12" spans="1:12">
      <c r="A12" s="17" t="s">
        <v>320</v>
      </c>
      <c r="B12">
        <v>316.06666666666666</v>
      </c>
      <c r="K12" s="17" t="s">
        <v>352</v>
      </c>
      <c r="L12" s="21">
        <v>58.58</v>
      </c>
    </row>
    <row r="13" spans="1:12">
      <c r="A13" s="17" t="s">
        <v>315</v>
      </c>
      <c r="B13">
        <v>302.33333333333331</v>
      </c>
      <c r="K13" s="17" t="s">
        <v>353</v>
      </c>
      <c r="L13" s="21">
        <v>54.673333333333332</v>
      </c>
    </row>
    <row r="14" spans="1:12">
      <c r="A14" s="17" t="s">
        <v>316</v>
      </c>
      <c r="B14">
        <v>301.8</v>
      </c>
      <c r="K14" s="17" t="s">
        <v>354</v>
      </c>
      <c r="L14" s="21">
        <v>61.56666666666667</v>
      </c>
    </row>
    <row r="15" spans="1:12">
      <c r="A15" s="17" t="s">
        <v>318</v>
      </c>
      <c r="B15">
        <v>298.53333333333336</v>
      </c>
      <c r="E15" s="16" t="s">
        <v>322</v>
      </c>
      <c r="F15" t="s">
        <v>336</v>
      </c>
      <c r="K15" s="17" t="s">
        <v>355</v>
      </c>
      <c r="L15" s="21">
        <v>57.773333333333333</v>
      </c>
    </row>
    <row r="16" spans="1:12">
      <c r="A16" s="17" t="s">
        <v>319</v>
      </c>
      <c r="B16">
        <v>285.66666666666669</v>
      </c>
      <c r="E16" s="17" t="s">
        <v>334</v>
      </c>
      <c r="F16">
        <v>50</v>
      </c>
    </row>
    <row r="17" spans="1:11">
      <c r="A17" s="17" t="s">
        <v>311</v>
      </c>
      <c r="B17">
        <v>281.66666666666669</v>
      </c>
      <c r="E17" s="17" t="s">
        <v>372</v>
      </c>
      <c r="F17">
        <v>6</v>
      </c>
    </row>
    <row r="18" spans="1:11">
      <c r="A18" s="17" t="s">
        <v>312</v>
      </c>
      <c r="B18">
        <v>281.33333333333331</v>
      </c>
      <c r="E18" s="17" t="s">
        <v>366</v>
      </c>
      <c r="F18">
        <v>18</v>
      </c>
    </row>
    <row r="19" spans="1:11">
      <c r="A19" s="17" t="s">
        <v>313</v>
      </c>
      <c r="B19">
        <v>274.73333333333335</v>
      </c>
      <c r="E19" s="17" t="s">
        <v>335</v>
      </c>
      <c r="F19">
        <v>76</v>
      </c>
    </row>
    <row r="20" spans="1:11">
      <c r="A20" s="17" t="s">
        <v>317</v>
      </c>
      <c r="B20">
        <v>274.66666666666669</v>
      </c>
      <c r="E20" s="17" t="s">
        <v>323</v>
      </c>
      <c r="F20">
        <v>150</v>
      </c>
    </row>
    <row r="25" spans="1:11">
      <c r="B25" s="16" t="s">
        <v>349</v>
      </c>
      <c r="I25" t="s">
        <v>336</v>
      </c>
      <c r="J25" t="s">
        <v>327</v>
      </c>
      <c r="K25" t="s">
        <v>325</v>
      </c>
    </row>
    <row r="26" spans="1:11">
      <c r="A26" s="16" t="s">
        <v>348</v>
      </c>
      <c r="B26" t="s">
        <v>334</v>
      </c>
      <c r="C26" t="s">
        <v>372</v>
      </c>
      <c r="D26" t="s">
        <v>366</v>
      </c>
      <c r="E26" t="s">
        <v>335</v>
      </c>
      <c r="I26">
        <v>150</v>
      </c>
      <c r="J26">
        <v>293.50666666666666</v>
      </c>
      <c r="K26" s="18">
        <v>0.58701333333333361</v>
      </c>
    </row>
    <row r="27" spans="1:11">
      <c r="A27" s="17" t="s">
        <v>336</v>
      </c>
      <c r="B27">
        <v>50</v>
      </c>
      <c r="C27">
        <v>6</v>
      </c>
      <c r="D27">
        <v>18</v>
      </c>
      <c r="E27">
        <v>76</v>
      </c>
    </row>
    <row r="28" spans="1:11">
      <c r="A28" s="17" t="s">
        <v>327</v>
      </c>
      <c r="B28">
        <v>324.45999999999998</v>
      </c>
      <c r="C28">
        <v>419</v>
      </c>
      <c r="D28">
        <v>364.05555555555554</v>
      </c>
      <c r="E28">
        <v>246.52631578947367</v>
      </c>
    </row>
    <row r="29" spans="1:11">
      <c r="A29" s="17" t="s">
        <v>325</v>
      </c>
      <c r="B29" s="18">
        <v>0.64891999999999994</v>
      </c>
      <c r="C29" s="18">
        <v>0.83800000000000008</v>
      </c>
      <c r="D29" s="18">
        <v>0.72811111111111115</v>
      </c>
      <c r="E29" s="18">
        <v>0.49305263157894741</v>
      </c>
    </row>
    <row r="30" spans="1:11">
      <c r="A30" s="17" t="s">
        <v>347</v>
      </c>
      <c r="B30">
        <v>50</v>
      </c>
      <c r="C30">
        <v>6</v>
      </c>
      <c r="D30">
        <v>18</v>
      </c>
      <c r="E30">
        <v>76</v>
      </c>
    </row>
    <row r="34" spans="1:2">
      <c r="A34" s="16" t="s">
        <v>322</v>
      </c>
      <c r="B34" t="s">
        <v>327</v>
      </c>
    </row>
    <row r="35" spans="1:2">
      <c r="A35" s="17" t="s">
        <v>317</v>
      </c>
      <c r="B35" s="21">
        <v>274.66666666666669</v>
      </c>
    </row>
    <row r="36" spans="1:2">
      <c r="A36" s="17" t="s">
        <v>313</v>
      </c>
      <c r="B36" s="21">
        <v>274.73333333333335</v>
      </c>
    </row>
    <row r="37" spans="1:2">
      <c r="A37" s="17" t="s">
        <v>312</v>
      </c>
      <c r="B37" s="21">
        <v>281.33333333333331</v>
      </c>
    </row>
    <row r="38" spans="1:2">
      <c r="A38" s="17" t="s">
        <v>311</v>
      </c>
      <c r="B38" s="21">
        <v>281.66666666666669</v>
      </c>
    </row>
    <row r="39" spans="1:2">
      <c r="A39" s="17" t="s">
        <v>319</v>
      </c>
      <c r="B39" s="21">
        <v>285.66666666666669</v>
      </c>
    </row>
    <row r="40" spans="1:2">
      <c r="A40" s="17" t="s">
        <v>318</v>
      </c>
      <c r="B40" s="21">
        <v>298.53333333333336</v>
      </c>
    </row>
    <row r="41" spans="1:2">
      <c r="A41" s="17" t="s">
        <v>316</v>
      </c>
      <c r="B41" s="21">
        <v>301.8</v>
      </c>
    </row>
    <row r="42" spans="1:2">
      <c r="A42" s="17" t="s">
        <v>315</v>
      </c>
      <c r="B42" s="21">
        <v>302.33333333333331</v>
      </c>
    </row>
    <row r="43" spans="1:2">
      <c r="A43" s="17" t="s">
        <v>320</v>
      </c>
      <c r="B43" s="21">
        <v>316.06666666666666</v>
      </c>
    </row>
    <row r="44" spans="1:2">
      <c r="A44" s="17" t="s">
        <v>314</v>
      </c>
      <c r="B44" s="21">
        <v>318.26666666666665</v>
      </c>
    </row>
  </sheetData>
  <pageMargins left="0.7" right="0.7" top="0.75" bottom="0.75" header="0.3" footer="0.3"/>
  <pageSetup orientation="portrait"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02017-5D2D-44BF-869D-8DC7A9D76989}">
  <sheetPr codeName="Sheet3">
    <pageSetUpPr autoPageBreaks="0"/>
  </sheetPr>
  <dimension ref="A1:B7"/>
  <sheetViews>
    <sheetView workbookViewId="0">
      <selection activeCell="B8" sqref="B8"/>
    </sheetView>
  </sheetViews>
  <sheetFormatPr defaultRowHeight="15"/>
  <cols>
    <col min="1" max="1" width="19.85546875" bestFit="1" customWidth="1"/>
    <col min="2" max="2" width="33.140625" customWidth="1"/>
  </cols>
  <sheetData>
    <row r="1" spans="1:2" ht="15.75">
      <c r="A1" s="2" t="s">
        <v>337</v>
      </c>
      <c r="B1" s="2" t="s">
        <v>338</v>
      </c>
    </row>
    <row r="2" spans="1:2">
      <c r="A2" s="1" t="s">
        <v>339</v>
      </c>
      <c r="B2" s="1">
        <f>COUNTA(tblIPLPerformance[Player])</f>
        <v>150</v>
      </c>
    </row>
    <row r="3" spans="1:2">
      <c r="A3" s="1" t="s">
        <v>340</v>
      </c>
      <c r="B3" s="1">
        <f>AVERAGE(tblIPLPerformance[Total Performance])</f>
        <v>293.50666666666666</v>
      </c>
    </row>
    <row r="4" spans="1:2">
      <c r="A4" s="1" t="s">
        <v>341</v>
      </c>
      <c r="B4" s="5">
        <f>AVERAGE(tblIPLPerformance[Target Hit %])</f>
        <v>0.58701333333333361</v>
      </c>
    </row>
    <row r="5" spans="1:2">
      <c r="A5" s="1" t="s">
        <v>342</v>
      </c>
      <c r="B5" s="20" t="str">
        <f>INDEX(tblIPLPerformance[Player],MATCH(MAX(tblIPLPerformance[Total Performance]),tblIPLPerformance[Total Performance],0))</f>
        <v>Robin Minz</v>
      </c>
    </row>
    <row r="6" spans="1:2">
      <c r="A6" s="1" t="s">
        <v>343</v>
      </c>
      <c r="B6" s="1">
        <f>COUNTIF(tblIPLPerformance[Target Hit %],"&gt;=80%")</f>
        <v>6</v>
      </c>
    </row>
    <row r="7" spans="1:2">
      <c r="A7" s="1" t="s">
        <v>344</v>
      </c>
      <c r="B7" s="1">
        <f>COUNTIF(tblIPLPerformance[Target Hit %],"&lt;60%")</f>
        <v>76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FD65A-5B81-4F5B-A42E-933FE0114643}">
  <sheetPr codeName="Sheet4">
    <pageSetUpPr autoPageBreaks="0"/>
  </sheetPr>
  <dimension ref="A1:E14"/>
  <sheetViews>
    <sheetView workbookViewId="0">
      <selection activeCell="E15" sqref="E15"/>
    </sheetView>
  </sheetViews>
  <sheetFormatPr defaultRowHeight="15"/>
  <cols>
    <col min="1" max="1" width="19.85546875" bestFit="1" customWidth="1"/>
    <col min="2" max="2" width="14.28515625" bestFit="1" customWidth="1"/>
    <col min="4" max="4" width="24.85546875" bestFit="1" customWidth="1"/>
    <col min="5" max="5" width="82.7109375" bestFit="1" customWidth="1"/>
  </cols>
  <sheetData>
    <row r="1" spans="1:5" ht="15.75">
      <c r="A1" s="2" t="s">
        <v>337</v>
      </c>
      <c r="B1" s="22" t="s">
        <v>350</v>
      </c>
      <c r="C1" s="1"/>
      <c r="D1" s="22" t="s">
        <v>356</v>
      </c>
      <c r="E1" s="22" t="s">
        <v>338</v>
      </c>
    </row>
    <row r="2" spans="1:5">
      <c r="A2" s="1" t="s">
        <v>339</v>
      </c>
      <c r="B2" s="1">
        <f>PivotTables!I26</f>
        <v>150</v>
      </c>
      <c r="C2" s="1"/>
      <c r="D2" s="1" t="s">
        <v>342</v>
      </c>
      <c r="E2" s="1" t="str">
        <f>IFERROR(INDEX(PivotTables!$A$2:$A$6,1),"")</f>
        <v>Robin Minz</v>
      </c>
    </row>
    <row r="3" spans="1:5">
      <c r="A3" s="1" t="s">
        <v>340</v>
      </c>
      <c r="B3" s="24">
        <f>PivotTables!J26</f>
        <v>293.50666666666666</v>
      </c>
      <c r="C3" s="1"/>
      <c r="D3" s="1" t="s">
        <v>357</v>
      </c>
      <c r="E3" s="23">
        <f>IFERROR(INDEX(PivotTables!$B$2:$B$6,1),0)</f>
        <v>442</v>
      </c>
    </row>
    <row r="4" spans="1:5">
      <c r="A4" s="1" t="s">
        <v>341</v>
      </c>
      <c r="B4" s="5">
        <f>PivotTables!K26</f>
        <v>0.58701333333333361</v>
      </c>
      <c r="C4" s="1"/>
      <c r="D4" s="1" t="s">
        <v>358</v>
      </c>
      <c r="E4" s="5">
        <f>IFERROR(_xlfn.XLOOKUP(E2,'IPL Performance Analytics - Raw'!$B$2:$B$151,'IPL Performance Analytics - Raw'!$K$2:$K$151),0)</f>
        <v>0.88400000000000001</v>
      </c>
    </row>
    <row r="5" spans="1:5">
      <c r="A5" s="1" t="s">
        <v>342</v>
      </c>
      <c r="B5" s="1" t="str">
        <f>PivotTables!A2</f>
        <v>Robin Minz</v>
      </c>
      <c r="C5" s="1"/>
      <c r="D5" s="1" t="s">
        <v>359</v>
      </c>
      <c r="E5" s="1" t="str">
        <f>INDEX({"Match 1","Match 2","Match 3","Match 4","Match 5"},1,MATCH(MAX(PivotTables!$E$11:$I$11),PivotTables!$E$11:$I$11,0))</f>
        <v>Match 4</v>
      </c>
    </row>
    <row r="6" spans="1:5">
      <c r="A6" s="1" t="s">
        <v>343</v>
      </c>
      <c r="B6" s="1">
        <f>IFERROR(GETPIVOTDATA("Count of Player",PivotTables!$E$15,"Performance Status","Excellent"),0)</f>
        <v>6</v>
      </c>
      <c r="C6" s="1"/>
      <c r="D6" s="1" t="s">
        <v>360</v>
      </c>
      <c r="E6" s="24">
        <f>MAX(PivotTables!$E$11:$I$11)</f>
        <v>61.56666666666667</v>
      </c>
    </row>
    <row r="7" spans="1:5">
      <c r="A7" s="1" t="s">
        <v>344</v>
      </c>
      <c r="B7" s="1">
        <f>GETPIVOTDATA("Count of Player",PivotTables!$E$15,"Performance Status","Needs Improvement")</f>
        <v>76</v>
      </c>
      <c r="C7" s="1"/>
      <c r="D7" s="1" t="s">
        <v>361</v>
      </c>
      <c r="E7" s="1" t="str">
        <f>INDEX({"Match 1","Match 2","Match 3","Match 4","Match 5"},1,MATCH(MIN(PivotTables!$E$11:$I$11),PivotTables!$E$11:$I$11,0))</f>
        <v>Match 3</v>
      </c>
    </row>
    <row r="8" spans="1:5">
      <c r="A8" s="1"/>
      <c r="B8" s="1"/>
      <c r="C8" s="1"/>
      <c r="D8" s="1" t="s">
        <v>362</v>
      </c>
      <c r="E8" s="24">
        <f>MIN(PivotTables!$E$11:$I$11)</f>
        <v>54.673333333333332</v>
      </c>
    </row>
    <row r="9" spans="1:5">
      <c r="A9" s="1"/>
      <c r="B9" s="1"/>
      <c r="C9" s="1"/>
      <c r="D9" s="1"/>
      <c r="E9" s="1"/>
    </row>
    <row r="10" spans="1:5">
      <c r="A10" s="1"/>
      <c r="B10" s="1"/>
      <c r="C10" s="1"/>
      <c r="D10" s="23" t="s">
        <v>363</v>
      </c>
      <c r="E10" s="1" t="str">
        <f>E2&amp;" is the top performer with "&amp;TEXT(E3,"0")&amp;" runs and "&amp;TEXT(E4,"0.00%")&amp;" of target achievement."</f>
        <v>Robin Minz is the top performer with 442 runs and 88.40% of target achievement.</v>
      </c>
    </row>
    <row r="11" spans="1:5">
      <c r="D11" s="23" t="s">
        <v>370</v>
      </c>
      <c r="E11" s="1" t="s">
        <v>371</v>
      </c>
    </row>
    <row r="12" spans="1:5">
      <c r="D12" s="1" t="s">
        <v>369</v>
      </c>
      <c r="E12" s="1" t="str">
        <f>E5&amp;" recorded the highest &amp; "&amp;E7&amp;" recorded the lowest performance across all matches"</f>
        <v>Match 4 recorded the highest &amp; Match 3 recorded the lowest performance across all matches</v>
      </c>
    </row>
    <row r="13" spans="1:5">
      <c r="D13" s="1" t="s">
        <v>367</v>
      </c>
      <c r="E13" s="1" t="str">
        <f>TEXT(B6,"0")&amp;" "&amp;IF(B6=1,"player has","players have")&amp;" achieved 80% or more of their target performance."</f>
        <v>6 players have achieved 80% or more of their target performance.</v>
      </c>
    </row>
    <row r="14" spans="1:5">
      <c r="D14" s="1" t="s">
        <v>368</v>
      </c>
      <c r="E14" s="1" t="str">
        <f>TEXT(B7,"0")&amp;" "&amp;IF(B7=1,"player needs","players need")&amp;" improvement as "&amp;IF(B7=1,"they are","they are")&amp;" below 60% of their target achievement."</f>
        <v>76 players need improvement as they are below 60% of their target achievement.</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9F676-3756-4AFE-90C3-7C3C9818A50C}">
  <sheetPr codeName="Sheet5">
    <pageSetUpPr autoPageBreaks="0" fitToPage="1"/>
  </sheetPr>
  <dimension ref="B1:U90"/>
  <sheetViews>
    <sheetView showGridLines="0" tabSelected="1" zoomScale="130" zoomScaleNormal="130" workbookViewId="0">
      <selection activeCell="X7" sqref="X7"/>
    </sheetView>
  </sheetViews>
  <sheetFormatPr defaultRowHeight="15"/>
  <cols>
    <col min="1" max="1" width="3.85546875" customWidth="1"/>
    <col min="22" max="22" width="3.7109375" customWidth="1"/>
  </cols>
  <sheetData>
    <row r="1" spans="2:21" ht="5.25" customHeight="1"/>
    <row r="2" spans="2:21" ht="31.5" customHeight="1">
      <c r="B2" s="30" t="s">
        <v>345</v>
      </c>
      <c r="C2" s="31"/>
      <c r="D2" s="31"/>
      <c r="E2" s="31"/>
      <c r="F2" s="31"/>
      <c r="G2" s="31"/>
      <c r="H2" s="31"/>
      <c r="I2" s="31"/>
      <c r="J2" s="31"/>
      <c r="K2" s="31"/>
      <c r="L2" s="31"/>
      <c r="M2" s="31"/>
      <c r="N2" s="31"/>
      <c r="O2" s="31"/>
      <c r="P2" s="31"/>
      <c r="Q2" s="31"/>
      <c r="R2" s="31"/>
      <c r="S2" s="31"/>
      <c r="T2" s="31"/>
      <c r="U2" s="31"/>
    </row>
    <row r="3" spans="2:21" ht="4.5" customHeight="1">
      <c r="B3" s="31"/>
      <c r="C3" s="31"/>
      <c r="D3" s="31"/>
      <c r="E3" s="31"/>
      <c r="F3" s="31"/>
      <c r="G3" s="31"/>
      <c r="H3" s="31"/>
      <c r="I3" s="31"/>
      <c r="J3" s="31"/>
      <c r="K3" s="31"/>
      <c r="L3" s="31"/>
      <c r="M3" s="31"/>
      <c r="N3" s="31"/>
      <c r="O3" s="31"/>
      <c r="P3" s="31"/>
      <c r="Q3" s="31"/>
      <c r="R3" s="31"/>
      <c r="S3" s="31"/>
      <c r="T3" s="31"/>
      <c r="U3" s="31"/>
    </row>
    <row r="4" spans="2:21" ht="18" customHeight="1">
      <c r="B4" s="32" t="s">
        <v>346</v>
      </c>
      <c r="C4" s="33"/>
      <c r="D4" s="33"/>
      <c r="E4" s="33"/>
      <c r="F4" s="33"/>
      <c r="G4" s="33"/>
      <c r="H4" s="33"/>
      <c r="I4" s="33"/>
      <c r="J4" s="33"/>
      <c r="K4" s="33"/>
      <c r="L4" s="33"/>
      <c r="M4" s="33"/>
      <c r="N4" s="33"/>
      <c r="O4" s="33"/>
      <c r="P4" s="33"/>
      <c r="Q4" s="33"/>
      <c r="R4" s="33"/>
      <c r="S4" s="33"/>
      <c r="T4" s="33"/>
      <c r="U4" s="33"/>
    </row>
    <row r="5" spans="2:21" ht="4.5" customHeight="1">
      <c r="B5" s="34"/>
      <c r="C5" s="35"/>
      <c r="D5" s="35"/>
      <c r="E5" s="35"/>
      <c r="F5" s="35"/>
      <c r="G5" s="35"/>
      <c r="H5" s="35"/>
      <c r="I5" s="35"/>
      <c r="J5" s="35"/>
      <c r="K5" s="35"/>
      <c r="L5" s="35"/>
      <c r="M5" s="35"/>
      <c r="N5" s="35"/>
      <c r="O5" s="35"/>
      <c r="P5" s="35"/>
      <c r="Q5" s="35"/>
      <c r="R5" s="35"/>
      <c r="S5" s="35"/>
      <c r="T5" s="35"/>
      <c r="U5" s="35"/>
    </row>
    <row r="6" spans="2:21" ht="2.25" customHeight="1">
      <c r="B6" s="26"/>
      <c r="C6" s="26"/>
      <c r="D6" s="26"/>
      <c r="E6" s="26"/>
      <c r="F6" s="26"/>
      <c r="G6" s="26"/>
      <c r="H6" s="26"/>
      <c r="I6" s="26"/>
      <c r="J6" s="26"/>
      <c r="K6" s="26"/>
      <c r="L6" s="26"/>
      <c r="M6" s="26"/>
      <c r="N6" s="26"/>
      <c r="O6" s="26"/>
      <c r="P6" s="26"/>
      <c r="Q6" s="26"/>
      <c r="R6" s="26"/>
      <c r="S6" s="26"/>
      <c r="T6" s="26"/>
      <c r="U6" s="26"/>
    </row>
    <row r="7" spans="2:21" ht="198.75" customHeight="1">
      <c r="B7" s="25"/>
      <c r="C7" s="25"/>
      <c r="D7" s="25"/>
      <c r="E7" s="25"/>
      <c r="F7" s="25"/>
      <c r="G7" s="25"/>
      <c r="H7" s="25"/>
      <c r="I7" s="25"/>
      <c r="J7" s="25"/>
      <c r="K7" s="25"/>
      <c r="L7" s="25"/>
      <c r="M7" s="25"/>
      <c r="N7" s="25"/>
      <c r="O7" s="25"/>
      <c r="P7" s="25"/>
      <c r="Q7" s="25"/>
      <c r="R7" s="25"/>
      <c r="S7" s="25"/>
      <c r="T7" s="25"/>
      <c r="U7" s="25"/>
    </row>
    <row r="8" spans="2:21">
      <c r="B8" s="25"/>
      <c r="C8" s="25"/>
      <c r="D8" s="25"/>
      <c r="E8" s="25"/>
      <c r="F8" s="25"/>
      <c r="G8" s="25"/>
      <c r="H8" s="25"/>
      <c r="I8" s="25"/>
      <c r="J8" s="25"/>
      <c r="K8" s="25"/>
      <c r="L8" s="25"/>
      <c r="M8" s="25"/>
      <c r="N8" s="25"/>
      <c r="O8" s="25"/>
      <c r="P8" s="25"/>
      <c r="Q8" s="25"/>
      <c r="R8" s="25"/>
      <c r="S8" s="25"/>
      <c r="T8" s="25"/>
      <c r="U8" s="25"/>
    </row>
    <row r="9" spans="2:21">
      <c r="B9" s="25"/>
      <c r="C9" s="25"/>
      <c r="D9" s="25"/>
      <c r="E9" s="25"/>
      <c r="F9" s="25"/>
      <c r="G9" s="25"/>
      <c r="H9" s="25"/>
      <c r="I9" s="25"/>
      <c r="J9" s="25"/>
      <c r="K9" s="25"/>
      <c r="L9" s="25"/>
      <c r="M9" s="25"/>
      <c r="N9" s="25"/>
      <c r="O9" s="25"/>
      <c r="P9" s="25"/>
      <c r="Q9" s="25"/>
      <c r="R9" s="25"/>
      <c r="S9" s="25"/>
      <c r="T9" s="25"/>
      <c r="U9" s="25"/>
    </row>
    <row r="10" spans="2:21">
      <c r="B10" s="25"/>
      <c r="C10" s="25"/>
      <c r="D10" s="25"/>
      <c r="E10" s="25"/>
      <c r="F10" s="25"/>
      <c r="G10" s="25"/>
      <c r="H10" s="25"/>
      <c r="I10" s="25"/>
      <c r="J10" s="25"/>
      <c r="K10" s="25"/>
      <c r="L10" s="25"/>
      <c r="M10" s="25"/>
      <c r="N10" s="25"/>
      <c r="O10" s="25"/>
      <c r="P10" s="25"/>
      <c r="Q10" s="25"/>
      <c r="R10" s="25"/>
      <c r="S10" s="25"/>
      <c r="T10" s="25"/>
      <c r="U10" s="25"/>
    </row>
    <row r="11" spans="2:21">
      <c r="B11" s="25"/>
      <c r="C11" s="25"/>
      <c r="D11" s="25"/>
      <c r="E11" s="25"/>
      <c r="F11" s="25"/>
      <c r="G11" s="25"/>
      <c r="H11" s="25"/>
      <c r="I11" s="25"/>
      <c r="J11" s="25"/>
      <c r="K11" s="25"/>
      <c r="L11" s="25"/>
      <c r="M11" s="25"/>
      <c r="N11" s="25"/>
      <c r="O11" s="25"/>
      <c r="P11" s="25"/>
      <c r="Q11" s="25"/>
      <c r="R11" s="25"/>
      <c r="S11" s="25"/>
      <c r="T11" s="25"/>
      <c r="U11" s="25"/>
    </row>
    <row r="12" spans="2:21">
      <c r="B12" s="25"/>
      <c r="C12" s="25"/>
      <c r="D12" s="25"/>
      <c r="E12" s="25"/>
      <c r="F12" s="25"/>
      <c r="G12" s="25"/>
      <c r="H12" s="25"/>
      <c r="I12" s="25"/>
      <c r="J12" s="25"/>
      <c r="K12" s="25"/>
      <c r="L12" s="25"/>
      <c r="M12" s="25"/>
      <c r="N12" s="25"/>
      <c r="O12" s="25"/>
      <c r="P12" s="25"/>
      <c r="Q12" s="25"/>
      <c r="R12" s="25"/>
      <c r="S12" s="25"/>
      <c r="T12" s="25"/>
      <c r="U12" s="25"/>
    </row>
    <row r="13" spans="2:21">
      <c r="B13" s="25"/>
      <c r="C13" s="25"/>
      <c r="D13" s="25"/>
      <c r="E13" s="25"/>
      <c r="F13" s="25"/>
      <c r="G13" s="25"/>
      <c r="H13" s="25"/>
      <c r="I13" s="25"/>
      <c r="J13" s="25"/>
      <c r="K13" s="25"/>
      <c r="L13" s="25"/>
      <c r="M13" s="25"/>
      <c r="N13" s="25"/>
      <c r="O13" s="25"/>
      <c r="P13" s="25"/>
      <c r="Q13" s="25"/>
      <c r="R13" s="25"/>
      <c r="S13" s="25"/>
      <c r="T13" s="25"/>
      <c r="U13" s="25"/>
    </row>
    <row r="14" spans="2:21">
      <c r="B14" s="25"/>
      <c r="C14" s="25"/>
      <c r="D14" s="25"/>
      <c r="E14" s="25"/>
      <c r="F14" s="25"/>
      <c r="G14" s="25"/>
      <c r="H14" s="25"/>
      <c r="I14" s="25"/>
      <c r="J14" s="25"/>
      <c r="K14" s="25"/>
      <c r="L14" s="25"/>
      <c r="M14" s="25"/>
      <c r="N14" s="25"/>
      <c r="O14" s="25"/>
      <c r="P14" s="25"/>
      <c r="Q14" s="25"/>
      <c r="R14" s="25"/>
      <c r="S14" s="25"/>
      <c r="T14" s="25"/>
      <c r="U14" s="25"/>
    </row>
    <row r="15" spans="2:21">
      <c r="B15" s="25"/>
      <c r="C15" s="25"/>
      <c r="D15" s="25"/>
      <c r="E15" s="25"/>
      <c r="F15" s="25"/>
      <c r="G15" s="25"/>
      <c r="H15" s="25"/>
      <c r="I15" s="25"/>
      <c r="J15" s="25"/>
      <c r="K15" s="25"/>
      <c r="L15" s="25"/>
      <c r="M15" s="25"/>
      <c r="N15" s="25"/>
      <c r="O15" s="25"/>
      <c r="P15" s="25"/>
      <c r="Q15" s="25"/>
      <c r="R15" s="25"/>
      <c r="S15" s="25"/>
      <c r="T15" s="25"/>
      <c r="U15" s="25"/>
    </row>
    <row r="16" spans="2:21">
      <c r="B16" s="25"/>
      <c r="C16" s="25"/>
      <c r="D16" s="25"/>
      <c r="E16" s="25"/>
      <c r="F16" s="25"/>
      <c r="G16" s="25"/>
      <c r="H16" s="25"/>
      <c r="I16" s="25"/>
      <c r="J16" s="25"/>
      <c r="K16" s="25"/>
      <c r="L16" s="25"/>
      <c r="M16" s="25"/>
      <c r="N16" s="25"/>
      <c r="O16" s="25"/>
      <c r="P16" s="25"/>
      <c r="Q16" s="25"/>
      <c r="R16" s="25"/>
      <c r="S16" s="25"/>
      <c r="T16" s="25"/>
      <c r="U16" s="25"/>
    </row>
    <row r="17" spans="2:21">
      <c r="B17" s="25"/>
      <c r="C17" s="25"/>
      <c r="D17" s="25"/>
      <c r="E17" s="25"/>
      <c r="F17" s="25"/>
      <c r="G17" s="25"/>
      <c r="H17" s="25"/>
      <c r="I17" s="25"/>
      <c r="J17" s="25"/>
      <c r="K17" s="25"/>
      <c r="L17" s="25"/>
      <c r="M17" s="25"/>
      <c r="N17" s="25"/>
      <c r="O17" s="25"/>
      <c r="P17" s="25"/>
      <c r="Q17" s="25"/>
      <c r="R17" s="25"/>
      <c r="S17" s="25"/>
      <c r="T17" s="25"/>
      <c r="U17" s="25"/>
    </row>
    <row r="18" spans="2:21">
      <c r="B18" s="25"/>
      <c r="C18" s="25"/>
      <c r="D18" s="25"/>
      <c r="E18" s="25"/>
      <c r="F18" s="25"/>
      <c r="G18" s="25"/>
      <c r="H18" s="25"/>
      <c r="I18" s="25"/>
      <c r="J18" s="25"/>
      <c r="K18" s="25"/>
      <c r="L18" s="25"/>
      <c r="M18" s="25"/>
      <c r="N18" s="25"/>
      <c r="O18" s="25"/>
      <c r="P18" s="25"/>
      <c r="Q18" s="25"/>
      <c r="R18" s="25"/>
      <c r="S18" s="25"/>
      <c r="T18" s="25"/>
      <c r="U18" s="25"/>
    </row>
    <row r="19" spans="2:21">
      <c r="B19" s="25"/>
      <c r="C19" s="25"/>
      <c r="D19" s="25"/>
      <c r="E19" s="25"/>
      <c r="F19" s="25"/>
      <c r="G19" s="25"/>
      <c r="H19" s="25"/>
      <c r="I19" s="25"/>
      <c r="J19" s="25"/>
      <c r="K19" s="25"/>
      <c r="L19" s="25"/>
      <c r="M19" s="25"/>
      <c r="N19" s="25"/>
      <c r="O19" s="25"/>
      <c r="P19" s="25"/>
      <c r="Q19" s="25"/>
      <c r="R19" s="25"/>
      <c r="S19" s="25"/>
      <c r="T19" s="25"/>
      <c r="U19" s="25"/>
    </row>
    <row r="20" spans="2:21">
      <c r="B20" s="25"/>
      <c r="C20" s="25"/>
      <c r="D20" s="25"/>
      <c r="E20" s="25"/>
      <c r="F20" s="25"/>
      <c r="G20" s="25"/>
      <c r="H20" s="25"/>
      <c r="I20" s="25"/>
      <c r="J20" s="25"/>
      <c r="K20" s="25"/>
      <c r="L20" s="25"/>
      <c r="M20" s="25"/>
      <c r="N20" s="25"/>
      <c r="O20" s="25"/>
      <c r="P20" s="25"/>
      <c r="Q20" s="25"/>
      <c r="R20" s="25"/>
      <c r="S20" s="25"/>
      <c r="T20" s="25"/>
      <c r="U20" s="25"/>
    </row>
    <row r="21" spans="2:21">
      <c r="B21" s="25"/>
      <c r="C21" s="25"/>
      <c r="D21" s="25"/>
      <c r="E21" s="25"/>
      <c r="F21" s="25"/>
      <c r="G21" s="25"/>
      <c r="H21" s="25"/>
      <c r="I21" s="25"/>
      <c r="J21" s="25"/>
      <c r="K21" s="25"/>
      <c r="L21" s="25"/>
      <c r="M21" s="25"/>
      <c r="N21" s="25"/>
      <c r="O21" s="25"/>
      <c r="P21" s="25"/>
      <c r="Q21" s="25"/>
      <c r="R21" s="25"/>
      <c r="S21" s="25"/>
      <c r="T21" s="25"/>
      <c r="U21" s="25"/>
    </row>
    <row r="22" spans="2:21">
      <c r="B22" s="25"/>
      <c r="C22" s="25"/>
      <c r="D22" s="25"/>
      <c r="E22" s="25"/>
      <c r="F22" s="25"/>
      <c r="G22" s="25"/>
      <c r="H22" s="25"/>
      <c r="I22" s="25"/>
      <c r="J22" s="25"/>
      <c r="K22" s="25"/>
      <c r="L22" s="25"/>
      <c r="M22" s="25"/>
      <c r="N22" s="25"/>
      <c r="O22" s="25"/>
      <c r="P22" s="25"/>
      <c r="Q22" s="25"/>
      <c r="R22" s="25"/>
      <c r="S22" s="25"/>
      <c r="T22" s="25"/>
      <c r="U22" s="25"/>
    </row>
    <row r="23" spans="2:21">
      <c r="B23" s="25"/>
      <c r="C23" s="25"/>
      <c r="D23" s="25"/>
      <c r="E23" s="25"/>
      <c r="F23" s="25"/>
      <c r="G23" s="25"/>
      <c r="H23" s="25"/>
      <c r="I23" s="25"/>
      <c r="J23" s="25"/>
      <c r="K23" s="25"/>
      <c r="L23" s="25"/>
      <c r="M23" s="25"/>
      <c r="N23" s="25"/>
      <c r="O23" s="25"/>
      <c r="P23" s="25"/>
      <c r="Q23" s="25"/>
      <c r="R23" s="25"/>
      <c r="S23" s="25"/>
      <c r="T23" s="25"/>
      <c r="U23" s="25"/>
    </row>
    <row r="24" spans="2:21">
      <c r="B24" s="25"/>
      <c r="C24" s="25"/>
      <c r="D24" s="25"/>
      <c r="E24" s="25"/>
      <c r="F24" s="25"/>
      <c r="G24" s="25"/>
      <c r="H24" s="25"/>
      <c r="I24" s="25"/>
      <c r="J24" s="25"/>
      <c r="K24" s="25"/>
      <c r="L24" s="25"/>
      <c r="M24" s="25"/>
      <c r="N24" s="25"/>
      <c r="O24" s="25"/>
      <c r="P24" s="25"/>
      <c r="Q24" s="25"/>
      <c r="R24" s="25"/>
      <c r="S24" s="25"/>
      <c r="T24" s="25"/>
      <c r="U24" s="25"/>
    </row>
    <row r="25" spans="2:21">
      <c r="B25" s="25"/>
      <c r="C25" s="25"/>
      <c r="D25" s="25"/>
      <c r="E25" s="25"/>
      <c r="F25" s="25"/>
      <c r="G25" s="25"/>
      <c r="H25" s="25"/>
      <c r="I25" s="25"/>
      <c r="J25" s="25"/>
      <c r="K25" s="25"/>
      <c r="L25" s="25"/>
      <c r="M25" s="25"/>
      <c r="N25" s="25"/>
      <c r="O25" s="25"/>
      <c r="P25" s="25"/>
      <c r="Q25" s="25"/>
      <c r="R25" s="25"/>
      <c r="S25" s="25"/>
      <c r="T25" s="25"/>
      <c r="U25" s="25"/>
    </row>
    <row r="26" spans="2:21">
      <c r="B26" s="25"/>
      <c r="C26" s="25"/>
      <c r="D26" s="25"/>
      <c r="E26" s="25"/>
      <c r="F26" s="25"/>
      <c r="G26" s="25"/>
      <c r="H26" s="25"/>
      <c r="I26" s="25"/>
      <c r="J26" s="25"/>
      <c r="K26" s="25"/>
      <c r="L26" s="25"/>
      <c r="M26" s="25"/>
      <c r="N26" s="25"/>
      <c r="O26" s="25"/>
      <c r="P26" s="25"/>
      <c r="Q26" s="25"/>
      <c r="R26" s="25"/>
      <c r="S26" s="25"/>
      <c r="T26" s="25"/>
      <c r="U26" s="25"/>
    </row>
    <row r="27" spans="2:21">
      <c r="B27" s="25"/>
      <c r="C27" s="25"/>
      <c r="D27" s="25"/>
      <c r="E27" s="25"/>
      <c r="F27" s="25"/>
      <c r="G27" s="25"/>
      <c r="H27" s="25"/>
      <c r="I27" s="25"/>
      <c r="J27" s="25"/>
      <c r="K27" s="25"/>
      <c r="L27" s="25"/>
      <c r="M27" s="25"/>
      <c r="N27" s="25"/>
      <c r="O27" s="25"/>
      <c r="P27" s="25"/>
      <c r="Q27" s="25"/>
      <c r="R27" s="25"/>
      <c r="S27" s="25"/>
      <c r="T27" s="25"/>
      <c r="U27" s="25"/>
    </row>
    <row r="28" spans="2:21">
      <c r="B28" s="25"/>
      <c r="C28" s="25"/>
      <c r="D28" s="25"/>
      <c r="E28" s="25"/>
      <c r="F28" s="25"/>
      <c r="G28" s="25"/>
      <c r="H28" s="25"/>
      <c r="I28" s="25"/>
      <c r="J28" s="25"/>
      <c r="K28" s="25"/>
      <c r="L28" s="25"/>
      <c r="M28" s="25"/>
      <c r="N28" s="25"/>
      <c r="O28" s="25"/>
      <c r="P28" s="25"/>
      <c r="Q28" s="25"/>
      <c r="R28" s="25"/>
      <c r="S28" s="25"/>
      <c r="T28" s="25"/>
      <c r="U28" s="25"/>
    </row>
    <row r="29" spans="2:21">
      <c r="B29" s="25"/>
      <c r="C29" s="25"/>
      <c r="D29" s="25"/>
      <c r="E29" s="25"/>
      <c r="F29" s="25"/>
      <c r="G29" s="25"/>
      <c r="H29" s="25"/>
      <c r="I29" s="25"/>
      <c r="J29" s="25"/>
      <c r="K29" s="25"/>
      <c r="L29" s="25"/>
      <c r="M29" s="25"/>
      <c r="N29" s="25"/>
      <c r="O29" s="25"/>
      <c r="P29" s="25"/>
      <c r="Q29" s="25"/>
      <c r="R29" s="25"/>
      <c r="S29" s="25"/>
      <c r="T29" s="25"/>
      <c r="U29" s="25"/>
    </row>
    <row r="30" spans="2:21">
      <c r="B30" s="25"/>
      <c r="C30" s="25"/>
      <c r="D30" s="25"/>
      <c r="E30" s="25"/>
      <c r="F30" s="25"/>
      <c r="G30" s="25"/>
      <c r="H30" s="25"/>
      <c r="I30" s="25"/>
      <c r="J30" s="25"/>
      <c r="K30" s="25"/>
      <c r="L30" s="25"/>
      <c r="M30" s="25"/>
      <c r="N30" s="25"/>
      <c r="O30" s="25"/>
      <c r="P30" s="25"/>
      <c r="Q30" s="25"/>
      <c r="R30" s="25"/>
      <c r="S30" s="25"/>
      <c r="T30" s="25"/>
      <c r="U30" s="25"/>
    </row>
    <row r="31" spans="2:21">
      <c r="B31" s="25"/>
      <c r="C31" s="25"/>
      <c r="D31" s="25"/>
      <c r="E31" s="25"/>
      <c r="F31" s="25"/>
      <c r="G31" s="25"/>
      <c r="H31" s="25"/>
      <c r="I31" s="25"/>
      <c r="J31" s="25"/>
      <c r="K31" s="25"/>
      <c r="L31" s="25"/>
      <c r="M31" s="25"/>
      <c r="N31" s="25"/>
      <c r="O31" s="25"/>
      <c r="P31" s="25"/>
      <c r="Q31" s="25"/>
      <c r="R31" s="25"/>
      <c r="S31" s="25"/>
      <c r="T31" s="25"/>
      <c r="U31" s="25"/>
    </row>
    <row r="32" spans="2:21">
      <c r="B32" s="25"/>
      <c r="C32" s="25"/>
      <c r="D32" s="25"/>
      <c r="E32" s="25"/>
      <c r="F32" s="25"/>
      <c r="G32" s="25"/>
      <c r="H32" s="25"/>
      <c r="I32" s="25"/>
      <c r="J32" s="25"/>
      <c r="K32" s="25"/>
      <c r="L32" s="25"/>
      <c r="M32" s="25"/>
      <c r="N32" s="25"/>
      <c r="O32" s="25"/>
      <c r="P32" s="25"/>
      <c r="Q32" s="25"/>
      <c r="R32" s="25"/>
      <c r="S32" s="25"/>
      <c r="T32" s="25"/>
      <c r="U32" s="25"/>
    </row>
    <row r="33" spans="2:21">
      <c r="B33" s="25"/>
      <c r="C33" s="25"/>
      <c r="D33" s="25"/>
      <c r="E33" s="25"/>
      <c r="F33" s="25"/>
      <c r="G33" s="25"/>
      <c r="H33" s="25"/>
      <c r="I33" s="25"/>
      <c r="J33" s="25"/>
      <c r="K33" s="25"/>
      <c r="L33" s="25"/>
      <c r="M33" s="25"/>
      <c r="N33" s="25"/>
      <c r="O33" s="25"/>
      <c r="P33" s="25"/>
      <c r="Q33" s="25"/>
      <c r="R33" s="25"/>
      <c r="S33" s="25"/>
      <c r="T33" s="25"/>
      <c r="U33" s="25"/>
    </row>
    <row r="34" spans="2:21">
      <c r="B34" s="25"/>
      <c r="C34" s="25"/>
      <c r="D34" s="25"/>
      <c r="E34" s="25"/>
      <c r="F34" s="25"/>
      <c r="G34" s="25"/>
      <c r="H34" s="25"/>
      <c r="I34" s="25"/>
      <c r="J34" s="25"/>
      <c r="K34" s="25"/>
      <c r="L34" s="25"/>
      <c r="M34" s="25"/>
      <c r="N34" s="25"/>
      <c r="O34" s="25"/>
      <c r="P34" s="25"/>
      <c r="Q34" s="25"/>
      <c r="R34" s="25"/>
      <c r="S34" s="25"/>
      <c r="T34" s="25"/>
      <c r="U34" s="25"/>
    </row>
    <row r="35" spans="2:21">
      <c r="B35" s="25"/>
      <c r="C35" s="25"/>
      <c r="D35" s="25"/>
      <c r="E35" s="25"/>
      <c r="F35" s="25"/>
      <c r="G35" s="25"/>
      <c r="H35" s="25"/>
      <c r="I35" s="25"/>
      <c r="J35" s="25"/>
      <c r="K35" s="25"/>
      <c r="L35" s="25"/>
      <c r="M35" s="25"/>
      <c r="N35" s="25"/>
      <c r="O35" s="25"/>
      <c r="P35" s="25"/>
      <c r="Q35" s="25"/>
      <c r="R35" s="25"/>
      <c r="S35" s="25"/>
      <c r="T35" s="25"/>
      <c r="U35" s="25"/>
    </row>
    <row r="36" spans="2:21">
      <c r="B36" s="25"/>
      <c r="C36" s="25"/>
      <c r="D36" s="25"/>
      <c r="E36" s="25"/>
      <c r="F36" s="25"/>
      <c r="G36" s="25"/>
      <c r="H36" s="25"/>
      <c r="I36" s="25"/>
      <c r="J36" s="25"/>
      <c r="K36" s="25"/>
      <c r="L36" s="25"/>
      <c r="M36" s="25"/>
      <c r="N36" s="25"/>
      <c r="O36" s="25"/>
      <c r="P36" s="25"/>
      <c r="Q36" s="25"/>
      <c r="R36" s="25"/>
      <c r="S36" s="25"/>
      <c r="T36" s="25"/>
      <c r="U36" s="25"/>
    </row>
    <row r="37" spans="2:21">
      <c r="B37" s="25"/>
      <c r="C37" s="25"/>
      <c r="D37" s="25"/>
      <c r="E37" s="25"/>
      <c r="F37" s="25"/>
      <c r="G37" s="25"/>
      <c r="H37" s="25"/>
      <c r="I37" s="25"/>
      <c r="J37" s="25"/>
      <c r="K37" s="25"/>
      <c r="L37" s="25"/>
      <c r="M37" s="25"/>
      <c r="N37" s="25"/>
      <c r="O37" s="25"/>
      <c r="P37" s="25"/>
      <c r="Q37" s="25"/>
      <c r="R37" s="25"/>
      <c r="S37" s="25"/>
      <c r="T37" s="25"/>
      <c r="U37" s="25"/>
    </row>
    <row r="38" spans="2:21">
      <c r="B38" s="25"/>
      <c r="C38" s="25"/>
      <c r="D38" s="25"/>
      <c r="E38" s="25"/>
      <c r="F38" s="25"/>
      <c r="G38" s="25"/>
      <c r="H38" s="25"/>
      <c r="I38" s="25"/>
      <c r="J38" s="25"/>
      <c r="K38" s="25"/>
      <c r="L38" s="25"/>
      <c r="M38" s="25"/>
      <c r="N38" s="25"/>
      <c r="O38" s="25"/>
      <c r="P38" s="25"/>
      <c r="Q38" s="25"/>
      <c r="R38" s="25"/>
      <c r="S38" s="25"/>
      <c r="T38" s="25"/>
      <c r="U38" s="25"/>
    </row>
    <row r="39" spans="2:21">
      <c r="B39" s="25"/>
      <c r="C39" s="25"/>
      <c r="D39" s="25"/>
      <c r="E39" s="25"/>
      <c r="F39" s="25"/>
      <c r="G39" s="25"/>
      <c r="H39" s="25"/>
      <c r="I39" s="25"/>
      <c r="J39" s="25"/>
      <c r="K39" s="25"/>
      <c r="L39" s="25"/>
      <c r="M39" s="25"/>
      <c r="N39" s="25"/>
      <c r="O39" s="25"/>
      <c r="P39" s="25"/>
      <c r="Q39" s="25"/>
      <c r="R39" s="25"/>
      <c r="S39" s="25"/>
      <c r="T39" s="25"/>
      <c r="U39" s="25"/>
    </row>
    <row r="40" spans="2:21">
      <c r="B40" s="25"/>
      <c r="C40" s="25"/>
      <c r="D40" s="25"/>
      <c r="E40" s="25"/>
      <c r="F40" s="25"/>
      <c r="G40" s="25"/>
      <c r="H40" s="25"/>
      <c r="I40" s="25"/>
      <c r="J40" s="25"/>
      <c r="K40" s="25"/>
      <c r="L40" s="25"/>
      <c r="M40" s="25"/>
      <c r="N40" s="25"/>
      <c r="O40" s="25"/>
      <c r="P40" s="25"/>
      <c r="Q40" s="25"/>
      <c r="R40" s="25"/>
      <c r="S40" s="25"/>
      <c r="T40" s="25"/>
      <c r="U40" s="25"/>
    </row>
    <row r="41" spans="2:21">
      <c r="B41" s="25"/>
      <c r="C41" s="25"/>
      <c r="D41" s="25"/>
      <c r="E41" s="25"/>
      <c r="F41" s="25"/>
      <c r="G41" s="25"/>
      <c r="H41" s="25"/>
      <c r="I41" s="25"/>
      <c r="J41" s="25"/>
      <c r="K41" s="25"/>
      <c r="L41" s="25"/>
      <c r="M41" s="25"/>
      <c r="N41" s="25"/>
      <c r="O41" s="25"/>
      <c r="P41" s="25"/>
      <c r="Q41" s="25"/>
      <c r="R41" s="25"/>
      <c r="S41" s="25"/>
      <c r="T41" s="25"/>
      <c r="U41" s="25"/>
    </row>
    <row r="42" spans="2:21">
      <c r="B42" s="25"/>
      <c r="C42" s="25"/>
      <c r="D42" s="25"/>
      <c r="E42" s="25"/>
      <c r="F42" s="25"/>
      <c r="G42" s="25"/>
      <c r="H42" s="25"/>
      <c r="I42" s="25"/>
      <c r="J42" s="25"/>
      <c r="K42" s="25"/>
      <c r="L42" s="25"/>
      <c r="M42" s="25"/>
      <c r="N42" s="25"/>
      <c r="O42" s="25"/>
      <c r="P42" s="25"/>
      <c r="Q42" s="25"/>
      <c r="R42" s="25"/>
      <c r="S42" s="25"/>
      <c r="T42" s="25"/>
      <c r="U42" s="25"/>
    </row>
    <row r="43" spans="2:21">
      <c r="B43" s="25"/>
      <c r="C43" s="25"/>
      <c r="D43" s="25"/>
      <c r="E43" s="25"/>
      <c r="F43" s="25"/>
      <c r="G43" s="25"/>
      <c r="H43" s="25"/>
      <c r="I43" s="25"/>
      <c r="J43" s="25"/>
      <c r="K43" s="25"/>
      <c r="L43" s="25"/>
      <c r="M43" s="25"/>
      <c r="N43" s="25"/>
      <c r="O43" s="25"/>
      <c r="P43" s="25"/>
      <c r="Q43" s="25"/>
      <c r="R43" s="25"/>
      <c r="S43" s="25"/>
      <c r="T43" s="25"/>
      <c r="U43" s="25"/>
    </row>
    <row r="44" spans="2:21">
      <c r="B44" s="25"/>
      <c r="C44" s="25"/>
      <c r="D44" s="25"/>
      <c r="E44" s="25"/>
      <c r="F44" s="25"/>
      <c r="G44" s="25"/>
      <c r="H44" s="25"/>
      <c r="I44" s="25"/>
      <c r="J44" s="25"/>
      <c r="K44" s="25"/>
      <c r="L44" s="25"/>
      <c r="M44" s="25"/>
      <c r="N44" s="25"/>
      <c r="O44" s="25"/>
      <c r="P44" s="25"/>
      <c r="Q44" s="25"/>
      <c r="R44" s="25"/>
      <c r="S44" s="25"/>
      <c r="T44" s="25"/>
      <c r="U44" s="25"/>
    </row>
    <row r="45" spans="2:21">
      <c r="B45" s="25"/>
      <c r="C45" s="25"/>
      <c r="D45" s="25"/>
      <c r="E45" s="25"/>
      <c r="F45" s="25"/>
      <c r="G45" s="25"/>
      <c r="H45" s="25"/>
      <c r="I45" s="25"/>
      <c r="J45" s="25"/>
      <c r="K45" s="25"/>
      <c r="L45" s="25"/>
      <c r="M45" s="25"/>
      <c r="N45" s="25"/>
      <c r="O45" s="25"/>
      <c r="P45" s="25"/>
      <c r="Q45" s="25"/>
      <c r="R45" s="25"/>
      <c r="S45" s="25"/>
      <c r="T45" s="25"/>
      <c r="U45" s="25"/>
    </row>
    <row r="46" spans="2:21">
      <c r="B46" s="25"/>
      <c r="C46" s="25"/>
      <c r="D46" s="25"/>
      <c r="E46" s="25"/>
      <c r="F46" s="25"/>
      <c r="G46" s="25"/>
      <c r="H46" s="25"/>
      <c r="I46" s="25"/>
      <c r="J46" s="25"/>
      <c r="K46" s="25"/>
      <c r="L46" s="25"/>
      <c r="M46" s="25"/>
      <c r="N46" s="25"/>
      <c r="O46" s="25"/>
      <c r="P46" s="25"/>
      <c r="Q46" s="25"/>
      <c r="R46" s="25"/>
      <c r="S46" s="25"/>
      <c r="T46" s="25"/>
      <c r="U46" s="25"/>
    </row>
    <row r="47" spans="2:21">
      <c r="B47" s="25"/>
      <c r="C47" s="25"/>
      <c r="D47" s="25"/>
      <c r="E47" s="25"/>
      <c r="F47" s="25"/>
      <c r="G47" s="25"/>
      <c r="H47" s="25"/>
      <c r="I47" s="25"/>
      <c r="J47" s="25"/>
      <c r="K47" s="25"/>
      <c r="L47" s="25"/>
      <c r="M47" s="25"/>
      <c r="N47" s="25"/>
      <c r="O47" s="25"/>
      <c r="P47" s="25"/>
      <c r="Q47" s="25"/>
      <c r="R47" s="25"/>
      <c r="S47" s="25"/>
      <c r="T47" s="25"/>
      <c r="U47" s="25"/>
    </row>
    <row r="48" spans="2:21">
      <c r="B48" s="25"/>
      <c r="C48" s="25"/>
      <c r="D48" s="25"/>
      <c r="E48" s="25"/>
      <c r="F48" s="25"/>
      <c r="G48" s="25"/>
      <c r="H48" s="25"/>
      <c r="I48" s="25"/>
      <c r="J48" s="25"/>
      <c r="K48" s="25"/>
      <c r="L48" s="25"/>
      <c r="M48" s="25"/>
      <c r="N48" s="25"/>
      <c r="O48" s="25"/>
      <c r="P48" s="25"/>
      <c r="Q48" s="25"/>
      <c r="R48" s="25"/>
      <c r="S48" s="25"/>
      <c r="T48" s="25"/>
      <c r="U48" s="25"/>
    </row>
    <row r="49" spans="2:21">
      <c r="B49" s="25"/>
      <c r="C49" s="25"/>
      <c r="D49" s="25"/>
      <c r="E49" s="25"/>
      <c r="F49" s="25"/>
      <c r="G49" s="25"/>
      <c r="H49" s="25"/>
      <c r="I49" s="25"/>
      <c r="J49" s="25"/>
      <c r="K49" s="25"/>
      <c r="L49" s="25"/>
      <c r="M49" s="25"/>
      <c r="N49" s="25"/>
      <c r="O49" s="25"/>
      <c r="P49" s="25"/>
      <c r="Q49" s="25"/>
      <c r="R49" s="25"/>
      <c r="S49" s="25"/>
      <c r="T49" s="25"/>
      <c r="U49" s="25"/>
    </row>
    <row r="50" spans="2:21">
      <c r="B50" s="25"/>
      <c r="C50" s="25"/>
      <c r="D50" s="25"/>
      <c r="E50" s="25"/>
      <c r="F50" s="25"/>
      <c r="G50" s="25"/>
      <c r="H50" s="25"/>
      <c r="I50" s="25"/>
      <c r="J50" s="25"/>
      <c r="K50" s="25"/>
      <c r="L50" s="25"/>
      <c r="M50" s="25"/>
      <c r="N50" s="25"/>
      <c r="O50" s="25"/>
      <c r="P50" s="25"/>
      <c r="Q50" s="25"/>
      <c r="R50" s="25"/>
      <c r="S50" s="25"/>
      <c r="T50" s="25"/>
      <c r="U50" s="25"/>
    </row>
    <row r="51" spans="2:21">
      <c r="B51" s="25"/>
      <c r="C51" s="25"/>
      <c r="D51" s="25"/>
      <c r="E51" s="25"/>
      <c r="F51" s="25"/>
      <c r="G51" s="25"/>
      <c r="H51" s="25"/>
      <c r="I51" s="25"/>
      <c r="J51" s="25"/>
      <c r="K51" s="25"/>
      <c r="L51" s="25"/>
      <c r="M51" s="25"/>
      <c r="N51" s="25"/>
      <c r="O51" s="25"/>
      <c r="P51" s="25"/>
      <c r="Q51" s="25"/>
      <c r="R51" s="25"/>
      <c r="S51" s="25"/>
      <c r="T51" s="25"/>
      <c r="U51" s="25"/>
    </row>
    <row r="52" spans="2:21">
      <c r="B52" s="25"/>
      <c r="C52" s="25"/>
      <c r="D52" s="25"/>
      <c r="E52" s="25"/>
      <c r="F52" s="25"/>
      <c r="G52" s="25"/>
      <c r="H52" s="25"/>
      <c r="I52" s="25"/>
      <c r="J52" s="25"/>
      <c r="K52" s="25"/>
      <c r="L52" s="25"/>
      <c r="M52" s="25"/>
      <c r="N52" s="25"/>
      <c r="O52" s="25"/>
      <c r="P52" s="25"/>
      <c r="Q52" s="25"/>
      <c r="R52" s="25"/>
      <c r="S52" s="25"/>
      <c r="T52" s="25"/>
      <c r="U52" s="25"/>
    </row>
    <row r="53" spans="2:21">
      <c r="B53" s="25"/>
      <c r="C53" s="25"/>
      <c r="D53" s="25"/>
      <c r="E53" s="25"/>
      <c r="F53" s="25"/>
      <c r="G53" s="25"/>
      <c r="H53" s="25"/>
      <c r="I53" s="25"/>
      <c r="J53" s="25"/>
      <c r="K53" s="25"/>
      <c r="L53" s="25"/>
      <c r="M53" s="25"/>
      <c r="N53" s="25"/>
      <c r="O53" s="25"/>
      <c r="P53" s="25"/>
      <c r="Q53" s="25"/>
      <c r="R53" s="25"/>
      <c r="S53" s="25"/>
      <c r="T53" s="25"/>
      <c r="U53" s="25"/>
    </row>
    <row r="54" spans="2:21">
      <c r="B54" s="25"/>
      <c r="C54" s="25"/>
      <c r="D54" s="25"/>
      <c r="E54" s="25"/>
      <c r="F54" s="25"/>
      <c r="G54" s="25"/>
      <c r="H54" s="25"/>
      <c r="I54" s="25"/>
      <c r="J54" s="25"/>
      <c r="K54" s="25"/>
      <c r="L54" s="25"/>
      <c r="M54" s="25"/>
      <c r="N54" s="25"/>
      <c r="O54" s="25"/>
      <c r="P54" s="25"/>
      <c r="Q54" s="25"/>
      <c r="R54" s="25"/>
      <c r="S54" s="25"/>
      <c r="T54" s="25"/>
      <c r="U54" s="25"/>
    </row>
    <row r="55" spans="2:21">
      <c r="B55" s="25"/>
      <c r="C55" s="25"/>
      <c r="D55" s="25"/>
      <c r="E55" s="25"/>
      <c r="F55" s="25"/>
      <c r="G55" s="25"/>
      <c r="H55" s="25"/>
      <c r="I55" s="25"/>
      <c r="J55" s="25"/>
      <c r="K55" s="25"/>
      <c r="L55" s="25"/>
      <c r="M55" s="25"/>
      <c r="N55" s="25"/>
      <c r="O55" s="25"/>
      <c r="P55" s="25"/>
      <c r="Q55" s="25"/>
      <c r="R55" s="25"/>
      <c r="S55" s="25"/>
      <c r="T55" s="25"/>
      <c r="U55" s="25"/>
    </row>
    <row r="56" spans="2:21">
      <c r="B56" s="25"/>
      <c r="C56" s="25"/>
      <c r="D56" s="25"/>
      <c r="E56" s="25"/>
      <c r="F56" s="25"/>
      <c r="G56" s="25"/>
      <c r="H56" s="25"/>
      <c r="I56" s="25"/>
      <c r="J56" s="25"/>
      <c r="K56" s="25"/>
      <c r="L56" s="25"/>
      <c r="M56" s="25"/>
      <c r="N56" s="25"/>
      <c r="O56" s="25"/>
      <c r="P56" s="25"/>
      <c r="Q56" s="25"/>
      <c r="R56" s="25"/>
      <c r="S56" s="25"/>
      <c r="T56" s="25"/>
      <c r="U56" s="25"/>
    </row>
    <row r="57" spans="2:21">
      <c r="B57" s="25"/>
      <c r="C57" s="25"/>
      <c r="D57" s="25"/>
      <c r="E57" s="25"/>
      <c r="F57" s="25"/>
      <c r="G57" s="25"/>
      <c r="H57" s="25"/>
      <c r="I57" s="25"/>
      <c r="J57" s="25"/>
      <c r="K57" s="25"/>
      <c r="L57" s="25"/>
      <c r="M57" s="25"/>
      <c r="N57" s="25"/>
      <c r="O57" s="25"/>
      <c r="P57" s="25"/>
      <c r="Q57" s="25"/>
      <c r="R57" s="25"/>
      <c r="S57" s="25"/>
      <c r="T57" s="25"/>
      <c r="U57" s="25"/>
    </row>
    <row r="58" spans="2:21">
      <c r="B58" s="25"/>
      <c r="C58" s="25"/>
      <c r="D58" s="25"/>
      <c r="E58" s="25"/>
      <c r="F58" s="25"/>
      <c r="G58" s="25"/>
      <c r="H58" s="25"/>
      <c r="I58" s="25"/>
      <c r="J58" s="25"/>
      <c r="K58" s="25"/>
      <c r="L58" s="25"/>
      <c r="M58" s="25"/>
      <c r="N58" s="25"/>
      <c r="O58" s="25"/>
      <c r="P58" s="25"/>
      <c r="Q58" s="25"/>
      <c r="R58" s="25"/>
      <c r="S58" s="25"/>
      <c r="T58" s="25"/>
      <c r="U58" s="25"/>
    </row>
    <row r="59" spans="2:21">
      <c r="B59" s="25"/>
      <c r="C59" s="25"/>
      <c r="D59" s="25"/>
      <c r="E59" s="25"/>
      <c r="F59" s="25"/>
      <c r="G59" s="25"/>
      <c r="H59" s="25"/>
      <c r="I59" s="25"/>
      <c r="J59" s="25"/>
      <c r="K59" s="25"/>
      <c r="L59" s="25"/>
      <c r="M59" s="25"/>
      <c r="N59" s="25"/>
      <c r="O59" s="25"/>
      <c r="P59" s="25"/>
      <c r="Q59" s="25"/>
      <c r="R59" s="25"/>
      <c r="S59" s="25"/>
      <c r="T59" s="25"/>
      <c r="U59" s="25"/>
    </row>
    <row r="60" spans="2:21">
      <c r="B60" s="25"/>
      <c r="C60" s="25"/>
      <c r="D60" s="25"/>
      <c r="E60" s="25"/>
      <c r="F60" s="25"/>
      <c r="G60" s="25"/>
      <c r="H60" s="25"/>
      <c r="I60" s="25"/>
      <c r="J60" s="25"/>
      <c r="K60" s="25"/>
      <c r="L60" s="25"/>
      <c r="M60" s="25"/>
      <c r="N60" s="25"/>
      <c r="O60" s="25"/>
      <c r="P60" s="25"/>
      <c r="Q60" s="25"/>
      <c r="R60" s="25"/>
      <c r="S60" s="25"/>
      <c r="T60" s="25"/>
      <c r="U60" s="25"/>
    </row>
    <row r="61" spans="2:21">
      <c r="B61" s="25"/>
      <c r="C61" s="25"/>
      <c r="D61" s="25"/>
      <c r="E61" s="25"/>
      <c r="F61" s="25"/>
      <c r="G61" s="25"/>
      <c r="H61" s="25"/>
      <c r="I61" s="25"/>
      <c r="J61" s="25"/>
      <c r="K61" s="25"/>
      <c r="L61" s="25"/>
      <c r="M61" s="25"/>
      <c r="N61" s="25"/>
      <c r="O61" s="25"/>
      <c r="P61" s="25"/>
      <c r="Q61" s="25"/>
      <c r="R61" s="25"/>
      <c r="S61" s="25"/>
      <c r="T61" s="25"/>
      <c r="U61" s="25"/>
    </row>
    <row r="62" spans="2:21">
      <c r="B62" s="25"/>
      <c r="C62" s="25"/>
      <c r="D62" s="25"/>
      <c r="E62" s="25"/>
      <c r="F62" s="25"/>
      <c r="G62" s="25"/>
      <c r="H62" s="25"/>
      <c r="I62" s="25"/>
      <c r="J62" s="25"/>
      <c r="K62" s="25"/>
      <c r="L62" s="25"/>
      <c r="M62" s="25"/>
      <c r="N62" s="25"/>
      <c r="O62" s="25"/>
      <c r="P62" s="25"/>
      <c r="Q62" s="25"/>
      <c r="R62" s="25"/>
      <c r="S62" s="25"/>
      <c r="T62" s="25"/>
      <c r="U62" s="25"/>
    </row>
    <row r="63" spans="2:21">
      <c r="B63" s="25"/>
      <c r="C63" s="25"/>
      <c r="D63" s="25"/>
      <c r="E63" s="25"/>
      <c r="F63" s="25"/>
      <c r="G63" s="25"/>
      <c r="H63" s="25"/>
      <c r="I63" s="25"/>
      <c r="J63" s="25"/>
      <c r="K63" s="25"/>
      <c r="L63" s="25"/>
      <c r="M63" s="25"/>
      <c r="N63" s="25"/>
      <c r="O63" s="25"/>
      <c r="P63" s="25"/>
      <c r="Q63" s="25"/>
      <c r="R63" s="25"/>
      <c r="S63" s="25"/>
      <c r="T63" s="25"/>
      <c r="U63" s="25"/>
    </row>
    <row r="64" spans="2:21">
      <c r="B64" s="25"/>
      <c r="C64" s="25"/>
      <c r="D64" s="25"/>
      <c r="E64" s="25"/>
      <c r="F64" s="25"/>
      <c r="G64" s="25"/>
      <c r="H64" s="25"/>
      <c r="I64" s="25"/>
      <c r="J64" s="25"/>
      <c r="K64" s="25"/>
      <c r="L64" s="25"/>
      <c r="M64" s="25"/>
      <c r="N64" s="25"/>
      <c r="O64" s="25"/>
      <c r="P64" s="25"/>
      <c r="Q64" s="25"/>
      <c r="R64" s="25"/>
      <c r="S64" s="25"/>
      <c r="T64" s="25"/>
      <c r="U64" s="25"/>
    </row>
    <row r="65" spans="2:21">
      <c r="B65" s="25"/>
      <c r="C65" s="25"/>
      <c r="D65" s="25"/>
      <c r="E65" s="25"/>
      <c r="F65" s="25"/>
      <c r="G65" s="25"/>
      <c r="H65" s="25"/>
      <c r="I65" s="25"/>
      <c r="J65" s="25"/>
      <c r="K65" s="25"/>
      <c r="L65" s="25"/>
      <c r="M65" s="25"/>
      <c r="N65" s="25"/>
      <c r="O65" s="25"/>
      <c r="P65" s="25"/>
      <c r="Q65" s="25"/>
      <c r="R65" s="25"/>
      <c r="S65" s="25"/>
      <c r="T65" s="25"/>
      <c r="U65" s="25"/>
    </row>
    <row r="66" spans="2:21">
      <c r="B66" s="25"/>
      <c r="C66" s="25"/>
      <c r="D66" s="25"/>
      <c r="E66" s="25"/>
      <c r="F66" s="25"/>
      <c r="G66" s="25"/>
      <c r="H66" s="25"/>
      <c r="I66" s="25"/>
      <c r="J66" s="25"/>
      <c r="K66" s="25"/>
      <c r="L66" s="25"/>
      <c r="M66" s="25"/>
      <c r="N66" s="25"/>
      <c r="O66" s="25"/>
      <c r="P66" s="25"/>
      <c r="Q66" s="25"/>
      <c r="R66" s="25"/>
      <c r="S66" s="25"/>
      <c r="T66" s="25"/>
      <c r="U66" s="25"/>
    </row>
    <row r="67" spans="2:21">
      <c r="B67" s="25"/>
      <c r="C67" s="25"/>
      <c r="D67" s="25"/>
      <c r="E67" s="25"/>
      <c r="F67" s="25"/>
      <c r="G67" s="25"/>
      <c r="H67" s="25"/>
      <c r="I67" s="25"/>
      <c r="J67" s="25"/>
      <c r="K67" s="25"/>
      <c r="L67" s="25"/>
      <c r="M67" s="25"/>
      <c r="N67" s="25"/>
      <c r="O67" s="25"/>
      <c r="P67" s="25"/>
      <c r="Q67" s="25"/>
      <c r="R67" s="25"/>
      <c r="S67" s="25"/>
      <c r="T67" s="25"/>
      <c r="U67" s="25"/>
    </row>
    <row r="68" spans="2:21">
      <c r="B68" s="25"/>
      <c r="C68" s="25"/>
      <c r="D68" s="25"/>
      <c r="E68" s="25"/>
      <c r="F68" s="25"/>
      <c r="G68" s="25"/>
      <c r="H68" s="25"/>
      <c r="I68" s="25"/>
      <c r="J68" s="25"/>
      <c r="K68" s="25"/>
      <c r="L68" s="25"/>
      <c r="M68" s="25"/>
      <c r="N68" s="25"/>
      <c r="O68" s="25"/>
      <c r="P68" s="25"/>
      <c r="Q68" s="25"/>
      <c r="R68" s="25"/>
      <c r="S68" s="25"/>
      <c r="T68" s="25"/>
      <c r="U68" s="25"/>
    </row>
    <row r="69" spans="2:21">
      <c r="B69" s="25"/>
      <c r="C69" s="25"/>
      <c r="D69" s="25"/>
      <c r="E69" s="25"/>
      <c r="F69" s="25"/>
      <c r="G69" s="25"/>
      <c r="H69" s="25"/>
      <c r="I69" s="25"/>
      <c r="J69" s="25"/>
      <c r="K69" s="25"/>
      <c r="L69" s="25"/>
      <c r="M69" s="25"/>
      <c r="N69" s="25"/>
      <c r="O69" s="25"/>
      <c r="P69" s="25"/>
      <c r="Q69" s="25"/>
      <c r="R69" s="25"/>
      <c r="S69" s="25"/>
      <c r="T69" s="25"/>
      <c r="U69" s="25"/>
    </row>
    <row r="70" spans="2:21">
      <c r="B70" s="25"/>
      <c r="C70" s="25"/>
      <c r="D70" s="25"/>
      <c r="E70" s="25"/>
      <c r="F70" s="25"/>
      <c r="G70" s="25"/>
      <c r="H70" s="25"/>
      <c r="I70" s="25"/>
      <c r="J70" s="25"/>
      <c r="K70" s="25"/>
      <c r="L70" s="25"/>
      <c r="M70" s="25"/>
      <c r="N70" s="25"/>
      <c r="O70" s="25"/>
      <c r="P70" s="25"/>
      <c r="Q70" s="25"/>
      <c r="R70" s="25"/>
      <c r="S70" s="25"/>
      <c r="T70" s="25"/>
      <c r="U70" s="25"/>
    </row>
    <row r="71" spans="2:21">
      <c r="B71" s="25"/>
      <c r="C71" s="25"/>
      <c r="D71" s="25"/>
      <c r="E71" s="25"/>
      <c r="F71" s="25"/>
      <c r="G71" s="25"/>
      <c r="H71" s="25"/>
      <c r="I71" s="25"/>
      <c r="J71" s="25"/>
      <c r="K71" s="25"/>
      <c r="L71" s="25"/>
      <c r="M71" s="25"/>
      <c r="N71" s="25"/>
      <c r="O71" s="25"/>
      <c r="P71" s="25"/>
      <c r="Q71" s="25"/>
      <c r="R71" s="25"/>
      <c r="S71" s="25"/>
      <c r="T71" s="25"/>
      <c r="U71" s="25"/>
    </row>
    <row r="72" spans="2:21">
      <c r="B72" s="25"/>
      <c r="C72" s="25"/>
      <c r="D72" s="25"/>
      <c r="E72" s="25"/>
      <c r="F72" s="25"/>
      <c r="G72" s="25"/>
      <c r="H72" s="25"/>
      <c r="I72" s="25"/>
      <c r="J72" s="25"/>
      <c r="K72" s="25"/>
      <c r="L72" s="25"/>
      <c r="M72" s="25"/>
      <c r="N72" s="25"/>
      <c r="O72" s="25"/>
      <c r="P72" s="25"/>
      <c r="Q72" s="25"/>
      <c r="R72" s="25"/>
      <c r="S72" s="25"/>
      <c r="T72" s="25"/>
      <c r="U72" s="25"/>
    </row>
    <row r="73" spans="2:21">
      <c r="B73" s="25"/>
      <c r="C73" s="25"/>
      <c r="D73" s="25"/>
      <c r="E73" s="25"/>
      <c r="F73" s="25"/>
      <c r="G73" s="25"/>
      <c r="H73" s="25"/>
      <c r="I73" s="25"/>
      <c r="J73" s="25"/>
      <c r="K73" s="25"/>
      <c r="L73" s="25"/>
      <c r="M73" s="25"/>
      <c r="N73" s="25"/>
      <c r="O73" s="25"/>
      <c r="P73" s="25"/>
      <c r="Q73" s="25"/>
      <c r="R73" s="25"/>
      <c r="S73" s="25"/>
      <c r="T73" s="25"/>
      <c r="U73" s="25"/>
    </row>
    <row r="74" spans="2:21">
      <c r="B74" s="25"/>
      <c r="C74" s="25"/>
      <c r="D74" s="25"/>
      <c r="E74" s="25"/>
      <c r="F74" s="25"/>
      <c r="G74" s="25"/>
      <c r="H74" s="25"/>
      <c r="I74" s="25"/>
      <c r="J74" s="25"/>
      <c r="K74" s="25"/>
      <c r="L74" s="25"/>
      <c r="M74" s="25"/>
      <c r="N74" s="25"/>
      <c r="O74" s="25"/>
      <c r="P74" s="25"/>
      <c r="Q74" s="25"/>
      <c r="R74" s="25"/>
      <c r="S74" s="25"/>
      <c r="T74" s="25"/>
      <c r="U74" s="25"/>
    </row>
    <row r="75" spans="2:21">
      <c r="B75" s="25"/>
      <c r="C75" s="25"/>
      <c r="D75" s="25"/>
      <c r="E75" s="25"/>
      <c r="F75" s="25"/>
      <c r="G75" s="25"/>
      <c r="H75" s="25"/>
      <c r="I75" s="25"/>
      <c r="J75" s="25"/>
      <c r="K75" s="25"/>
      <c r="L75" s="25"/>
      <c r="M75" s="25"/>
      <c r="N75" s="25"/>
      <c r="O75" s="25"/>
      <c r="P75" s="25"/>
      <c r="Q75" s="25"/>
      <c r="R75" s="25"/>
      <c r="S75" s="25"/>
      <c r="T75" s="25"/>
      <c r="U75" s="25"/>
    </row>
    <row r="76" spans="2:21">
      <c r="B76" s="25"/>
      <c r="C76" s="25"/>
      <c r="D76" s="25"/>
      <c r="E76" s="25"/>
      <c r="F76" s="25"/>
      <c r="G76" s="25"/>
      <c r="H76" s="25"/>
      <c r="I76" s="25"/>
      <c r="J76" s="25"/>
      <c r="K76" s="25"/>
      <c r="L76" s="25"/>
      <c r="M76" s="25"/>
      <c r="N76" s="25"/>
      <c r="O76" s="25"/>
      <c r="P76" s="25"/>
      <c r="Q76" s="25"/>
      <c r="R76" s="25"/>
      <c r="S76" s="25"/>
      <c r="T76" s="25"/>
      <c r="U76" s="25"/>
    </row>
    <row r="77" spans="2:21">
      <c r="B77" s="25"/>
      <c r="C77" s="25"/>
      <c r="D77" s="25"/>
      <c r="E77" s="25"/>
      <c r="F77" s="25"/>
      <c r="G77" s="25"/>
      <c r="H77" s="25"/>
      <c r="I77" s="25"/>
      <c r="J77" s="25"/>
      <c r="K77" s="25"/>
      <c r="L77" s="25"/>
      <c r="M77" s="25"/>
      <c r="N77" s="25"/>
      <c r="O77" s="25"/>
      <c r="P77" s="25"/>
      <c r="Q77" s="25"/>
      <c r="R77" s="25"/>
      <c r="S77" s="25"/>
      <c r="T77" s="25"/>
      <c r="U77" s="25"/>
    </row>
    <row r="78" spans="2:21">
      <c r="B78" s="25"/>
      <c r="C78" s="25"/>
      <c r="D78" s="25"/>
      <c r="E78" s="25"/>
      <c r="F78" s="25"/>
      <c r="G78" s="25"/>
      <c r="H78" s="25"/>
      <c r="I78" s="25"/>
      <c r="J78" s="25"/>
      <c r="K78" s="25"/>
      <c r="L78" s="25"/>
      <c r="M78" s="25"/>
      <c r="N78" s="25"/>
      <c r="O78" s="25"/>
      <c r="P78" s="25"/>
      <c r="Q78" s="25"/>
      <c r="R78" s="25"/>
      <c r="S78" s="25"/>
      <c r="T78" s="25"/>
      <c r="U78" s="25"/>
    </row>
    <row r="79" spans="2:21">
      <c r="B79" s="25"/>
      <c r="C79" s="25"/>
      <c r="D79" s="25"/>
      <c r="E79" s="25"/>
      <c r="F79" s="25"/>
      <c r="G79" s="25"/>
      <c r="H79" s="25"/>
      <c r="I79" s="25"/>
      <c r="J79" s="25"/>
      <c r="K79" s="25"/>
      <c r="L79" s="25"/>
      <c r="M79" s="25"/>
      <c r="N79" s="25"/>
      <c r="O79" s="25"/>
      <c r="P79" s="25"/>
      <c r="Q79" s="25"/>
      <c r="R79" s="25"/>
      <c r="S79" s="25"/>
      <c r="T79" s="25"/>
      <c r="U79" s="25"/>
    </row>
    <row r="80" spans="2:21">
      <c r="B80" s="25"/>
      <c r="C80" s="25"/>
      <c r="D80" s="25"/>
      <c r="E80" s="25"/>
      <c r="F80" s="25"/>
      <c r="G80" s="25"/>
      <c r="H80" s="25"/>
      <c r="I80" s="25"/>
      <c r="J80" s="25"/>
      <c r="K80" s="25"/>
      <c r="L80" s="25"/>
      <c r="M80" s="25"/>
      <c r="N80" s="25"/>
      <c r="O80" s="25"/>
      <c r="P80" s="25"/>
      <c r="Q80" s="25"/>
      <c r="R80" s="25"/>
      <c r="S80" s="25"/>
      <c r="T80" s="25"/>
      <c r="U80" s="25"/>
    </row>
    <row r="81" spans="2:21">
      <c r="B81" s="25"/>
      <c r="C81" s="25"/>
      <c r="D81" s="25"/>
      <c r="E81" s="25"/>
      <c r="F81" s="25"/>
      <c r="G81" s="25"/>
      <c r="H81" s="25"/>
      <c r="I81" s="25"/>
      <c r="J81" s="25"/>
      <c r="K81" s="25"/>
      <c r="L81" s="25"/>
      <c r="M81" s="25"/>
      <c r="N81" s="25"/>
      <c r="O81" s="25"/>
      <c r="P81" s="25"/>
      <c r="Q81" s="25"/>
      <c r="R81" s="25"/>
      <c r="S81" s="25"/>
      <c r="T81" s="25"/>
      <c r="U81" s="25"/>
    </row>
    <row r="82" spans="2:21" ht="6" customHeight="1">
      <c r="B82" s="25"/>
      <c r="C82" s="25"/>
      <c r="D82" s="25"/>
      <c r="E82" s="25"/>
      <c r="F82" s="25"/>
      <c r="G82" s="25"/>
      <c r="H82" s="25"/>
      <c r="I82" s="25"/>
      <c r="J82" s="25"/>
      <c r="K82" s="25"/>
      <c r="L82" s="25"/>
      <c r="M82" s="25"/>
      <c r="N82" s="25"/>
      <c r="O82" s="25"/>
      <c r="P82" s="25"/>
      <c r="Q82" s="25"/>
      <c r="R82" s="25"/>
      <c r="S82" s="25"/>
      <c r="T82" s="25"/>
      <c r="U82" s="25"/>
    </row>
    <row r="83" spans="2:21" ht="21">
      <c r="B83" s="28" t="s">
        <v>364</v>
      </c>
      <c r="C83" s="28"/>
      <c r="D83" s="28"/>
      <c r="E83" s="28"/>
      <c r="F83" s="28"/>
      <c r="G83" s="28"/>
      <c r="H83" s="28"/>
      <c r="I83" s="28"/>
      <c r="J83" s="28"/>
      <c r="K83" s="28"/>
      <c r="L83" s="28"/>
      <c r="M83" s="28"/>
      <c r="N83" s="28"/>
      <c r="O83" s="28"/>
      <c r="P83" s="28"/>
      <c r="Q83" s="28"/>
      <c r="R83" s="28"/>
      <c r="S83" s="28"/>
      <c r="T83" s="28"/>
      <c r="U83" s="28"/>
    </row>
    <row r="84" spans="2:21" ht="18.75">
      <c r="B84" s="29" t="s">
        <v>365</v>
      </c>
      <c r="C84" s="29"/>
      <c r="D84" s="29"/>
      <c r="E84" s="29"/>
      <c r="F84" s="29"/>
      <c r="G84" s="29"/>
      <c r="H84" s="29"/>
      <c r="I84" s="29"/>
      <c r="J84" s="29"/>
      <c r="K84" s="29"/>
      <c r="L84" s="29"/>
      <c r="M84" s="29"/>
      <c r="N84" s="29"/>
      <c r="O84" s="29"/>
      <c r="P84" s="29"/>
      <c r="Q84" s="29"/>
      <c r="R84" s="29"/>
      <c r="S84" s="29"/>
      <c r="T84" s="29"/>
      <c r="U84" s="29"/>
    </row>
    <row r="85" spans="2:21" ht="8.25" customHeight="1">
      <c r="B85" s="27"/>
      <c r="C85" s="27"/>
      <c r="D85" s="27"/>
      <c r="E85" s="27"/>
      <c r="F85" s="27"/>
      <c r="G85" s="27"/>
      <c r="H85" s="27"/>
      <c r="I85" s="27"/>
      <c r="J85" s="27"/>
      <c r="K85" s="27"/>
      <c r="L85" s="27"/>
      <c r="M85" s="27"/>
      <c r="N85" s="27"/>
      <c r="O85" s="27"/>
      <c r="P85" s="27"/>
      <c r="Q85" s="27"/>
      <c r="R85" s="27"/>
      <c r="S85" s="27"/>
      <c r="T85" s="27"/>
      <c r="U85" s="27"/>
    </row>
    <row r="86" spans="2:21">
      <c r="B86" s="27"/>
      <c r="C86" s="27"/>
      <c r="D86" s="27"/>
      <c r="E86" s="27"/>
      <c r="F86" s="27"/>
      <c r="G86" s="27"/>
      <c r="H86" s="27"/>
      <c r="I86" s="27"/>
      <c r="J86" s="27"/>
      <c r="K86" s="27"/>
      <c r="L86" s="27"/>
      <c r="M86" s="27"/>
      <c r="N86" s="27"/>
      <c r="O86" s="27"/>
      <c r="Q86" s="27"/>
      <c r="R86" s="27"/>
      <c r="S86" s="27"/>
      <c r="T86" s="27"/>
      <c r="U86" s="27"/>
    </row>
    <row r="87" spans="2:21">
      <c r="B87" s="27"/>
      <c r="C87" s="27"/>
      <c r="D87" s="27"/>
      <c r="E87" s="27"/>
      <c r="F87" s="27"/>
      <c r="G87" s="27"/>
      <c r="H87" s="27"/>
      <c r="I87" s="27"/>
      <c r="J87" s="27"/>
      <c r="K87" s="27"/>
      <c r="L87" s="27"/>
      <c r="M87" s="27"/>
      <c r="N87" s="27"/>
      <c r="O87" s="27"/>
      <c r="P87" s="27"/>
      <c r="Q87" s="27"/>
      <c r="R87" s="27"/>
      <c r="S87" s="27"/>
      <c r="T87" s="27"/>
      <c r="U87" s="27"/>
    </row>
    <row r="88" spans="2:21">
      <c r="B88" s="27"/>
      <c r="C88" s="27"/>
      <c r="D88" s="27"/>
      <c r="E88" s="27"/>
      <c r="F88" s="27"/>
      <c r="G88" s="27"/>
      <c r="H88" s="27"/>
      <c r="I88" s="27"/>
      <c r="J88" s="27"/>
      <c r="K88" s="27"/>
      <c r="L88" s="27"/>
      <c r="M88" s="27"/>
      <c r="N88" s="27"/>
      <c r="O88" s="27"/>
      <c r="R88" s="27"/>
      <c r="S88" s="27"/>
      <c r="T88" s="27"/>
      <c r="U88" s="27"/>
    </row>
    <row r="89" spans="2:21">
      <c r="B89" s="27"/>
      <c r="C89" s="27"/>
      <c r="D89" s="27"/>
      <c r="E89" s="27"/>
      <c r="F89" s="27"/>
      <c r="G89" s="27"/>
      <c r="H89" s="27"/>
      <c r="I89" s="27"/>
      <c r="J89" s="27"/>
      <c r="K89" s="27"/>
      <c r="L89" s="27"/>
      <c r="M89" s="27"/>
      <c r="N89" s="27"/>
      <c r="O89" s="27"/>
      <c r="P89" s="27"/>
      <c r="Q89" s="27"/>
      <c r="R89" s="27"/>
      <c r="S89" s="27"/>
      <c r="T89" s="27"/>
      <c r="U89" s="27"/>
    </row>
    <row r="90" spans="2:21">
      <c r="B90" s="27"/>
      <c r="C90" s="27"/>
      <c r="D90" s="27"/>
      <c r="E90" s="27"/>
      <c r="F90" s="27"/>
      <c r="G90" s="27"/>
      <c r="H90" s="27"/>
      <c r="I90" s="27"/>
      <c r="J90" s="27"/>
      <c r="K90" s="27"/>
      <c r="L90" s="27"/>
      <c r="M90" s="27"/>
      <c r="N90" s="27"/>
      <c r="P90" s="27"/>
      <c r="Q90" s="27"/>
      <c r="R90" s="27"/>
      <c r="S90" s="27"/>
      <c r="T90" s="27"/>
      <c r="U90" s="27"/>
    </row>
  </sheetData>
  <mergeCells count="5">
    <mergeCell ref="B83:U83"/>
    <mergeCell ref="B84:U84"/>
    <mergeCell ref="B2:U3"/>
    <mergeCell ref="B4:U4"/>
    <mergeCell ref="B5:U5"/>
  </mergeCells>
  <pageMargins left="0.7" right="0.7" top="0.75" bottom="0.75" header="0.3" footer="0.3"/>
  <pageSetup paperSize="8" scale="68" fitToHeight="0"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IPL Performance Analytics - Raw</vt:lpstr>
      <vt:lpstr>PivotTables</vt:lpstr>
      <vt:lpstr>KPI Calculations</vt:lpstr>
      <vt:lpstr>KPI Dashboard Data</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DAKSH KHANDELWAL</dc:creator>
  <cp:lastModifiedBy>DAKSH KHANDELWAL</cp:lastModifiedBy>
  <cp:lastPrinted>2026-08-13T11:56:36Z</cp:lastPrinted>
  <dcterms:created xsi:type="dcterms:W3CDTF">2026-08-12T11:40:57Z</dcterms:created>
  <dcterms:modified xsi:type="dcterms:W3CDTF">2026-08-13T12:09:46Z</dcterms:modified>
</cp:coreProperties>
</file>