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41A7BB41-4914-4B57-93A3-D63120A2FFD2}" xr6:coauthVersionLast="47" xr6:coauthVersionMax="47" xr10:uidLastSave="{00000000-0000-0000-0000-000000000000}"/>
  <bookViews>
    <workbookView xWindow="-28920" yWindow="7470" windowWidth="29040" windowHeight="15720" activeTab="1" xr2:uid="{00000000-000D-0000-FFFF-FFFF00000000}"/>
  </bookViews>
  <sheets>
    <sheet name="Experiment information" sheetId="1" r:id="rId1"/>
    <sheet name="4ug" sheetId="26" r:id="rId2"/>
    <sheet name="8ug" sheetId="28" r:id="rId3"/>
    <sheet name="16ug" sheetId="2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5" i="26" l="1"/>
  <c r="B126" i="26"/>
  <c r="B132" i="26"/>
  <c r="B131" i="26"/>
  <c r="B130" i="26"/>
  <c r="B129" i="26"/>
  <c r="B128" i="26"/>
  <c r="B127" i="26"/>
  <c r="B127" i="28"/>
  <c r="B128" i="28"/>
  <c r="B129" i="28"/>
  <c r="B130" i="28"/>
  <c r="B131" i="28"/>
  <c r="B132" i="28"/>
  <c r="O131" i="27"/>
  <c r="O130" i="27"/>
  <c r="O129" i="27"/>
  <c r="O128" i="27"/>
  <c r="O127" i="27"/>
  <c r="O126" i="27"/>
  <c r="B128" i="27" l="1"/>
  <c r="B129" i="27"/>
  <c r="B130" i="27"/>
  <c r="B131" i="27"/>
  <c r="B132" i="27"/>
  <c r="E92" i="26"/>
  <c r="E93" i="26"/>
  <c r="E94" i="26"/>
  <c r="E95" i="26"/>
  <c r="E91" i="26"/>
  <c r="E92" i="28"/>
  <c r="E93" i="28"/>
  <c r="E94" i="28"/>
  <c r="E95" i="28"/>
  <c r="E97" i="28" s="1"/>
  <c r="E91" i="28"/>
  <c r="C94" i="26"/>
  <c r="AC35" i="26"/>
  <c r="AB35" i="26"/>
  <c r="AA35" i="26"/>
  <c r="Z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B35" i="26"/>
  <c r="AC35" i="28"/>
  <c r="AB35" i="28"/>
  <c r="AA35" i="28"/>
  <c r="Z35" i="28"/>
  <c r="X35" i="28"/>
  <c r="W35" i="28"/>
  <c r="V35" i="28"/>
  <c r="U35" i="28"/>
  <c r="T35" i="28"/>
  <c r="S35" i="28"/>
  <c r="R35" i="28"/>
  <c r="Q35" i="28"/>
  <c r="P35" i="28"/>
  <c r="O35" i="28"/>
  <c r="N35" i="28"/>
  <c r="M35" i="28"/>
  <c r="L35" i="28"/>
  <c r="K35" i="28"/>
  <c r="J35" i="28"/>
  <c r="I35" i="28"/>
  <c r="H35" i="28"/>
  <c r="G35" i="28"/>
  <c r="F35" i="28"/>
  <c r="E35" i="28"/>
  <c r="D35" i="28"/>
  <c r="C35" i="28"/>
  <c r="B35" i="28"/>
  <c r="C94" i="28"/>
  <c r="I95" i="28"/>
  <c r="H95" i="28"/>
  <c r="G95" i="28"/>
  <c r="F95" i="28"/>
  <c r="D95" i="28"/>
  <c r="C95" i="28"/>
  <c r="B95" i="28"/>
  <c r="I94" i="28"/>
  <c r="H94" i="28"/>
  <c r="G94" i="28"/>
  <c r="F94" i="28"/>
  <c r="D94" i="28"/>
  <c r="B94" i="28"/>
  <c r="I93" i="28"/>
  <c r="H93" i="28"/>
  <c r="G93" i="28"/>
  <c r="F93" i="28"/>
  <c r="D93" i="28"/>
  <c r="C93" i="28"/>
  <c r="B93" i="28"/>
  <c r="I92" i="28"/>
  <c r="H92" i="28"/>
  <c r="G92" i="28"/>
  <c r="F92" i="28"/>
  <c r="D92" i="28"/>
  <c r="C92" i="28"/>
  <c r="B92" i="28"/>
  <c r="B97" i="28" s="1"/>
  <c r="I91" i="28"/>
  <c r="H91" i="28"/>
  <c r="H97" i="28" s="1"/>
  <c r="G91" i="28"/>
  <c r="G97" i="28" s="1"/>
  <c r="F91" i="28"/>
  <c r="F97" i="28" s="1"/>
  <c r="D91" i="28"/>
  <c r="D97" i="28" s="1"/>
  <c r="C91" i="28"/>
  <c r="C97" i="28" s="1"/>
  <c r="B91" i="28"/>
  <c r="I90" i="28"/>
  <c r="H90" i="28"/>
  <c r="G90" i="28"/>
  <c r="F90" i="28"/>
  <c r="E90" i="28"/>
  <c r="D90" i="28"/>
  <c r="C90" i="28"/>
  <c r="B90" i="28"/>
  <c r="I83" i="28"/>
  <c r="H83" i="28"/>
  <c r="G83" i="28"/>
  <c r="F83" i="28"/>
  <c r="E83" i="28"/>
  <c r="D83" i="28"/>
  <c r="C83" i="28"/>
  <c r="B83" i="28"/>
  <c r="I77" i="28"/>
  <c r="H77" i="28"/>
  <c r="G77" i="28"/>
  <c r="F77" i="28"/>
  <c r="E77" i="28"/>
  <c r="D77" i="28"/>
  <c r="C77" i="28"/>
  <c r="B77" i="28"/>
  <c r="AC71" i="28"/>
  <c r="AB71" i="28"/>
  <c r="AA71" i="28"/>
  <c r="Z71" i="28"/>
  <c r="X71" i="28"/>
  <c r="W71" i="28"/>
  <c r="V71" i="28"/>
  <c r="U71" i="28"/>
  <c r="T71" i="28"/>
  <c r="S71" i="28"/>
  <c r="R71" i="28"/>
  <c r="Q71" i="28"/>
  <c r="P71" i="28"/>
  <c r="O71" i="28"/>
  <c r="N71" i="28"/>
  <c r="M71" i="28"/>
  <c r="L71" i="28"/>
  <c r="K71" i="28"/>
  <c r="J71" i="28"/>
  <c r="I71" i="28"/>
  <c r="H71" i="28"/>
  <c r="G71" i="28"/>
  <c r="F71" i="28"/>
  <c r="E71" i="28"/>
  <c r="D71" i="28"/>
  <c r="C71" i="28"/>
  <c r="B71" i="28"/>
  <c r="AC62" i="28"/>
  <c r="AB62" i="28"/>
  <c r="AA62" i="28"/>
  <c r="Z62" i="28"/>
  <c r="X62" i="28"/>
  <c r="W62" i="28"/>
  <c r="V62" i="28"/>
  <c r="U62" i="28"/>
  <c r="T62" i="28"/>
  <c r="S62" i="28"/>
  <c r="R62" i="28"/>
  <c r="Q62" i="28"/>
  <c r="P62" i="28"/>
  <c r="O62" i="28"/>
  <c r="N62" i="28"/>
  <c r="M62" i="28"/>
  <c r="L62" i="28"/>
  <c r="K62" i="28"/>
  <c r="J62" i="28"/>
  <c r="I62" i="28"/>
  <c r="H62" i="28"/>
  <c r="G62" i="28"/>
  <c r="F62" i="28"/>
  <c r="E62" i="28"/>
  <c r="D62" i="28"/>
  <c r="C62" i="28"/>
  <c r="B62" i="28"/>
  <c r="AC53" i="28"/>
  <c r="AB53" i="28"/>
  <c r="AA53" i="28"/>
  <c r="Z53" i="28"/>
  <c r="X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B53" i="28"/>
  <c r="AC44" i="28"/>
  <c r="AB44" i="28"/>
  <c r="AA44" i="28"/>
  <c r="Z44" i="28"/>
  <c r="X44" i="28"/>
  <c r="W44" i="28"/>
  <c r="V44" i="28"/>
  <c r="U44" i="28"/>
  <c r="T44" i="28"/>
  <c r="S44" i="28"/>
  <c r="R44" i="28"/>
  <c r="Q44" i="28"/>
  <c r="P44" i="28"/>
  <c r="O44" i="28"/>
  <c r="N44" i="28"/>
  <c r="M44" i="28"/>
  <c r="L44" i="28"/>
  <c r="K44" i="28"/>
  <c r="J44" i="28"/>
  <c r="I44" i="28"/>
  <c r="H44" i="28"/>
  <c r="G44" i="28"/>
  <c r="F44" i="28"/>
  <c r="E44" i="28"/>
  <c r="D44" i="28"/>
  <c r="C44" i="28"/>
  <c r="B44" i="28"/>
  <c r="X26" i="28"/>
  <c r="W26" i="28"/>
  <c r="V26" i="28"/>
  <c r="U26" i="28"/>
  <c r="T26" i="28"/>
  <c r="S26" i="28"/>
  <c r="R26" i="28"/>
  <c r="Q26" i="28"/>
  <c r="P26" i="28"/>
  <c r="O26" i="28"/>
  <c r="N26" i="28"/>
  <c r="M26" i="28"/>
  <c r="L26" i="28"/>
  <c r="K26" i="28"/>
  <c r="J26" i="28"/>
  <c r="I26" i="28"/>
  <c r="H26" i="28"/>
  <c r="G26" i="28"/>
  <c r="F26" i="28"/>
  <c r="E26" i="28"/>
  <c r="D26" i="28"/>
  <c r="C26" i="28"/>
  <c r="B26" i="28"/>
  <c r="AC25" i="28"/>
  <c r="AB25" i="28"/>
  <c r="AA25" i="28"/>
  <c r="Z25" i="28"/>
  <c r="AC24" i="28"/>
  <c r="AB24" i="28"/>
  <c r="AA24" i="28"/>
  <c r="Z24" i="28"/>
  <c r="AC23" i="28"/>
  <c r="AB23" i="28"/>
  <c r="AA23" i="28"/>
  <c r="Z23" i="28"/>
  <c r="AC22" i="28"/>
  <c r="AB22" i="28"/>
  <c r="AA22" i="28"/>
  <c r="Z22" i="28"/>
  <c r="Z26" i="28" s="1"/>
  <c r="AC21" i="28"/>
  <c r="AC26" i="28" s="1"/>
  <c r="AB21" i="28"/>
  <c r="AB26" i="28" s="1"/>
  <c r="AA21" i="28"/>
  <c r="AA26" i="28" s="1"/>
  <c r="Z21" i="28"/>
  <c r="AC17" i="28"/>
  <c r="AB17" i="28"/>
  <c r="AA17" i="28"/>
  <c r="Z17" i="28"/>
  <c r="X17" i="28"/>
  <c r="W17" i="28"/>
  <c r="V17" i="28"/>
  <c r="U17" i="28"/>
  <c r="T17" i="28"/>
  <c r="S17" i="28"/>
  <c r="R17" i="28"/>
  <c r="Q17" i="28"/>
  <c r="P17" i="28"/>
  <c r="O17" i="28"/>
  <c r="N17" i="28"/>
  <c r="M17" i="28"/>
  <c r="L17" i="28"/>
  <c r="K17" i="28"/>
  <c r="J17" i="28"/>
  <c r="I17" i="28"/>
  <c r="H17" i="28"/>
  <c r="G17" i="28"/>
  <c r="F17" i="28"/>
  <c r="E17" i="28"/>
  <c r="D17" i="28"/>
  <c r="C17" i="28"/>
  <c r="B17" i="28"/>
  <c r="AC8" i="28"/>
  <c r="AB8" i="28"/>
  <c r="AA8" i="28"/>
  <c r="Z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I95" i="27"/>
  <c r="H95" i="27"/>
  <c r="G95" i="27"/>
  <c r="F95" i="27"/>
  <c r="E95" i="27"/>
  <c r="D95" i="27"/>
  <c r="C95" i="27"/>
  <c r="B95" i="27"/>
  <c r="I94" i="27"/>
  <c r="H94" i="27"/>
  <c r="G94" i="27"/>
  <c r="F94" i="27"/>
  <c r="E94" i="27"/>
  <c r="D94" i="27"/>
  <c r="B94" i="27"/>
  <c r="I93" i="27"/>
  <c r="H93" i="27"/>
  <c r="G93" i="27"/>
  <c r="F93" i="27"/>
  <c r="E93" i="27"/>
  <c r="D93" i="27"/>
  <c r="C93" i="27"/>
  <c r="B93" i="27"/>
  <c r="I92" i="27"/>
  <c r="I97" i="27" s="1"/>
  <c r="H92" i="27"/>
  <c r="H97" i="27" s="1"/>
  <c r="G92" i="27"/>
  <c r="G97" i="27" s="1"/>
  <c r="F92" i="27"/>
  <c r="F97" i="27" s="1"/>
  <c r="E92" i="27"/>
  <c r="E97" i="27" s="1"/>
  <c r="D92" i="27"/>
  <c r="C92" i="27"/>
  <c r="B92" i="27"/>
  <c r="I91" i="27"/>
  <c r="H91" i="27"/>
  <c r="G91" i="27"/>
  <c r="F91" i="27"/>
  <c r="F96" i="27" s="1"/>
  <c r="E91" i="27"/>
  <c r="E96" i="27" s="1"/>
  <c r="D91" i="27"/>
  <c r="C91" i="27"/>
  <c r="B91" i="27"/>
  <c r="I90" i="27"/>
  <c r="H90" i="27"/>
  <c r="G90" i="27"/>
  <c r="F90" i="27"/>
  <c r="E90" i="27"/>
  <c r="D90" i="27"/>
  <c r="C90" i="27"/>
  <c r="B90" i="27"/>
  <c r="I83" i="27"/>
  <c r="H83" i="27"/>
  <c r="G83" i="27"/>
  <c r="F83" i="27"/>
  <c r="E83" i="27"/>
  <c r="D83" i="27"/>
  <c r="C83" i="27"/>
  <c r="B83" i="27"/>
  <c r="I77" i="27"/>
  <c r="H77" i="27"/>
  <c r="G77" i="27"/>
  <c r="F77" i="27"/>
  <c r="E77" i="27"/>
  <c r="D77" i="27"/>
  <c r="C77" i="27"/>
  <c r="B77" i="27"/>
  <c r="AC71" i="27"/>
  <c r="AB71" i="27"/>
  <c r="AA71" i="27"/>
  <c r="Z71" i="27"/>
  <c r="X71" i="27"/>
  <c r="W71" i="27"/>
  <c r="V71" i="27"/>
  <c r="U71" i="27"/>
  <c r="T71" i="27"/>
  <c r="S71" i="27"/>
  <c r="R71" i="27"/>
  <c r="Q71" i="27"/>
  <c r="P71" i="27"/>
  <c r="O71" i="27"/>
  <c r="N71" i="27"/>
  <c r="M71" i="27"/>
  <c r="L71" i="27"/>
  <c r="K71" i="27"/>
  <c r="J71" i="27"/>
  <c r="I71" i="27"/>
  <c r="H71" i="27"/>
  <c r="G71" i="27"/>
  <c r="F71" i="27"/>
  <c r="E71" i="27"/>
  <c r="D71" i="27"/>
  <c r="C71" i="27"/>
  <c r="B71" i="27"/>
  <c r="AC62" i="27"/>
  <c r="AB62" i="27"/>
  <c r="AA62" i="27"/>
  <c r="Z62" i="27"/>
  <c r="X62" i="27"/>
  <c r="W62" i="27"/>
  <c r="V62" i="27"/>
  <c r="U62" i="27"/>
  <c r="T62" i="27"/>
  <c r="S62" i="27"/>
  <c r="R62" i="27"/>
  <c r="Q62" i="27"/>
  <c r="P62" i="27"/>
  <c r="O62" i="27"/>
  <c r="N62" i="27"/>
  <c r="M62" i="27"/>
  <c r="L62" i="27"/>
  <c r="K62" i="27"/>
  <c r="J62" i="27"/>
  <c r="I62" i="27"/>
  <c r="H62" i="27"/>
  <c r="G62" i="27"/>
  <c r="F62" i="27"/>
  <c r="E62" i="27"/>
  <c r="D62" i="27"/>
  <c r="C62" i="27"/>
  <c r="B62" i="27"/>
  <c r="AC53" i="27"/>
  <c r="AB53" i="27"/>
  <c r="AA53" i="27"/>
  <c r="Z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C44" i="27"/>
  <c r="AB44" i="27"/>
  <c r="AA44" i="27"/>
  <c r="Z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C35" i="27"/>
  <c r="AB35" i="27"/>
  <c r="AA35" i="27"/>
  <c r="Z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C26" i="27"/>
  <c r="AB26" i="27"/>
  <c r="AA26" i="27"/>
  <c r="Z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C17" i="27"/>
  <c r="AB17" i="27"/>
  <c r="AA17" i="27"/>
  <c r="Z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C8" i="27"/>
  <c r="AB8" i="27"/>
  <c r="AA8" i="27"/>
  <c r="Z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H96" i="27" l="1"/>
  <c r="B96" i="28"/>
  <c r="B98" i="28" s="1"/>
  <c r="G96" i="27"/>
  <c r="D96" i="28"/>
  <c r="H96" i="28"/>
  <c r="B96" i="27"/>
  <c r="B98" i="27" s="1"/>
  <c r="I97" i="28"/>
  <c r="C96" i="28"/>
  <c r="C97" i="27"/>
  <c r="I96" i="27"/>
  <c r="I98" i="27" s="1"/>
  <c r="C96" i="27"/>
  <c r="H99" i="27" s="1"/>
  <c r="I96" i="28"/>
  <c r="I98" i="28" s="1"/>
  <c r="G96" i="28"/>
  <c r="G98" i="28" s="1"/>
  <c r="D96" i="27"/>
  <c r="D98" i="27" s="1"/>
  <c r="B97" i="27"/>
  <c r="E96" i="28"/>
  <c r="E98" i="28" s="1"/>
  <c r="F96" i="28"/>
  <c r="D97" i="27"/>
  <c r="D99" i="28"/>
  <c r="I99" i="28"/>
  <c r="C98" i="28"/>
  <c r="H98" i="28"/>
  <c r="D98" i="28"/>
  <c r="H99" i="28"/>
  <c r="H98" i="27"/>
  <c r="G98" i="27"/>
  <c r="I95" i="26"/>
  <c r="H95" i="26"/>
  <c r="G95" i="26"/>
  <c r="F95" i="26"/>
  <c r="D95" i="26"/>
  <c r="C95" i="26"/>
  <c r="B95" i="26"/>
  <c r="I94" i="26"/>
  <c r="H94" i="26"/>
  <c r="G94" i="26"/>
  <c r="F94" i="26"/>
  <c r="D94" i="26"/>
  <c r="B94" i="26"/>
  <c r="I93" i="26"/>
  <c r="H93" i="26"/>
  <c r="G93" i="26"/>
  <c r="F93" i="26"/>
  <c r="D93" i="26"/>
  <c r="C93" i="26"/>
  <c r="B93" i="26"/>
  <c r="I92" i="26"/>
  <c r="H92" i="26"/>
  <c r="G92" i="26"/>
  <c r="F92" i="26"/>
  <c r="D92" i="26"/>
  <c r="C92" i="26"/>
  <c r="B92" i="26"/>
  <c r="I91" i="26"/>
  <c r="H91" i="26"/>
  <c r="G91" i="26"/>
  <c r="F91" i="26"/>
  <c r="D91" i="26"/>
  <c r="C91" i="26"/>
  <c r="B91" i="26"/>
  <c r="I90" i="26"/>
  <c r="H90" i="26"/>
  <c r="G90" i="26"/>
  <c r="F90" i="26"/>
  <c r="E90" i="26"/>
  <c r="D90" i="26"/>
  <c r="C90" i="26"/>
  <c r="B90" i="26"/>
  <c r="I83" i="26"/>
  <c r="H83" i="26"/>
  <c r="G83" i="26"/>
  <c r="F83" i="26"/>
  <c r="E83" i="26"/>
  <c r="D83" i="26"/>
  <c r="C83" i="26"/>
  <c r="B83" i="26"/>
  <c r="I77" i="26"/>
  <c r="H77" i="26"/>
  <c r="G77" i="26"/>
  <c r="F77" i="26"/>
  <c r="E77" i="26"/>
  <c r="D77" i="26"/>
  <c r="C77" i="26"/>
  <c r="B77" i="26"/>
  <c r="X71" i="26"/>
  <c r="W71" i="26"/>
  <c r="V71" i="26"/>
  <c r="U71" i="26"/>
  <c r="T71" i="26"/>
  <c r="S71" i="26"/>
  <c r="R71" i="26"/>
  <c r="Q71" i="26"/>
  <c r="P71" i="26"/>
  <c r="O71" i="26"/>
  <c r="N71" i="26"/>
  <c r="M71" i="26"/>
  <c r="L71" i="26"/>
  <c r="K71" i="26"/>
  <c r="J71" i="26"/>
  <c r="I71" i="26"/>
  <c r="H71" i="26"/>
  <c r="G71" i="26"/>
  <c r="F71" i="26"/>
  <c r="E71" i="26"/>
  <c r="D71" i="26"/>
  <c r="C71" i="26"/>
  <c r="B71" i="26"/>
  <c r="AC71" i="26"/>
  <c r="AB71" i="26"/>
  <c r="AA71" i="26"/>
  <c r="Z71" i="26"/>
  <c r="X62" i="26"/>
  <c r="W62" i="26"/>
  <c r="V62" i="26"/>
  <c r="U62" i="26"/>
  <c r="T62" i="26"/>
  <c r="S62" i="26"/>
  <c r="R62" i="26"/>
  <c r="Q62" i="26"/>
  <c r="P62" i="26"/>
  <c r="O62" i="26"/>
  <c r="N62" i="26"/>
  <c r="M62" i="26"/>
  <c r="L62" i="26"/>
  <c r="K62" i="26"/>
  <c r="J62" i="26"/>
  <c r="I62" i="26"/>
  <c r="H62" i="26"/>
  <c r="G62" i="26"/>
  <c r="F62" i="26"/>
  <c r="E62" i="26"/>
  <c r="D62" i="26"/>
  <c r="C62" i="26"/>
  <c r="B62" i="26"/>
  <c r="AC62" i="26"/>
  <c r="AB62" i="26"/>
  <c r="AA62" i="26"/>
  <c r="Z62" i="26"/>
  <c r="X53" i="26"/>
  <c r="W53" i="26"/>
  <c r="V53" i="26"/>
  <c r="U53" i="26"/>
  <c r="T53" i="26"/>
  <c r="S53" i="26"/>
  <c r="R53" i="26"/>
  <c r="Q53" i="26"/>
  <c r="P53" i="26"/>
  <c r="O53" i="26"/>
  <c r="N53" i="26"/>
  <c r="M53" i="26"/>
  <c r="L53" i="26"/>
  <c r="K53" i="26"/>
  <c r="J53" i="26"/>
  <c r="I53" i="26"/>
  <c r="H53" i="26"/>
  <c r="G53" i="26"/>
  <c r="F53" i="26"/>
  <c r="E53" i="26"/>
  <c r="D53" i="26"/>
  <c r="C53" i="26"/>
  <c r="B53" i="26"/>
  <c r="AC53" i="26"/>
  <c r="AB53" i="26"/>
  <c r="AA53" i="26"/>
  <c r="Z53" i="26"/>
  <c r="X44" i="26"/>
  <c r="W44" i="26"/>
  <c r="V44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AC44" i="26"/>
  <c r="AB44" i="26"/>
  <c r="AA44" i="26"/>
  <c r="Z44" i="26"/>
  <c r="X26" i="26"/>
  <c r="W26" i="26"/>
  <c r="V26" i="26"/>
  <c r="U26" i="26"/>
  <c r="T26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AC25" i="26"/>
  <c r="AB25" i="26"/>
  <c r="AA25" i="26"/>
  <c r="Z25" i="26"/>
  <c r="AC24" i="26"/>
  <c r="AB24" i="26"/>
  <c r="AA24" i="26"/>
  <c r="Z24" i="26"/>
  <c r="AC23" i="26"/>
  <c r="AB23" i="26"/>
  <c r="AA23" i="26"/>
  <c r="Z23" i="26"/>
  <c r="AC22" i="26"/>
  <c r="AB22" i="26"/>
  <c r="AA22" i="26"/>
  <c r="Z22" i="26"/>
  <c r="AC21" i="26"/>
  <c r="AB21" i="26"/>
  <c r="AA21" i="26"/>
  <c r="Z21" i="26"/>
  <c r="AC17" i="26"/>
  <c r="AB17" i="26"/>
  <c r="AA17" i="26"/>
  <c r="Z17" i="26"/>
  <c r="X17" i="26"/>
  <c r="W17" i="26"/>
  <c r="V17" i="26"/>
  <c r="U17" i="26"/>
  <c r="T17" i="26"/>
  <c r="S17" i="26"/>
  <c r="R17" i="26"/>
  <c r="Q17" i="26"/>
  <c r="P17" i="26"/>
  <c r="O17" i="26"/>
  <c r="N17" i="26"/>
  <c r="M17" i="26"/>
  <c r="L17" i="26"/>
  <c r="K17" i="26"/>
  <c r="J17" i="26"/>
  <c r="I17" i="26"/>
  <c r="H17" i="26"/>
  <c r="G17" i="26"/>
  <c r="F17" i="26"/>
  <c r="E17" i="26"/>
  <c r="D17" i="26"/>
  <c r="C17" i="26"/>
  <c r="B17" i="26"/>
  <c r="AC8" i="26"/>
  <c r="AB8" i="26"/>
  <c r="AA8" i="26"/>
  <c r="Z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E99" i="28" l="1"/>
  <c r="G99" i="28"/>
  <c r="C98" i="27"/>
  <c r="F99" i="27"/>
  <c r="AA26" i="26"/>
  <c r="I99" i="27"/>
  <c r="AB26" i="26"/>
  <c r="E99" i="27"/>
  <c r="AC26" i="26"/>
  <c r="F98" i="27"/>
  <c r="G99" i="27"/>
  <c r="Z26" i="26"/>
  <c r="E98" i="27"/>
  <c r="F98" i="28"/>
  <c r="F99" i="28"/>
  <c r="D99" i="27"/>
  <c r="F96" i="26"/>
  <c r="H97" i="26"/>
  <c r="G97" i="26"/>
  <c r="E97" i="26"/>
  <c r="I97" i="26"/>
  <c r="G96" i="26"/>
  <c r="H96" i="26"/>
  <c r="I96" i="26"/>
  <c r="C97" i="26"/>
  <c r="E96" i="26"/>
  <c r="D97" i="26"/>
  <c r="B96" i="26"/>
  <c r="B98" i="26" s="1"/>
  <c r="F97" i="26"/>
  <c r="D96" i="26"/>
  <c r="C96" i="26"/>
  <c r="B97" i="26"/>
  <c r="G99" i="26" l="1"/>
  <c r="E99" i="26"/>
  <c r="I98" i="26"/>
  <c r="E98" i="26"/>
  <c r="G98" i="26"/>
  <c r="H98" i="26"/>
  <c r="F98" i="26"/>
  <c r="D98" i="26"/>
  <c r="C98" i="26"/>
  <c r="H99" i="26"/>
  <c r="F99" i="26"/>
  <c r="I99" i="26"/>
  <c r="D99" i="26"/>
</calcChain>
</file>

<file path=xl/sharedStrings.xml><?xml version="1.0" encoding="utf-8"?>
<sst xmlns="http://schemas.openxmlformats.org/spreadsheetml/2006/main" count="1044" uniqueCount="225">
  <si>
    <t>Name of the person in charge:</t>
  </si>
  <si>
    <t>Experimental setup</t>
  </si>
  <si>
    <t>Medium used and volume of blood (if used):</t>
  </si>
  <si>
    <t>Initial load:</t>
  </si>
  <si>
    <t>Test Date (mm/dd/yyyy):</t>
  </si>
  <si>
    <t>Name of Microorganism (or cell):</t>
  </si>
  <si>
    <t xml:space="preserve"> cassette/channel information:</t>
  </si>
  <si>
    <t>Note (more experimental information)</t>
  </si>
  <si>
    <t xml:space="preserve">frequency range </t>
  </si>
  <si>
    <t>1k to 100M Hz</t>
  </si>
  <si>
    <t xml:space="preserve">equivalent circuit </t>
  </si>
  <si>
    <t>voltage</t>
  </si>
  <si>
    <t>Chi-Sqr</t>
  </si>
  <si>
    <t>Sum-Sqr</t>
  </si>
  <si>
    <t>Le(Error)</t>
  </si>
  <si>
    <t>Le(Error%)</t>
  </si>
  <si>
    <t>Re(±)</t>
  </si>
  <si>
    <t>Re(Error)</t>
  </si>
  <si>
    <t>Re(Error%)</t>
  </si>
  <si>
    <t>Rb(Error)</t>
  </si>
  <si>
    <t>Rb(Error%)</t>
  </si>
  <si>
    <t>avrage</t>
  </si>
  <si>
    <t>Std</t>
  </si>
  <si>
    <t xml:space="preserve">average </t>
  </si>
  <si>
    <t>percentage</t>
  </si>
  <si>
    <t>Le(±)</t>
  </si>
  <si>
    <t>CPEe-T(±)</t>
  </si>
  <si>
    <t>CPEe-T(Error)</t>
  </si>
  <si>
    <t>CPEe-T(Error%)</t>
  </si>
  <si>
    <t>CPEe-P(±)</t>
  </si>
  <si>
    <t>CPEe-P(Error)</t>
  </si>
  <si>
    <t>CPEe-P(Error%)</t>
  </si>
  <si>
    <t>Rb(±)</t>
  </si>
  <si>
    <t>CPEb-T(±)</t>
  </si>
  <si>
    <t>CPEb-T(Error)</t>
  </si>
  <si>
    <t>CPEb-T(Error%)</t>
  </si>
  <si>
    <t>CPEb-P(±)</t>
  </si>
  <si>
    <t>CPEb-P(Error)</t>
  </si>
  <si>
    <t>CPEb-P(Error%)</t>
  </si>
  <si>
    <t>6 points</t>
  </si>
  <si>
    <t>yongqiang</t>
  </si>
  <si>
    <t>Re+Rb</t>
  </si>
  <si>
    <t>Le</t>
  </si>
  <si>
    <t>CPE-e</t>
  </si>
  <si>
    <t>CPE-b</t>
  </si>
  <si>
    <t>S. Aureus</t>
  </si>
  <si>
    <t>time</t>
  </si>
  <si>
    <t xml:space="preserve">CFU count </t>
  </si>
  <si>
    <t>CFU/ml</t>
  </si>
  <si>
    <t>new galss bottom (1,2,3)</t>
  </si>
  <si>
    <t>measurement</t>
  </si>
  <si>
    <t>1 dil</t>
  </si>
  <si>
    <t>2 dil</t>
  </si>
  <si>
    <t>3 dil</t>
  </si>
  <si>
    <t>4 dil</t>
  </si>
  <si>
    <t>5 dil</t>
  </si>
  <si>
    <t>Model: C:\Users\yangy\Desktop\mode1.mdl</t>
  </si>
  <si>
    <t>note:</t>
  </si>
  <si>
    <t>Mueller Hinton Media</t>
  </si>
  <si>
    <t>Bulk Capacitance</t>
  </si>
  <si>
    <t>Model: C:\Users\user1\Desktop\YY\Impedance model.mdl</t>
  </si>
  <si>
    <t>Le(+)</t>
  </si>
  <si>
    <t>CPE-e-T(+)</t>
  </si>
  <si>
    <t>CPE-e-T(Error)</t>
  </si>
  <si>
    <t>CPE-e-T(Error%)</t>
  </si>
  <si>
    <t>CPE-e-P(+)</t>
  </si>
  <si>
    <t>CPE-e-P(Error)</t>
  </si>
  <si>
    <t>CPE-e-P(Error%)</t>
  </si>
  <si>
    <t>Rb(+)</t>
  </si>
  <si>
    <t>CPE-b-T(+)</t>
  </si>
  <si>
    <t>CPE-b-T(Error)</t>
  </si>
  <si>
    <t>CPE-b-T(Error%)</t>
  </si>
  <si>
    <t>CPE-b-P(+)</t>
  </si>
  <si>
    <t>CPE-b-P(Error)</t>
  </si>
  <si>
    <t>CPE-b-P(Error%)</t>
  </si>
  <si>
    <t>30 minutes per reading (0-/0+,  3.0 hours, 8points)</t>
  </si>
  <si>
    <t xml:space="preserve">5x10^5/ml at/above MIC 4 8 16ug/ml chloramphenicol </t>
  </si>
  <si>
    <t>D:\Google Drive\Research\data\Saureus-above-at-MIC-4-8-16ug-ml-01062018\4\1-4-1.TXT</t>
  </si>
  <si>
    <t>D:\Google Drive\Research\data\Saureus-above-at-MIC-4-8-16ug-ml-01062018\4\1-4-2.TXT</t>
  </si>
  <si>
    <t>D:\Google Drive\Research\data\Saureus-above-at-MIC-4-8-16ug-ml-01062018\4\1-4-3.TXT</t>
  </si>
  <si>
    <t>D:\Google Drive\Research\data\Saureus-above-at-MIC-4-8-16ug-ml-01062018\4\1-4-5.TXT</t>
  </si>
  <si>
    <t>D:\Google Drive\Research\data\Saureus-above-at-MIC-4-8-16ug-ml-01062018\4\2-4-1.TXT</t>
  </si>
  <si>
    <t>D:\Google Drive\Research\data\Saureus-above-at-MIC-4-8-16ug-ml-01062018\4\2-4-2.TXT</t>
  </si>
  <si>
    <t>D:\Google Drive\Research\data\Saureus-above-at-MIC-4-8-16ug-ml-01062018\4\2-4-3.TXT</t>
  </si>
  <si>
    <t>D:\Google Drive\Research\data\Saureus-above-at-MIC-4-8-16ug-ml-01062018\4\2-4-4.TXT</t>
  </si>
  <si>
    <t>D:\Google Drive\Research\data\Saureus-above-at-MIC-4-8-16ug-ml-01062018\4\2-4-5.TXT</t>
  </si>
  <si>
    <t>D:\Google Drive\Research\data\Saureus-above-at-MIC-4-8-16ug-ml-01062018\4\3-4-1.TXT</t>
  </si>
  <si>
    <t>D:\Google Drive\Research\data\Saureus-above-at-MIC-4-8-16ug-ml-01062018\4\3-4-2.TXT</t>
  </si>
  <si>
    <t>D:\Google Drive\Research\data\Saureus-above-at-MIC-4-8-16ug-ml-01062018\4\3-4-3.TXT</t>
  </si>
  <si>
    <t>D:\Google Drive\Research\data\Saureus-above-at-MIC-4-8-16ug-ml-01062018\4\3-4-4.TXT</t>
  </si>
  <si>
    <t>D:\Google Drive\Research\data\Saureus-above-at-MIC-4-8-16ug-ml-01062018\4\3-4-5.TXT</t>
  </si>
  <si>
    <t>D:\Google Drive\Research\data\Saureus-above-at-MIC-4-8-16ug-ml-01062018\8\1-8-1.TXT</t>
  </si>
  <si>
    <t>D:\Google Drive\Research\data\Saureus-above-at-MIC-4-8-16ug-ml-01062018\8\1-8-2.TXT</t>
  </si>
  <si>
    <t>D:\Google Drive\Research\data\Saureus-above-at-MIC-4-8-16ug-ml-01062018\8\1-8-3.TXT</t>
  </si>
  <si>
    <t>D:\Google Drive\Research\data\Saureus-above-at-MIC-4-8-16ug-ml-01062018\8\1-8-4.TXT</t>
  </si>
  <si>
    <t>D:\Google Drive\Research\data\Saureus-above-at-MIC-4-8-16ug-ml-01062018\8\1-8-5.TXT</t>
  </si>
  <si>
    <t>D:\Google Drive\Research\data\Saureus-above-at-MIC-4-8-16ug-ml-01062018\8\2-8-1.TXT</t>
  </si>
  <si>
    <t>D:\Google Drive\Research\data\Saureus-above-at-MIC-4-8-16ug-ml-01062018\8\2-8-2.TXT</t>
  </si>
  <si>
    <t>D:\Google Drive\Research\data\Saureus-above-at-MIC-4-8-16ug-ml-01062018\8\2-8-3.TXT</t>
  </si>
  <si>
    <t>D:\Google Drive\Research\data\Saureus-above-at-MIC-4-8-16ug-ml-01062018\8\2-8-4.TXT</t>
  </si>
  <si>
    <t>D:\Google Drive\Research\data\Saureus-above-at-MIC-4-8-16ug-ml-01062018\8\2-8-5.TXT</t>
  </si>
  <si>
    <t>D:\Google Drive\Research\data\Saureus-above-at-MIC-4-8-16ug-ml-01062018\8\3-8-1.TXT</t>
  </si>
  <si>
    <t>D:\Google Drive\Research\data\Saureus-above-at-MIC-4-8-16ug-ml-01062018\8\3-8-2.TXT</t>
  </si>
  <si>
    <t>D:\Google Drive\Research\data\Saureus-above-at-MIC-4-8-16ug-ml-01062018\8\3-8-3.TXT</t>
  </si>
  <si>
    <t>D:\Google Drive\Research\data\Saureus-above-at-MIC-4-8-16ug-ml-01062018\8\3-8-4.TXT</t>
  </si>
  <si>
    <t>D:\Google Drive\Research\data\Saureus-above-at-MIC-4-8-16ug-ml-01062018\8\3-8-5.TXT</t>
  </si>
  <si>
    <t>D:\Google Drive\Research\data\Saureus-above-at-MIC-4-8-16ug-ml-01062018\8\4-8-1.TXT</t>
  </si>
  <si>
    <t>D:\Google Drive\Research\data\Saureus-above-at-MIC-4-8-16ug-ml-01062018\8\4-8-2.TXT</t>
  </si>
  <si>
    <t>D:\Google Drive\Research\data\Saureus-above-at-MIC-4-8-16ug-ml-01062018\8\4-8-3.TXT</t>
  </si>
  <si>
    <t>D:\Google Drive\Research\data\Saureus-above-at-MIC-4-8-16ug-ml-01062018\8\4-8-4.TXT</t>
  </si>
  <si>
    <t>D:\Google Drive\Research\data\Saureus-above-at-MIC-4-8-16ug-ml-01062018\8\4-8-5.TXT</t>
  </si>
  <si>
    <t>D:\Google Drive\Research\data\Saureus-above-at-MIC-4-8-16ug-ml-01062018\8\5-8-1.TXT</t>
  </si>
  <si>
    <t>D:\Google Drive\Research\data\Saureus-above-at-MIC-4-8-16ug-ml-01062018\8\5-8-2.TXT</t>
  </si>
  <si>
    <t>D:\Google Drive\Research\data\Saureus-above-at-MIC-4-8-16ug-ml-01062018\8\5-8-3.TXT</t>
  </si>
  <si>
    <t>D:\Google Drive\Research\data\Saureus-above-at-MIC-4-8-16ug-ml-01062018\8\5-8-4.TXT</t>
  </si>
  <si>
    <t>D:\Google Drive\Research\data\Saureus-above-at-MIC-4-8-16ug-ml-01062018\8\5-8-5.TXT</t>
  </si>
  <si>
    <t>D:\Google Drive\Research\data\Saureus-above-at-MIC-4-8-16ug-ml-01062018\4\4-4-1.TXT</t>
  </si>
  <si>
    <t>D:\Google Drive\Research\data\Saureus-above-at-MIC-4-8-16ug-ml-01062018\4\4-4-2.TXT</t>
  </si>
  <si>
    <t>D:\Google Drive\Research\data\Saureus-above-at-MIC-4-8-16ug-ml-01062018\4\4-4-3.TXT</t>
  </si>
  <si>
    <t>D:\Google Drive\Research\data\Saureus-above-at-MIC-4-8-16ug-ml-01062018\4\4-4-4.TXT</t>
  </si>
  <si>
    <t>D:\Google Drive\Research\data\Saureus-above-at-MIC-4-8-16ug-ml-01062018\4\4-4-5.TXT</t>
  </si>
  <si>
    <t>D:\Google Drive\Research\data\Saureus-above-at-MIC-4-8-16ug-ml-01062018\4\5-4-1.TXT</t>
  </si>
  <si>
    <t>D:\Google Drive\Research\data\Saureus-above-at-MIC-4-8-16ug-ml-01062018\4\5-4-2.TXT</t>
  </si>
  <si>
    <t>D:\Google Drive\Research\data\Saureus-above-at-MIC-4-8-16ug-ml-01062018\4\5-4-3.TXT</t>
  </si>
  <si>
    <t>D:\Google Drive\Research\data\Saureus-above-at-MIC-4-8-16ug-ml-01062018\4\5-4-4.TXT</t>
  </si>
  <si>
    <t>D:\Google Drive\Research\data\Saureus-above-at-MIC-4-8-16ug-ml-01062018\4\5-4-5.TXT</t>
  </si>
  <si>
    <t>D:\Google Drive\Research\data\Saureus-above-at-MIC-4-8-16ug-ml-01062018\16\1-16- (1).txt</t>
  </si>
  <si>
    <t>D:\Google Drive\Research\data\Saureus-above-at-MIC-4-8-16ug-ml-01062018\16\1-16- (2).txt</t>
  </si>
  <si>
    <t>D:\Google Drive\Research\data\Saureus-above-at-MIC-4-8-16ug-ml-01062018\16\1-16- (3).txt</t>
  </si>
  <si>
    <t>D:\Google Drive\Research\data\Saureus-above-at-MIC-4-8-16ug-ml-01062018\16\1-16- (4).txt</t>
  </si>
  <si>
    <t>D:\Google Drive\Research\data\Saureus-above-at-MIC-4-8-16ug-ml-01062018\16\1-16- (5).txt</t>
  </si>
  <si>
    <t>D:\Google Drive\Research\data\Saureus-above-at-MIC-4-8-16ug-ml-01062018\16\2-16- (1).txt</t>
  </si>
  <si>
    <t>D:\Google Drive\Research\data\Saureus-above-at-MIC-4-8-16ug-ml-01062018\16\2-16- (2).txt</t>
  </si>
  <si>
    <t>D:\Google Drive\Research\data\Saureus-above-at-MIC-4-8-16ug-ml-01062018\16\2-16- (3).txt</t>
  </si>
  <si>
    <t>D:\Google Drive\Research\data\Saureus-above-at-MIC-4-8-16ug-ml-01062018\16\2-16- (4).txt</t>
  </si>
  <si>
    <t>D:\Google Drive\Research\data\Saureus-above-at-MIC-4-8-16ug-ml-01062018\16\2-16- (5).txt</t>
  </si>
  <si>
    <t>D:\Google Drive\Research\data\Saureus-above-at-MIC-4-8-16ug-ml-01062018\16\3-16- (1).txt</t>
  </si>
  <si>
    <t>D:\Google Drive\Research\data\Saureus-above-at-MIC-4-8-16ug-ml-01062018\16\3-16- (2).txt</t>
  </si>
  <si>
    <t>D:\Google Drive\Research\data\Saureus-above-at-MIC-4-8-16ug-ml-01062018\16\3-16- (3).txt</t>
  </si>
  <si>
    <t>D:\Google Drive\Research\data\Saureus-above-at-MIC-4-8-16ug-ml-01062018\16\3-16- (4).txt</t>
  </si>
  <si>
    <t>D:\Google Drive\Research\data\Saureus-above-at-MIC-4-8-16ug-ml-01062018\16\3-16- (5).txt</t>
  </si>
  <si>
    <t>D:\Google Drive\Research\data\Saureus-above-at-MIC-4-8-16ug-ml-01062018\16\4-16- (1).txt</t>
  </si>
  <si>
    <t>D:\Google Drive\Research\data\Saureus-above-at-MIC-4-8-16ug-ml-01062018\16\4-16- (2).txt</t>
  </si>
  <si>
    <t>D:\Google Drive\Research\data\Saureus-above-at-MIC-4-8-16ug-ml-01062018\16\4-16- (3).txt</t>
  </si>
  <si>
    <t>D:\Google Drive\Research\data\Saureus-above-at-MIC-4-8-16ug-ml-01062018\16\4-16- (4).txt</t>
  </si>
  <si>
    <t>D:\Google Drive\Research\data\Saureus-above-at-MIC-4-8-16ug-ml-01062018\16\4-16- (5).txt</t>
  </si>
  <si>
    <t>D:\Google Drive\Research\data\Saureus-above-at-MIC-4-8-16ug-ml-01062018\16\5-16- (1).txt</t>
  </si>
  <si>
    <t>D:\Google Drive\Research\data\Saureus-above-at-MIC-4-8-16ug-ml-01062018\16\5-16- (2).txt</t>
  </si>
  <si>
    <t>D:\Google Drive\Research\data\Saureus-above-at-MIC-4-8-16ug-ml-01062018\16\5-16- (3).txt</t>
  </si>
  <si>
    <t>D:\Google Drive\Research\data\Saureus-above-at-MIC-4-8-16ug-ml-01062018\16\5-16- (4).txt</t>
  </si>
  <si>
    <t>D:\Google Drive\Research\data\Saureus-above-at-MIC-4-8-16ug-ml-01062018\16\01062018\6-16- (1).txt</t>
  </si>
  <si>
    <t>D:\Google Drive\Research\data\Saureus-above-at-MIC-4-8-16ug-ml-01062018\16\01062018\6-16- (2).txt</t>
  </si>
  <si>
    <t>D:\Google Drive\Research\data\Saureus-above-at-MIC-4-8-16ug-ml-01062018\16\01062018\6-16- (3).txt</t>
  </si>
  <si>
    <t>D:\Google Drive\Research\data\Saureus-above-at-MIC-4-8-16ug-ml-01062018\16\01062018\6-16- (4).txt</t>
  </si>
  <si>
    <t>D:\Google Drive\Research\data\Saureus-above-at-MIC-4-8-16ug-ml-01062018\16\01062018\6-16- (5).txt</t>
  </si>
  <si>
    <t>D:\Google Drive\Research\data\Saureus-above-at-MIC-4-8-16ug-ml-01062018\16\01062018\7-16- (1).txt</t>
  </si>
  <si>
    <t>D:\Google Drive\Research\data\Saureus-above-at-MIC-4-8-16ug-ml-01062018\16\01062018\7-16- (2).txt</t>
  </si>
  <si>
    <t>D:\Google Drive\Research\data\Saureus-above-at-MIC-4-8-16ug-ml-01062018\16\01062018\7-16- (3).txt</t>
  </si>
  <si>
    <t>D:\Google Drive\Research\data\Saureus-above-at-MIC-4-8-16ug-ml-01062018\16\01062018\7-16- (4).txt</t>
  </si>
  <si>
    <t>D:\Google Drive\Research\data\Saureus-above-at-MIC-4-8-16ug-ml-01062018\16\01062018\7-16- (5).txt</t>
  </si>
  <si>
    <t>D:\Google Drive\Research\data\Saureus-above-at-MIC-4-8-16ug-ml-01062018\16\01062018\8-16- (1).txt</t>
  </si>
  <si>
    <t>D:\Google Drive\Research\data\Saureus-above-at-MIC-4-8-16ug-ml-01062018\16\01062018\8-16- (2).txt</t>
  </si>
  <si>
    <t>D:\Google Drive\Research\data\Saureus-above-at-MIC-4-8-16ug-ml-01062018\16\01062018\8-16- (3).txt</t>
  </si>
  <si>
    <t>D:\Google Drive\Research\data\Saureus-above-at-MIC-4-8-16ug-ml-01062018\16\01062018\8-16- (4).txt</t>
  </si>
  <si>
    <t>D:\Google Drive\Research\data\Saureus-above-at-MIC-4-8-16ug-ml-01062018\16\01062018\8-16- (5).txt</t>
  </si>
  <si>
    <t>cpe</t>
  </si>
  <si>
    <t>hr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</si>
  <si>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</si>
  <si>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</si>
  <si>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</si>
  <si>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</si>
  <si>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</si>
  <si>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</si>
  <si>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</si>
  <si>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</si>
  <si>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</si>
  <si>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</si>
  <si>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</si>
  <si>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</si>
  <si>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</si>
  <si>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</si>
  <si>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</si>
  <si>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</si>
  <si>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</si>
  <si>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</si>
  <si>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</si>
  <si>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</si>
  <si>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</si>
  <si>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</si>
  <si>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90.0%</t>
  </si>
  <si>
    <t>Upper 90.0%</t>
  </si>
  <si>
    <t>X Variable 1</t>
  </si>
  <si>
    <t>RESIDUAL OUTPUT</t>
  </si>
  <si>
    <t>Observation</t>
  </si>
  <si>
    <t>Predicted Y</t>
  </si>
  <si>
    <t>Residuals</t>
  </si>
  <si>
    <t>D:\Google Drive\Research\data\Saureus-above-at-MIC-4-8-16ug-ml-01062018\8\6-8-1.TXT</t>
  </si>
  <si>
    <t>D:\Google Drive\Research\data\Saureus-above-at-MIC-4-8-16ug-ml-01062018\8\6-8-2.TXT</t>
  </si>
  <si>
    <t>D:\Google Drive\Research\data\Saureus-above-at-MIC-4-8-16ug-ml-01062018\8\6-8-3.TXT</t>
  </si>
  <si>
    <t>D:\Google Drive\Research\data\Saureus-above-at-MIC-4-8-16ug-ml-01062018\8\6-8-4.TXT</t>
  </si>
  <si>
    <t>D:\Google Drive\Research\data\Saureus-above-at-MIC-4-8-16ug-ml-01062018\8\6-8-5.TXT</t>
  </si>
  <si>
    <t>D:\Google Drive\Research\data\Saureus-above-at-MIC-4-8-16ug-ml-01062018\8\7-8-1.TXT</t>
  </si>
  <si>
    <t>D:\Google Drive\Research\data\Saureus-above-at-MIC-4-8-16ug-ml-01062018\8\7-8-2.TXT</t>
  </si>
  <si>
    <t>D:\Google Drive\Research\data\Saureus-above-at-MIC-4-8-16ug-ml-01062018\8\7-8-3.TXT</t>
  </si>
  <si>
    <t>D:\Google Drive\Research\data\Saureus-above-at-MIC-4-8-16ug-ml-01062018\8\7-8-4.TXT</t>
  </si>
  <si>
    <t>D:\Google Drive\Research\data\Saureus-above-at-MIC-4-8-16ug-ml-01062018\8\7-8-5.TXT</t>
  </si>
  <si>
    <t>D:\Google Drive\Research\data\Saureus-above-at-MIC-4-8-16ug-ml-01062018\8\8-8-1.TXT</t>
  </si>
  <si>
    <t>D:\Google Drive\Research\data\Saureus-above-at-MIC-4-8-16ug-ml-01062018\8\8-8-2.TXT</t>
  </si>
  <si>
    <t>D:\Google Drive\Research\data\Saureus-above-at-MIC-4-8-16ug-ml-01062018\8\8-8-3.TXT</t>
  </si>
  <si>
    <t>D:\Google Drive\Research\data\Saureus-above-at-MIC-4-8-16ug-ml-01062018\8\8-8-4.TXT</t>
  </si>
  <si>
    <t>D:\Google Drive\Research\data\Saureus-above-at-MIC-4-8-16ug-ml-01062018\8\8-8-5.TXT</t>
  </si>
  <si>
    <t>D:\Google Drive\Research\data\Saureus-above-at-MIC-4-8-16ug-ml-01062018\4\6-4-1.TXT</t>
  </si>
  <si>
    <t>D:\Google Drive\Research\data\Saureus-above-at-MIC-4-8-16ug-ml-01062018\4\6-4-2.TXT</t>
  </si>
  <si>
    <t>D:\Google Drive\Research\data\Saureus-above-at-MIC-4-8-16ug-ml-01062018\4\6-4-3.TXT</t>
  </si>
  <si>
    <t>D:\Google Drive\Research\data\Saureus-above-at-MIC-4-8-16ug-ml-01062018\4\6-4-4.TXT</t>
  </si>
  <si>
    <t>D:\Google Drive\Research\data\Saureus-above-at-MIC-4-8-16ug-ml-01062018\4\6-4-5.TXT</t>
  </si>
  <si>
    <t>D:\Google Drive\Research\data\Saureus-above-at-MIC-4-8-16ug-ml-01062018\4\7-4-1.TXT</t>
  </si>
  <si>
    <t>D:\Google Drive\Research\data\Saureus-above-at-MIC-4-8-16ug-ml-01062018\4\7-4-2.TXT</t>
  </si>
  <si>
    <t>D:\Google Drive\Research\data\Saureus-above-at-MIC-4-8-16ug-ml-01062018\4\7-4-3.TXT</t>
  </si>
  <si>
    <t>D:\Google Drive\Research\data\Saureus-above-at-MIC-4-8-16ug-ml-01062018\4\7-4-4.TXT</t>
  </si>
  <si>
    <t>D:\Google Drive\Research\data\Saureus-above-at-MIC-4-8-16ug-ml-01062018\4\8-4-1.TXT</t>
  </si>
  <si>
    <t>D:\Google Drive\Research\data\Saureus-above-at-MIC-4-8-16ug-ml-01062018\4\8-4-2.TXT</t>
  </si>
  <si>
    <t>D:\Google Drive\Research\data\Saureus-above-at-MIC-4-8-16ug-ml-01062018\4\8-4-3.TXT</t>
  </si>
  <si>
    <t>D:\Google Drive\Research\data\Saureus-above-at-MIC-4-8-16ug-ml-01062018\4\8-4-4.TXT</t>
  </si>
  <si>
    <t>D:\Google Drive\Research\data\Saureus-above-at-MIC-4-8-16ug-ml-01062018\4\8-4-5.TXT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</si>
</sst>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E+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11" fontId="0" fillId="0" borderId="1" xfId="0" applyNumberFormat="1" applyBorder="1"/>
    <xf numFmtId="14" fontId="0" fillId="0" borderId="1" xfId="0" applyNumberFormat="1" applyBorder="1"/>
    <xf numFmtId="2" fontId="1" fillId="3" borderId="0" xfId="0" applyNumberFormat="1" applyFont="1" applyFill="1"/>
    <xf numFmtId="0" fontId="1" fillId="0" borderId="0" xfId="0" applyFont="1"/>
    <xf numFmtId="0" fontId="1" fillId="0" borderId="8" xfId="0" applyFont="1" applyBorder="1"/>
    <xf numFmtId="0" fontId="1" fillId="2" borderId="8" xfId="0" applyFont="1" applyFill="1" applyBorder="1"/>
    <xf numFmtId="0" fontId="1" fillId="0" borderId="3" xfId="0" applyFont="1" applyBorder="1"/>
    <xf numFmtId="11" fontId="1" fillId="0" borderId="3" xfId="0" applyNumberFormat="1" applyFont="1" applyBorder="1"/>
    <xf numFmtId="11" fontId="1" fillId="2" borderId="3" xfId="0" applyNumberFormat="1" applyFont="1" applyFill="1" applyBorder="1"/>
    <xf numFmtId="11" fontId="1" fillId="0" borderId="0" xfId="0" applyNumberFormat="1" applyFont="1"/>
    <xf numFmtId="11" fontId="1" fillId="2" borderId="0" xfId="0" applyNumberFormat="1" applyFont="1" applyFill="1"/>
    <xf numFmtId="11" fontId="1" fillId="0" borderId="8" xfId="0" applyNumberFormat="1" applyFont="1" applyBorder="1"/>
    <xf numFmtId="0" fontId="1" fillId="2" borderId="3" xfId="0" applyFont="1" applyFill="1" applyBorder="1"/>
    <xf numFmtId="0" fontId="1" fillId="2" borderId="0" xfId="0" applyFont="1" applyFill="1"/>
    <xf numFmtId="1" fontId="1" fillId="3" borderId="8" xfId="0" applyNumberFormat="1" applyFont="1" applyFill="1" applyBorder="1"/>
    <xf numFmtId="9" fontId="1" fillId="3" borderId="8" xfId="0" applyNumberFormat="1" applyFont="1" applyFill="1" applyBorder="1"/>
    <xf numFmtId="11" fontId="1" fillId="2" borderId="8" xfId="0" applyNumberFormat="1" applyFont="1" applyFill="1" applyBorder="1"/>
    <xf numFmtId="0" fontId="1" fillId="0" borderId="1" xfId="0" applyFont="1" applyBorder="1"/>
    <xf numFmtId="1" fontId="1" fillId="0" borderId="1" xfId="0" applyNumberFormat="1" applyFont="1" applyBorder="1"/>
    <xf numFmtId="11" fontId="1" fillId="0" borderId="1" xfId="0" applyNumberFormat="1" applyFont="1" applyBorder="1"/>
    <xf numFmtId="0" fontId="1" fillId="3" borderId="0" xfId="0" applyFont="1" applyFill="1"/>
    <xf numFmtId="0" fontId="1" fillId="0" borderId="10" xfId="0" applyFont="1" applyBorder="1" applyAlignment="1">
      <alignment horizontal="center"/>
    </xf>
    <xf numFmtId="10" fontId="1" fillId="0" borderId="1" xfId="0" applyNumberFormat="1" applyFont="1" applyBorder="1"/>
    <xf numFmtId="1" fontId="1" fillId="3" borderId="0" xfId="0" applyNumberFormat="1" applyFont="1" applyFill="1"/>
    <xf numFmtId="164" fontId="1" fillId="0" borderId="1" xfId="0" applyNumberFormat="1" applyFont="1" applyBorder="1"/>
    <xf numFmtId="0" fontId="0" fillId="0" borderId="10" xfId="0" applyBorder="1" applyAlignment="1">
      <alignment horizontal="center"/>
    </xf>
    <xf numFmtId="11" fontId="1" fillId="2" borderId="1" xfId="0" applyNumberFormat="1" applyFont="1" applyFill="1" applyBorder="1"/>
    <xf numFmtId="11" fontId="1" fillId="2" borderId="10" xfId="0" applyNumberFormat="1" applyFont="1" applyFill="1" applyBorder="1"/>
    <xf numFmtId="10" fontId="1" fillId="0" borderId="0" xfId="0" applyNumberFormat="1" applyFont="1"/>
    <xf numFmtId="11" fontId="1" fillId="0" borderId="10" xfId="0" applyNumberFormat="1" applyFont="1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0" xfId="0" applyNumberFormat="1" applyFont="1"/>
    <xf numFmtId="165" fontId="1" fillId="2" borderId="8" xfId="0" applyNumberFormat="1" applyFont="1" applyFill="1" applyBorder="1"/>
    <xf numFmtId="165" fontId="1" fillId="2" borderId="3" xfId="0" applyNumberFormat="1" applyFont="1" applyFill="1" applyBorder="1"/>
    <xf numFmtId="165" fontId="1" fillId="2" borderId="0" xfId="0" applyNumberFormat="1" applyFont="1" applyFill="1"/>
    <xf numFmtId="165" fontId="1" fillId="0" borderId="1" xfId="0" applyNumberFormat="1" applyFont="1" applyBorder="1"/>
    <xf numFmtId="166" fontId="1" fillId="0" borderId="1" xfId="0" applyNumberFormat="1" applyFont="1" applyBorder="1"/>
    <xf numFmtId="0" fontId="0" fillId="0" borderId="13" xfId="0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Continuous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3" borderId="8" xfId="0" applyFont="1" applyFill="1" applyBorder="1" applyAlignment="1">
      <alignment horizontal="left"/>
    </xf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'4ug'!$B$90:$K$90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'4ug'!$B$91:$K$91</c:f>
              <c:numCache>
                <c:formatCode>0.00E+00</c:formatCode>
                <c:ptCount val="10"/>
                <c:pt idx="0">
                  <c:v>1.5638000000000001E-12</c:v>
                </c:pt>
                <c:pt idx="1">
                  <c:v>1.5871999999999999E-12</c:v>
                </c:pt>
                <c:pt idx="2">
                  <c:v>1.5903E-12</c:v>
                </c:pt>
                <c:pt idx="3">
                  <c:v>1.5923E-12</c:v>
                </c:pt>
                <c:pt idx="4">
                  <c:v>1.5996999999999999E-12</c:v>
                </c:pt>
                <c:pt idx="5">
                  <c:v>1.5993000000000001E-12</c:v>
                </c:pt>
                <c:pt idx="6">
                  <c:v>1.5999000000000001E-12</c:v>
                </c:pt>
                <c:pt idx="7">
                  <c:v>1.6066E-12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E-4EBE-B5CC-7FC63F42C8E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'4ug'!$B$90:$K$90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'4ug'!$B$92:$K$92</c:f>
              <c:numCache>
                <c:formatCode>0.00E+00</c:formatCode>
                <c:ptCount val="10"/>
                <c:pt idx="0">
                  <c:v>1.5834000000000001E-12</c:v>
                </c:pt>
                <c:pt idx="1">
                  <c:v>1.5936E-12</c:v>
                </c:pt>
                <c:pt idx="2">
                  <c:v>1.6055999999999999E-12</c:v>
                </c:pt>
                <c:pt idx="3">
                  <c:v>1.6003999999999999E-12</c:v>
                </c:pt>
                <c:pt idx="4">
                  <c:v>1.5858999999999999E-12</c:v>
                </c:pt>
                <c:pt idx="5">
                  <c:v>1.6026000000000001E-12</c:v>
                </c:pt>
                <c:pt idx="6">
                  <c:v>1.5887000000000001E-12</c:v>
                </c:pt>
                <c:pt idx="7">
                  <c:v>1.606E-12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9E-4EBE-B5CC-7FC63F42C8E1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'4ug'!$B$90:$K$90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'4ug'!$B$93:$K$93</c:f>
              <c:numCache>
                <c:formatCode>0.00E+00</c:formatCode>
                <c:ptCount val="10"/>
                <c:pt idx="0">
                  <c:v>1.574E-12</c:v>
                </c:pt>
                <c:pt idx="1">
                  <c:v>1.5990999999999999E-12</c:v>
                </c:pt>
                <c:pt idx="2">
                  <c:v>1.5869E-12</c:v>
                </c:pt>
                <c:pt idx="3">
                  <c:v>1.6108E-12</c:v>
                </c:pt>
                <c:pt idx="4">
                  <c:v>1.6075E-12</c:v>
                </c:pt>
                <c:pt idx="5">
                  <c:v>1.6153E-12</c:v>
                </c:pt>
                <c:pt idx="6">
                  <c:v>1.6122999999999999E-12</c:v>
                </c:pt>
                <c:pt idx="7">
                  <c:v>1.6021E-12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9E-4EBE-B5CC-7FC63F42C8E1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'4ug'!$B$90:$K$90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'4ug'!$B$94:$K$94</c:f>
              <c:numCache>
                <c:formatCode>0.00E+00</c:formatCode>
                <c:ptCount val="10"/>
                <c:pt idx="0">
                  <c:v>1.5789000000000001E-12</c:v>
                </c:pt>
                <c:pt idx="1">
                  <c:v>1.6006000000000001E-12</c:v>
                </c:pt>
                <c:pt idx="2">
                  <c:v>1.5928E-12</c:v>
                </c:pt>
                <c:pt idx="3">
                  <c:v>1.6113E-12</c:v>
                </c:pt>
                <c:pt idx="4">
                  <c:v>1.6141E-12</c:v>
                </c:pt>
                <c:pt idx="5">
                  <c:v>1.6059000000000001E-12</c:v>
                </c:pt>
                <c:pt idx="6">
                  <c:v>1.6091000000000001E-12</c:v>
                </c:pt>
                <c:pt idx="7">
                  <c:v>1.5950999999999999E-12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9E-4EBE-B5CC-7FC63F42C8E1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'4ug'!$B$90:$K$90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'4ug'!$B$95:$K$95</c:f>
              <c:numCache>
                <c:formatCode>0.00E+00</c:formatCode>
                <c:ptCount val="10"/>
                <c:pt idx="0">
                  <c:v>1.5789000000000001E-12</c:v>
                </c:pt>
                <c:pt idx="1">
                  <c:v>1.5933000000000001E-12</c:v>
                </c:pt>
                <c:pt idx="2">
                  <c:v>1.5946000000000001E-12</c:v>
                </c:pt>
                <c:pt idx="3">
                  <c:v>1.6133E-12</c:v>
                </c:pt>
                <c:pt idx="4">
                  <c:v>1.6067E-12</c:v>
                </c:pt>
                <c:pt idx="5">
                  <c:v>1.6181999999999999E-12</c:v>
                </c:pt>
                <c:pt idx="6">
                  <c:v>1.6091000000000001E-12</c:v>
                </c:pt>
                <c:pt idx="7">
                  <c:v>1.6063999999999999E-12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9E-4EBE-B5CC-7FC63F42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9080"/>
        <c:axId val="348737312"/>
      </c:scatterChart>
      <c:valAx>
        <c:axId val="34872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7312"/>
        <c:crosses val="autoZero"/>
        <c:crossBetween val="midCat"/>
      </c:valAx>
      <c:valAx>
        <c:axId val="348737312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290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'4ug'!$B$88:$N$88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'4ug'!$B$97:$N$97</c:f>
                <c:numCache>
                  <c:formatCode>General</c:formatCode>
                  <c:ptCount val="13"/>
                  <c:pt idx="0">
                    <c:v>7.4869887137620454E-15</c:v>
                  </c:pt>
                  <c:pt idx="1">
                    <c:v>5.3285082340182403E-15</c:v>
                  </c:pt>
                  <c:pt idx="2">
                    <c:v>7.0790536090638247E-15</c:v>
                  </c:pt>
                  <c:pt idx="3">
                    <c:v>8.9825942800507363E-15</c:v>
                  </c:pt>
                  <c:pt idx="4">
                    <c:v>1.072622953325167E-14</c:v>
                  </c:pt>
                  <c:pt idx="5">
                    <c:v>8.1586150785534075E-15</c:v>
                  </c:pt>
                  <c:pt idx="6">
                    <c:v>9.6390870937033871E-15</c:v>
                  </c:pt>
                  <c:pt idx="7">
                    <c:v>4.9104989563180026E-15</c:v>
                  </c:pt>
                </c:numCache>
              </c:numRef>
            </c:plus>
            <c:minus>
              <c:numRef>
                <c:f>'4ug'!$B$97:$N$97</c:f>
                <c:numCache>
                  <c:formatCode>General</c:formatCode>
                  <c:ptCount val="13"/>
                  <c:pt idx="0">
                    <c:v>7.4869887137620454E-15</c:v>
                  </c:pt>
                  <c:pt idx="1">
                    <c:v>5.3285082340182403E-15</c:v>
                  </c:pt>
                  <c:pt idx="2">
                    <c:v>7.0790536090638247E-15</c:v>
                  </c:pt>
                  <c:pt idx="3">
                    <c:v>8.9825942800507363E-15</c:v>
                  </c:pt>
                  <c:pt idx="4">
                    <c:v>1.072622953325167E-14</c:v>
                  </c:pt>
                  <c:pt idx="5">
                    <c:v>8.1586150785534075E-15</c:v>
                  </c:pt>
                  <c:pt idx="6">
                    <c:v>9.6390870937033871E-15</c:v>
                  </c:pt>
                  <c:pt idx="7">
                    <c:v>4.9104989563180026E-15</c:v>
                  </c:pt>
                </c:numCache>
              </c:numRef>
            </c:minus>
          </c:errBars>
          <c:xVal>
            <c:numRef>
              <c:f>'4ug'!$B$90:$N$90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'4ug'!$B$96:$N$96</c:f>
              <c:numCache>
                <c:formatCode>0.000E+00</c:formatCode>
                <c:ptCount val="13"/>
                <c:pt idx="0">
                  <c:v>1.5758000000000002E-12</c:v>
                </c:pt>
                <c:pt idx="1">
                  <c:v>1.5947600000000002E-12</c:v>
                </c:pt>
                <c:pt idx="2">
                  <c:v>1.5940399999999999E-12</c:v>
                </c:pt>
                <c:pt idx="3">
                  <c:v>1.6056199999999998E-12</c:v>
                </c:pt>
                <c:pt idx="4">
                  <c:v>1.6027799999999998E-12</c:v>
                </c:pt>
                <c:pt idx="5">
                  <c:v>1.6082599999999999E-12</c:v>
                </c:pt>
                <c:pt idx="6">
                  <c:v>1.6038200000000001E-12</c:v>
                </c:pt>
                <c:pt idx="7">
                  <c:v>1.6032400000000001E-12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E-4387-ADF3-ADC85CB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8096"/>
        <c:axId val="348736136"/>
      </c:scatterChart>
      <c:scatterChart>
        <c:scatterStyle val="lineMarker"/>
        <c:varyColors val="0"/>
        <c:ser>
          <c:idx val="1"/>
          <c:order val="1"/>
          <c:tx>
            <c:strRef>
              <c:f>'4ug'!$A$75:$D$75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'4ug'!$B$77:$L$77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'4ug'!$B$83:$L$83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8E-4387-ADF3-ADC85CBAE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3592"/>
        <c:axId val="348733392"/>
      </c:scatterChart>
      <c:valAx>
        <c:axId val="34873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6136"/>
        <c:crosses val="autoZero"/>
        <c:crossBetween val="midCat"/>
        <c:majorUnit val="1"/>
      </c:valAx>
      <c:valAx>
        <c:axId val="348736136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8096"/>
        <c:crosses val="autoZero"/>
        <c:crossBetween val="midCat"/>
      </c:valAx>
      <c:valAx>
        <c:axId val="348733392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8723592"/>
        <c:crosses val="max"/>
        <c:crossBetween val="midCat"/>
      </c:valAx>
      <c:valAx>
        <c:axId val="3487235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873339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'8ug'!$B$90:$K$90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'8ug'!$B$91:$K$91</c:f>
              <c:numCache>
                <c:formatCode>0.00E+00</c:formatCode>
                <c:ptCount val="10"/>
                <c:pt idx="0">
                  <c:v>1.5878999999999999E-12</c:v>
                </c:pt>
                <c:pt idx="1">
                  <c:v>1.5759E-12</c:v>
                </c:pt>
                <c:pt idx="2">
                  <c:v>1.5917999999999999E-12</c:v>
                </c:pt>
                <c:pt idx="3">
                  <c:v>1.6009999999999999E-12</c:v>
                </c:pt>
                <c:pt idx="4">
                  <c:v>1.5976999999999999E-12</c:v>
                </c:pt>
                <c:pt idx="5">
                  <c:v>1.6066E-12</c:v>
                </c:pt>
                <c:pt idx="6">
                  <c:v>1.602E-12</c:v>
                </c:pt>
                <c:pt idx="7">
                  <c:v>1.616E-12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B-4E30-ADBF-3A8BF66B6D2C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'8ug'!$B$90:$K$90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'8ug'!$B$92:$K$92</c:f>
              <c:numCache>
                <c:formatCode>0.00E+00</c:formatCode>
                <c:ptCount val="10"/>
                <c:pt idx="0">
                  <c:v>1.5731E-12</c:v>
                </c:pt>
                <c:pt idx="1">
                  <c:v>1.5933000000000001E-12</c:v>
                </c:pt>
                <c:pt idx="2">
                  <c:v>1.5976E-12</c:v>
                </c:pt>
                <c:pt idx="3">
                  <c:v>1.5889E-12</c:v>
                </c:pt>
                <c:pt idx="4">
                  <c:v>1.606E-12</c:v>
                </c:pt>
                <c:pt idx="5">
                  <c:v>1.6193E-12</c:v>
                </c:pt>
                <c:pt idx="6">
                  <c:v>1.6147999999999999E-12</c:v>
                </c:pt>
                <c:pt idx="7">
                  <c:v>1.6166E-12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B-4E30-ADBF-3A8BF66B6D2C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'8ug'!$B$90:$K$90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'8ug'!$B$93:$K$93</c:f>
              <c:numCache>
                <c:formatCode>0.00E+00</c:formatCode>
                <c:ptCount val="10"/>
                <c:pt idx="0">
                  <c:v>1.5664000000000001E-12</c:v>
                </c:pt>
                <c:pt idx="1">
                  <c:v>1.5930999999999999E-12</c:v>
                </c:pt>
                <c:pt idx="2">
                  <c:v>1.6036E-12</c:v>
                </c:pt>
                <c:pt idx="3">
                  <c:v>1.5988E-12</c:v>
                </c:pt>
                <c:pt idx="4">
                  <c:v>1.6095E-12</c:v>
                </c:pt>
                <c:pt idx="5">
                  <c:v>1.6101999999999999E-12</c:v>
                </c:pt>
                <c:pt idx="6">
                  <c:v>1.5950999999999999E-12</c:v>
                </c:pt>
                <c:pt idx="7">
                  <c:v>1.6081E-12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B-4E30-ADBF-3A8BF66B6D2C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'8ug'!$B$90:$K$90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'8ug'!$B$94:$K$94</c:f>
              <c:numCache>
                <c:formatCode>0.00E+00</c:formatCode>
                <c:ptCount val="10"/>
                <c:pt idx="0">
                  <c:v>1.5727999999999999E-12</c:v>
                </c:pt>
                <c:pt idx="1">
                  <c:v>1.5868000000000001E-12</c:v>
                </c:pt>
                <c:pt idx="2">
                  <c:v>1.5961E-12</c:v>
                </c:pt>
                <c:pt idx="3">
                  <c:v>1.5964999999999999E-12</c:v>
                </c:pt>
                <c:pt idx="4">
                  <c:v>1.6030999999999999E-12</c:v>
                </c:pt>
                <c:pt idx="5">
                  <c:v>1.6178E-12</c:v>
                </c:pt>
                <c:pt idx="6">
                  <c:v>1.6146E-12</c:v>
                </c:pt>
                <c:pt idx="7">
                  <c:v>1.6078000000000001E-12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B-4E30-ADBF-3A8BF66B6D2C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'8ug'!$B$90:$K$90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'8ug'!$B$95:$K$95</c:f>
              <c:numCache>
                <c:formatCode>0.00E+00</c:formatCode>
                <c:ptCount val="10"/>
                <c:pt idx="0">
                  <c:v>1.5602E-12</c:v>
                </c:pt>
                <c:pt idx="1">
                  <c:v>1.5778E-12</c:v>
                </c:pt>
                <c:pt idx="2">
                  <c:v>1.5942E-12</c:v>
                </c:pt>
                <c:pt idx="3">
                  <c:v>1.6081E-12</c:v>
                </c:pt>
                <c:pt idx="4">
                  <c:v>1.6049999999999999E-12</c:v>
                </c:pt>
                <c:pt idx="5">
                  <c:v>1.6132E-12</c:v>
                </c:pt>
                <c:pt idx="6">
                  <c:v>1.6189000000000001E-12</c:v>
                </c:pt>
                <c:pt idx="7">
                  <c:v>1.6201999999999999E-12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0B-4E30-ADBF-3A8BF66B6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9080"/>
        <c:axId val="348737312"/>
      </c:scatterChart>
      <c:valAx>
        <c:axId val="34872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7312"/>
        <c:crosses val="autoZero"/>
        <c:crossBetween val="midCat"/>
      </c:valAx>
      <c:valAx>
        <c:axId val="348737312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290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'8ug'!$B$88:$N$88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'8ug'!$B$97:$N$97</c:f>
                <c:numCache>
                  <c:formatCode>General</c:formatCode>
                  <c:ptCount val="13"/>
                  <c:pt idx="0">
                    <c:v>1.0310528599446272E-14</c:v>
                  </c:pt>
                  <c:pt idx="1">
                    <c:v>8.2411771003904696E-15</c:v>
                  </c:pt>
                  <c:pt idx="2">
                    <c:v>4.4449971878506222E-15</c:v>
                  </c:pt>
                  <c:pt idx="3">
                    <c:v>6.9737364446901657E-15</c:v>
                  </c:pt>
                  <c:pt idx="4">
                    <c:v>4.3420041455530775E-15</c:v>
                  </c:pt>
                  <c:pt idx="5">
                    <c:v>5.2604182343231935E-15</c:v>
                  </c:pt>
                  <c:pt idx="6">
                    <c:v>1.0064641076561083E-14</c:v>
                  </c:pt>
                  <c:pt idx="7">
                    <c:v>5.5252149279461955E-15</c:v>
                  </c:pt>
                </c:numCache>
              </c:numRef>
            </c:plus>
            <c:minus>
              <c:numRef>
                <c:f>'8ug'!$B$97:$N$97</c:f>
                <c:numCache>
                  <c:formatCode>General</c:formatCode>
                  <c:ptCount val="13"/>
                  <c:pt idx="0">
                    <c:v>1.0310528599446272E-14</c:v>
                  </c:pt>
                  <c:pt idx="1">
                    <c:v>8.2411771003904696E-15</c:v>
                  </c:pt>
                  <c:pt idx="2">
                    <c:v>4.4449971878506222E-15</c:v>
                  </c:pt>
                  <c:pt idx="3">
                    <c:v>6.9737364446901657E-15</c:v>
                  </c:pt>
                  <c:pt idx="4">
                    <c:v>4.3420041455530775E-15</c:v>
                  </c:pt>
                  <c:pt idx="5">
                    <c:v>5.2604182343231935E-15</c:v>
                  </c:pt>
                  <c:pt idx="6">
                    <c:v>1.0064641076561083E-14</c:v>
                  </c:pt>
                  <c:pt idx="7">
                    <c:v>5.5252149279461955E-15</c:v>
                  </c:pt>
                </c:numCache>
              </c:numRef>
            </c:minus>
          </c:errBars>
          <c:xVal>
            <c:numRef>
              <c:f>'8ug'!$B$90:$N$90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'8ug'!$B$96:$N$96</c:f>
              <c:numCache>
                <c:formatCode>0.000E+00</c:formatCode>
                <c:ptCount val="13"/>
                <c:pt idx="0">
                  <c:v>1.5720800000000001E-12</c:v>
                </c:pt>
                <c:pt idx="1">
                  <c:v>1.5853799999999999E-12</c:v>
                </c:pt>
                <c:pt idx="2">
                  <c:v>1.5966600000000002E-12</c:v>
                </c:pt>
                <c:pt idx="3">
                  <c:v>1.59866E-12</c:v>
                </c:pt>
                <c:pt idx="4">
                  <c:v>1.6042599999999999E-12</c:v>
                </c:pt>
                <c:pt idx="5">
                  <c:v>1.6134199999999998E-12</c:v>
                </c:pt>
                <c:pt idx="6">
                  <c:v>1.6090799999999998E-12</c:v>
                </c:pt>
                <c:pt idx="7">
                  <c:v>1.6137399999999999E-12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F-435E-946C-F5B903A3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8096"/>
        <c:axId val="348736136"/>
      </c:scatterChart>
      <c:scatterChart>
        <c:scatterStyle val="lineMarker"/>
        <c:varyColors val="0"/>
        <c:ser>
          <c:idx val="1"/>
          <c:order val="1"/>
          <c:tx>
            <c:strRef>
              <c:f>'8ug'!$A$75:$D$75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'8ug'!$B$77:$L$77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'8ug'!$B$83:$L$83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AF-435E-946C-F5B903A3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3592"/>
        <c:axId val="348733392"/>
      </c:scatterChart>
      <c:valAx>
        <c:axId val="34873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6136"/>
        <c:crosses val="autoZero"/>
        <c:crossBetween val="midCat"/>
        <c:majorUnit val="1"/>
      </c:valAx>
      <c:valAx>
        <c:axId val="348736136"/>
        <c:scaling>
          <c:orientation val="minMax"/>
          <c:max val="1.800000000000001E-12"/>
          <c:min val="1.4000000000000007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8096"/>
        <c:crosses val="autoZero"/>
        <c:crossBetween val="midCat"/>
      </c:valAx>
      <c:valAx>
        <c:axId val="348733392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8723592"/>
        <c:crosses val="max"/>
        <c:crossBetween val="midCat"/>
      </c:valAx>
      <c:valAx>
        <c:axId val="3487235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873339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12751531058614"/>
          <c:y val="5.1400554097404488E-2"/>
          <c:w val="0.74853215223097114"/>
          <c:h val="0.7724343832020997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'16ug'!$B$90:$K$90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'16ug'!$B$91:$K$91</c:f>
              <c:numCache>
                <c:formatCode>0.00E+00</c:formatCode>
                <c:ptCount val="10"/>
                <c:pt idx="0">
                  <c:v>1.3395000000000001E-12</c:v>
                </c:pt>
                <c:pt idx="1">
                  <c:v>1.3516E-12</c:v>
                </c:pt>
                <c:pt idx="2">
                  <c:v>1.3649999999999999E-12</c:v>
                </c:pt>
                <c:pt idx="3">
                  <c:v>1.3674E-12</c:v>
                </c:pt>
                <c:pt idx="4">
                  <c:v>1.3689999999999999E-12</c:v>
                </c:pt>
                <c:pt idx="5">
                  <c:v>1.3765E-12</c:v>
                </c:pt>
                <c:pt idx="6">
                  <c:v>1.3663999999999999E-12</c:v>
                </c:pt>
                <c:pt idx="7">
                  <c:v>1.3741999999999999E-12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A-43DA-92AC-1D47C2A43CA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'16ug'!$B$90:$K$90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'16ug'!$B$92:$K$92</c:f>
              <c:numCache>
                <c:formatCode>0.00E+00</c:formatCode>
                <c:ptCount val="10"/>
                <c:pt idx="0">
                  <c:v>1.3444E-12</c:v>
                </c:pt>
                <c:pt idx="1">
                  <c:v>1.3666000000000001E-12</c:v>
                </c:pt>
                <c:pt idx="2">
                  <c:v>1.3462000000000001E-12</c:v>
                </c:pt>
                <c:pt idx="3">
                  <c:v>1.3629E-12</c:v>
                </c:pt>
                <c:pt idx="4">
                  <c:v>1.3772E-12</c:v>
                </c:pt>
                <c:pt idx="5">
                  <c:v>1.382E-12</c:v>
                </c:pt>
                <c:pt idx="6">
                  <c:v>1.3709999999999999E-12</c:v>
                </c:pt>
                <c:pt idx="7">
                  <c:v>1.3758000000000001E-12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5A-43DA-92AC-1D47C2A43CA4}"/>
            </c:ext>
          </c:extLst>
        </c:ser>
        <c:ser>
          <c:idx val="2"/>
          <c:order val="2"/>
          <c:spPr>
            <a:ln w="28575">
              <a:noFill/>
            </a:ln>
          </c:spPr>
          <c:xVal>
            <c:numRef>
              <c:f>'16ug'!$B$90:$K$90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'16ug'!$B$93:$K$93</c:f>
              <c:numCache>
                <c:formatCode>0.00E+00</c:formatCode>
                <c:ptCount val="10"/>
                <c:pt idx="0">
                  <c:v>1.3533000000000001E-12</c:v>
                </c:pt>
                <c:pt idx="1">
                  <c:v>1.351E-12</c:v>
                </c:pt>
                <c:pt idx="2">
                  <c:v>1.3642E-12</c:v>
                </c:pt>
                <c:pt idx="3">
                  <c:v>1.3722999999999999E-12</c:v>
                </c:pt>
                <c:pt idx="4">
                  <c:v>1.3751000000000001E-12</c:v>
                </c:pt>
                <c:pt idx="5">
                  <c:v>1.3714E-12</c:v>
                </c:pt>
                <c:pt idx="6">
                  <c:v>1.3762999999999999E-12</c:v>
                </c:pt>
                <c:pt idx="7">
                  <c:v>1.378E-12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5A-43DA-92AC-1D47C2A43CA4}"/>
            </c:ext>
          </c:extLst>
        </c:ser>
        <c:ser>
          <c:idx val="3"/>
          <c:order val="3"/>
          <c:spPr>
            <a:ln w="28575">
              <a:noFill/>
            </a:ln>
          </c:spPr>
          <c:xVal>
            <c:numRef>
              <c:f>'16ug'!$B$90:$K$90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'16ug'!$B$94:$K$94</c:f>
              <c:numCache>
                <c:formatCode>0.00E+00</c:formatCode>
                <c:ptCount val="10"/>
                <c:pt idx="0">
                  <c:v>1.3492999999999999E-12</c:v>
                </c:pt>
                <c:pt idx="2">
                  <c:v>1.3708999999999999E-12</c:v>
                </c:pt>
                <c:pt idx="3">
                  <c:v>1.3755999999999999E-12</c:v>
                </c:pt>
                <c:pt idx="4">
                  <c:v>1.3716999999999999E-12</c:v>
                </c:pt>
                <c:pt idx="5">
                  <c:v>1.3719E-12</c:v>
                </c:pt>
                <c:pt idx="6">
                  <c:v>1.3787999999999999E-12</c:v>
                </c:pt>
                <c:pt idx="7">
                  <c:v>1.3722999999999999E-12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5A-43DA-92AC-1D47C2A43CA4}"/>
            </c:ext>
          </c:extLst>
        </c:ser>
        <c:ser>
          <c:idx val="4"/>
          <c:order val="4"/>
          <c:spPr>
            <a:ln w="28575">
              <a:noFill/>
            </a:ln>
          </c:spPr>
          <c:xVal>
            <c:numRef>
              <c:f>'16ug'!$B$90:$K$90</c:f>
              <c:numCache>
                <c:formatCode>0.0</c:formatCode>
                <c:ptCount val="10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'16ug'!$B$95:$K$95</c:f>
              <c:numCache>
                <c:formatCode>0.00E+00</c:formatCode>
                <c:ptCount val="10"/>
                <c:pt idx="0">
                  <c:v>1.3521000000000001E-12</c:v>
                </c:pt>
                <c:pt idx="1">
                  <c:v>1.3462000000000001E-12</c:v>
                </c:pt>
                <c:pt idx="2">
                  <c:v>1.3748999999999999E-12</c:v>
                </c:pt>
                <c:pt idx="3">
                  <c:v>1.3696999999999999E-12</c:v>
                </c:pt>
                <c:pt idx="4">
                  <c:v>1.3716999999999999E-12</c:v>
                </c:pt>
                <c:pt idx="5">
                  <c:v>1.3620000000000001E-12</c:v>
                </c:pt>
                <c:pt idx="6">
                  <c:v>1.3620000000000001E-12</c:v>
                </c:pt>
                <c:pt idx="7">
                  <c:v>1.3742999999999999E-12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5A-43DA-92AC-1D47C2A43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9080"/>
        <c:axId val="348737312"/>
      </c:scatterChart>
      <c:valAx>
        <c:axId val="348729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3912270341207355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7312"/>
        <c:crosses val="autoZero"/>
        <c:crossBetween val="midCat"/>
      </c:valAx>
      <c:valAx>
        <c:axId val="348737312"/>
        <c:scaling>
          <c:orientation val="minMax"/>
          <c:max val="1.5000000000000009E-12"/>
          <c:min val="1.1000000000000008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29080"/>
        <c:crosses val="autoZero"/>
        <c:crossBetween val="midCat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713473315835517"/>
          <c:y val="5.6030183727034118E-2"/>
          <c:w val="0.62732005090272802"/>
          <c:h val="0.781693642461358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'16ug'!$B$88:$N$88</c:f>
              <c:strCache>
                <c:ptCount val="13"/>
                <c:pt idx="0">
                  <c:v>Bulk Capacitance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'16ug'!$B$97:$N$97</c:f>
                <c:numCache>
                  <c:formatCode>General</c:formatCode>
                  <c:ptCount val="13"/>
                  <c:pt idx="0">
                    <c:v>5.7316664243481533E-15</c:v>
                  </c:pt>
                  <c:pt idx="1">
                    <c:v>8.8368546440461575E-15</c:v>
                  </c:pt>
                  <c:pt idx="2">
                    <c:v>1.1000136362791094E-14</c:v>
                  </c:pt>
                  <c:pt idx="3">
                    <c:v>4.8225511920558899E-15</c:v>
                  </c:pt>
                  <c:pt idx="4">
                    <c:v>3.2176078070517561E-15</c:v>
                  </c:pt>
                  <c:pt idx="5">
                    <c:v>7.3778723220180234E-15</c:v>
                  </c:pt>
                  <c:pt idx="6">
                    <c:v>6.9108610172683587E-15</c:v>
                  </c:pt>
                  <c:pt idx="7">
                    <c:v>2.1229696182470812E-15</c:v>
                  </c:pt>
                </c:numCache>
              </c:numRef>
            </c:plus>
            <c:minus>
              <c:numRef>
                <c:f>'16ug'!$B$97:$N$97</c:f>
                <c:numCache>
                  <c:formatCode>General</c:formatCode>
                  <c:ptCount val="13"/>
                  <c:pt idx="0">
                    <c:v>5.7316664243481533E-15</c:v>
                  </c:pt>
                  <c:pt idx="1">
                    <c:v>8.8368546440461575E-15</c:v>
                  </c:pt>
                  <c:pt idx="2">
                    <c:v>1.1000136362791094E-14</c:v>
                  </c:pt>
                  <c:pt idx="3">
                    <c:v>4.8225511920558899E-15</c:v>
                  </c:pt>
                  <c:pt idx="4">
                    <c:v>3.2176078070517561E-15</c:v>
                  </c:pt>
                  <c:pt idx="5">
                    <c:v>7.3778723220180234E-15</c:v>
                  </c:pt>
                  <c:pt idx="6">
                    <c:v>6.9108610172683587E-15</c:v>
                  </c:pt>
                  <c:pt idx="7">
                    <c:v>2.1229696182470812E-15</c:v>
                  </c:pt>
                </c:numCache>
              </c:numRef>
            </c:minus>
          </c:errBars>
          <c:xVal>
            <c:numRef>
              <c:f>'16ug'!$B$90:$N$90</c:f>
              <c:numCache>
                <c:formatCode>0.0</c:formatCode>
                <c:ptCount val="13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'16ug'!$B$96:$N$96</c:f>
              <c:numCache>
                <c:formatCode>0.000E+00</c:formatCode>
                <c:ptCount val="13"/>
                <c:pt idx="0">
                  <c:v>1.3477199999999998E-12</c:v>
                </c:pt>
                <c:pt idx="1">
                  <c:v>1.3538500000000001E-12</c:v>
                </c:pt>
                <c:pt idx="2">
                  <c:v>1.3642400000000001E-12</c:v>
                </c:pt>
                <c:pt idx="3">
                  <c:v>1.3695799999999999E-12</c:v>
                </c:pt>
                <c:pt idx="4">
                  <c:v>1.37294E-12</c:v>
                </c:pt>
                <c:pt idx="5">
                  <c:v>1.3727599999999999E-12</c:v>
                </c:pt>
                <c:pt idx="6">
                  <c:v>1.3708999999999999E-12</c:v>
                </c:pt>
                <c:pt idx="7">
                  <c:v>1.37492E-12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0-4359-B298-83271230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38096"/>
        <c:axId val="348736136"/>
      </c:scatterChart>
      <c:scatterChart>
        <c:scatterStyle val="lineMarker"/>
        <c:varyColors val="0"/>
        <c:ser>
          <c:idx val="1"/>
          <c:order val="1"/>
          <c:tx>
            <c:strRef>
              <c:f>'16ug'!$A$75:$D$75</c:f>
              <c:strCache>
                <c:ptCount val="4"/>
                <c:pt idx="0">
                  <c:v>CFU count </c:v>
                </c:pt>
              </c:strCache>
            </c:strRef>
          </c:tx>
          <c:spPr>
            <a:ln w="28575">
              <a:noFill/>
            </a:ln>
          </c:spPr>
          <c:xVal>
            <c:numRef>
              <c:f>'16ug'!$B$77:$L$77</c:f>
              <c:numCache>
                <c:formatCode>0.0</c:formatCode>
                <c:ptCount val="11"/>
                <c:pt idx="0">
                  <c:v>0</c:v>
                </c:pt>
                <c:pt idx="1">
                  <c:v>0.11666666666666667</c:v>
                </c:pt>
                <c:pt idx="2">
                  <c:v>0.66666666666666663</c:v>
                </c:pt>
                <c:pt idx="3">
                  <c:v>1.3333333333333333</c:v>
                </c:pt>
                <c:pt idx="4">
                  <c:v>2</c:v>
                </c:pt>
                <c:pt idx="5">
                  <c:v>2.6666666666666665</c:v>
                </c:pt>
                <c:pt idx="6">
                  <c:v>3.3333333333333335</c:v>
                </c:pt>
                <c:pt idx="7">
                  <c:v>4</c:v>
                </c:pt>
              </c:numCache>
            </c:numRef>
          </c:xVal>
          <c:yVal>
            <c:numRef>
              <c:f>'16ug'!$B$83:$L$83</c:f>
              <c:numCache>
                <c:formatCode>0.00E+00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0-4359-B298-83271230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3592"/>
        <c:axId val="348733392"/>
      </c:scatterChart>
      <c:valAx>
        <c:axId val="34873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(hr)</a:t>
                </a:r>
              </a:p>
            </c:rich>
          </c:tx>
          <c:layout>
            <c:manualLayout>
              <c:xMode val="edge"/>
              <c:yMode val="edge"/>
              <c:x val="0.49089040006362838"/>
              <c:y val="0.9223326771653542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8736136"/>
        <c:crosses val="autoZero"/>
        <c:crossBetween val="midCat"/>
        <c:majorUnit val="1"/>
      </c:valAx>
      <c:valAx>
        <c:axId val="348736136"/>
        <c:scaling>
          <c:orientation val="minMax"/>
          <c:max val="1.5000000000000009E-12"/>
          <c:min val="1.1000000000000008E-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Capacitance (F)</a:t>
                </a:r>
              </a:p>
            </c:rich>
          </c:tx>
          <c:layout>
            <c:manualLayout>
              <c:xMode val="edge"/>
              <c:yMode val="edge"/>
              <c:x val="2.443044619422572E-2"/>
              <c:y val="0.28429571303587053"/>
            </c:manualLayout>
          </c:layout>
          <c:overlay val="0"/>
        </c:title>
        <c:numFmt formatCode="0.00E+0" sourceLinked="0"/>
        <c:majorTickMark val="out"/>
        <c:minorTickMark val="in"/>
        <c:tickLblPos val="nextTo"/>
        <c:crossAx val="348738096"/>
        <c:crosses val="autoZero"/>
        <c:crossBetween val="midCat"/>
      </c:valAx>
      <c:valAx>
        <c:axId val="348733392"/>
        <c:scaling>
          <c:logBase val="10"/>
          <c:orientation val="minMax"/>
          <c:max val="10000000"/>
          <c:min val="1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Cell (CFU/ml)</a:t>
                </a:r>
              </a:p>
            </c:rich>
          </c:tx>
          <c:layout>
            <c:manualLayout>
              <c:xMode val="edge"/>
              <c:yMode val="edge"/>
              <c:x val="0.93146464646464666"/>
              <c:y val="0.31515237678623503"/>
            </c:manualLayout>
          </c:layout>
          <c:overlay val="0"/>
        </c:title>
        <c:numFmt formatCode="0.0E+0" sourceLinked="0"/>
        <c:majorTickMark val="out"/>
        <c:minorTickMark val="none"/>
        <c:tickLblPos val="nextTo"/>
        <c:crossAx val="348723592"/>
        <c:crosses val="max"/>
        <c:crossBetween val="midCat"/>
      </c:valAx>
      <c:valAx>
        <c:axId val="3487235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348733392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  <c:layout>
        <c:manualLayout>
          <c:xMode val="edge"/>
          <c:yMode val="edge"/>
          <c:x val="0.59997483505194105"/>
          <c:y val="0.66245125299931562"/>
          <c:w val="0.21796713481712141"/>
          <c:h val="0.1591455523505106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100</xdr:row>
      <xdr:rowOff>0</xdr:rowOff>
    </xdr:from>
    <xdr:to>
      <xdr:col>9</xdr:col>
      <xdr:colOff>23812</xdr:colOff>
      <xdr:row>115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CA39E-CBD6-4020-9185-85065B7ED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100</xdr:row>
      <xdr:rowOff>9525</xdr:rowOff>
    </xdr:from>
    <xdr:to>
      <xdr:col>18</xdr:col>
      <xdr:colOff>33337</xdr:colOff>
      <xdr:row>115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26DF78-24F7-4C9F-8204-E533B0FE85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100</xdr:row>
      <xdr:rowOff>0</xdr:rowOff>
    </xdr:from>
    <xdr:to>
      <xdr:col>9</xdr:col>
      <xdr:colOff>23812</xdr:colOff>
      <xdr:row>115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8EF392-18A5-461B-B35E-1A111F53F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100</xdr:row>
      <xdr:rowOff>9525</xdr:rowOff>
    </xdr:from>
    <xdr:to>
      <xdr:col>18</xdr:col>
      <xdr:colOff>33337</xdr:colOff>
      <xdr:row>115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D9C7A3-BD07-4942-BA80-5421CAD65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100</xdr:row>
      <xdr:rowOff>0</xdr:rowOff>
    </xdr:from>
    <xdr:to>
      <xdr:col>9</xdr:col>
      <xdr:colOff>23812</xdr:colOff>
      <xdr:row>115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4C72F-5373-45AA-A342-4BF63BC7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504825</xdr:colOff>
      <xdr:row>100</xdr:row>
      <xdr:rowOff>9525</xdr:rowOff>
    </xdr:from>
    <xdr:to>
      <xdr:col>18</xdr:col>
      <xdr:colOff>33337</xdr:colOff>
      <xdr:row>115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55DE9-3580-4BEF-ACD9-2EA6493EC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2" sqref="C12"/>
    </sheetView>
  </sheetViews>
  <sheetFormatPr defaultRowHeight="14.5" x14ac:dyDescent="0.35"/>
  <cols>
    <col min="1" max="1" width="41.26953125" bestFit="1" customWidth="1"/>
    <col min="2" max="2" width="80.54296875" customWidth="1"/>
    <col min="3" max="3" width="52.453125" bestFit="1" customWidth="1"/>
  </cols>
  <sheetData>
    <row r="1" spans="1:2" x14ac:dyDescent="0.35">
      <c r="A1" s="1" t="s">
        <v>4</v>
      </c>
      <c r="B1" s="8">
        <v>42741</v>
      </c>
    </row>
    <row r="2" spans="1:2" x14ac:dyDescent="0.35">
      <c r="A2" s="1" t="s">
        <v>0</v>
      </c>
      <c r="B2" s="1" t="s">
        <v>40</v>
      </c>
    </row>
    <row r="3" spans="1:2" x14ac:dyDescent="0.35">
      <c r="A3" s="1" t="s">
        <v>1</v>
      </c>
      <c r="B3" s="1" t="s">
        <v>75</v>
      </c>
    </row>
    <row r="4" spans="1:2" x14ac:dyDescent="0.35">
      <c r="A4" s="1" t="s">
        <v>2</v>
      </c>
      <c r="B4" s="1" t="s">
        <v>58</v>
      </c>
    </row>
    <row r="5" spans="1:2" x14ac:dyDescent="0.35">
      <c r="A5" s="1" t="s">
        <v>5</v>
      </c>
      <c r="B5" s="1" t="s">
        <v>45</v>
      </c>
    </row>
    <row r="6" spans="1:2" x14ac:dyDescent="0.35">
      <c r="A6" s="1" t="s">
        <v>3</v>
      </c>
      <c r="B6" s="7" t="s">
        <v>76</v>
      </c>
    </row>
    <row r="7" spans="1:2" x14ac:dyDescent="0.35">
      <c r="A7" s="1" t="s">
        <v>6</v>
      </c>
      <c r="B7" s="1" t="s">
        <v>49</v>
      </c>
    </row>
    <row r="9" spans="1:2" x14ac:dyDescent="0.35">
      <c r="A9" s="48" t="s">
        <v>7</v>
      </c>
      <c r="B9" s="49"/>
    </row>
    <row r="10" spans="1:2" x14ac:dyDescent="0.35">
      <c r="A10" s="2" t="s">
        <v>8</v>
      </c>
      <c r="B10" s="3" t="s">
        <v>9</v>
      </c>
    </row>
    <row r="11" spans="1:2" x14ac:dyDescent="0.35">
      <c r="A11" s="4" t="s">
        <v>11</v>
      </c>
      <c r="B11" s="5"/>
    </row>
    <row r="12" spans="1:2" x14ac:dyDescent="0.35">
      <c r="A12" s="4" t="s">
        <v>10</v>
      </c>
      <c r="B12" s="5"/>
    </row>
    <row r="13" spans="1:2" x14ac:dyDescent="0.35">
      <c r="A13" s="4" t="s">
        <v>57</v>
      </c>
      <c r="B13" s="50"/>
    </row>
    <row r="14" spans="1:2" x14ac:dyDescent="0.35">
      <c r="A14" s="4"/>
      <c r="B14" s="50"/>
    </row>
    <row r="15" spans="1:2" x14ac:dyDescent="0.35">
      <c r="A15" s="4"/>
      <c r="B15" s="50"/>
    </row>
    <row r="16" spans="1:2" x14ac:dyDescent="0.35">
      <c r="A16" s="4"/>
      <c r="B16" s="50"/>
    </row>
    <row r="17" spans="1:2" x14ac:dyDescent="0.35">
      <c r="A17" s="4"/>
      <c r="B17" s="50"/>
    </row>
    <row r="18" spans="1:2" x14ac:dyDescent="0.35">
      <c r="A18" s="4"/>
      <c r="B18" s="50"/>
    </row>
    <row r="19" spans="1:2" x14ac:dyDescent="0.35">
      <c r="A19" s="4"/>
      <c r="B19" s="50"/>
    </row>
    <row r="20" spans="1:2" x14ac:dyDescent="0.35">
      <c r="A20" s="4"/>
      <c r="B20" s="50"/>
    </row>
    <row r="21" spans="1:2" x14ac:dyDescent="0.35">
      <c r="A21" s="4"/>
      <c r="B21" s="50"/>
    </row>
    <row r="22" spans="1:2" x14ac:dyDescent="0.35">
      <c r="A22" s="6"/>
      <c r="B22" s="51"/>
    </row>
  </sheetData>
  <mergeCells count="2">
    <mergeCell ref="A9:B9"/>
    <mergeCell ref="B13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4"/>
  <sheetViews>
    <sheetView tabSelected="1" topLeftCell="A88" zoomScale="90" zoomScaleNormal="90" workbookViewId="0">
      <selection activeCell="U141" sqref="U141:V141"/>
    </sheetView>
  </sheetViews>
  <sheetFormatPr defaultColWidth="9.1796875" defaultRowHeight="14.5" x14ac:dyDescent="0.35"/>
  <cols>
    <col min="1" max="1" width="14" style="10" customWidth="1"/>
    <col min="2" max="5" width="9.81640625" style="10" bestFit="1" customWidth="1"/>
    <col min="6" max="6" width="10.26953125" style="10" bestFit="1" customWidth="1"/>
    <col min="7" max="9" width="10.1796875" style="10" bestFit="1" customWidth="1"/>
    <col min="10" max="18" width="9.1796875" style="10"/>
    <col min="19" max="19" width="10.26953125" style="39" bestFit="1" customWidth="1"/>
    <col min="20" max="22" width="9.1796875" style="10"/>
    <col min="23" max="23" width="9.453125" style="10" customWidth="1"/>
    <col min="24" max="24" width="14.7265625" style="10" bestFit="1" customWidth="1"/>
    <col min="25" max="16384" width="9.1796875" style="10"/>
  </cols>
  <sheetData>
    <row r="1" spans="1:29" x14ac:dyDescent="0.35">
      <c r="A1" s="30">
        <v>1</v>
      </c>
    </row>
    <row r="2" spans="1:29" x14ac:dyDescent="0.35">
      <c r="A2" s="11" t="s">
        <v>56</v>
      </c>
      <c r="B2" s="11" t="s">
        <v>12</v>
      </c>
      <c r="C2" s="11" t="s">
        <v>13</v>
      </c>
      <c r="D2" s="11" t="s">
        <v>25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19</v>
      </c>
      <c r="R2" s="11" t="s">
        <v>20</v>
      </c>
      <c r="S2" s="40" t="s">
        <v>33</v>
      </c>
      <c r="T2" s="11" t="s">
        <v>34</v>
      </c>
      <c r="U2" s="11" t="s">
        <v>35</v>
      </c>
      <c r="V2" s="11" t="s">
        <v>36</v>
      </c>
      <c r="W2" s="11" t="s">
        <v>37</v>
      </c>
      <c r="X2" s="11" t="s">
        <v>38</v>
      </c>
      <c r="Z2" s="10" t="s">
        <v>42</v>
      </c>
      <c r="AA2" s="10" t="s">
        <v>41</v>
      </c>
      <c r="AB2" s="10" t="s">
        <v>43</v>
      </c>
      <c r="AC2" s="10" t="s">
        <v>44</v>
      </c>
    </row>
    <row r="3" spans="1:29" x14ac:dyDescent="0.35">
      <c r="A3" s="13" t="s">
        <v>77</v>
      </c>
      <c r="B3" s="14">
        <v>3.8918999999999998E-4</v>
      </c>
      <c r="C3" s="13">
        <v>7.6670000000000002E-2</v>
      </c>
      <c r="D3" s="14">
        <v>2.5561E-7</v>
      </c>
      <c r="E3" s="14">
        <v>1.8626999999999999E-8</v>
      </c>
      <c r="F3" s="14">
        <v>7.2873000000000001</v>
      </c>
      <c r="G3" s="13">
        <v>-140.5</v>
      </c>
      <c r="H3" s="13">
        <v>9.5609999999999999</v>
      </c>
      <c r="I3" s="13">
        <v>6.8049999999999997</v>
      </c>
      <c r="J3" s="14">
        <v>2.5939000000000002E-8</v>
      </c>
      <c r="K3" s="14">
        <v>5.8949000000000004E-9</v>
      </c>
      <c r="L3" s="14">
        <v>22.725999999999999</v>
      </c>
      <c r="M3" s="13">
        <v>0.83613999999999999</v>
      </c>
      <c r="N3" s="14">
        <v>1.9772999999999999E-2</v>
      </c>
      <c r="O3" s="14">
        <v>2.3647999999999998</v>
      </c>
      <c r="P3" s="13">
        <v>31860</v>
      </c>
      <c r="Q3" s="14">
        <v>46.140999999999998</v>
      </c>
      <c r="R3" s="14">
        <v>0.14482</v>
      </c>
      <c r="S3" s="41">
        <v>1.5638000000000001E-12</v>
      </c>
      <c r="T3" s="14">
        <v>3.4132999999999998E-14</v>
      </c>
      <c r="U3" s="14">
        <v>2.1827000000000001</v>
      </c>
      <c r="V3" s="13">
        <v>0.96530000000000005</v>
      </c>
      <c r="W3" s="14">
        <v>1.2254E-3</v>
      </c>
      <c r="X3" s="14">
        <v>0.12694</v>
      </c>
      <c r="Z3" s="14"/>
      <c r="AA3" s="13"/>
      <c r="AB3" s="14"/>
      <c r="AC3" s="14"/>
    </row>
    <row r="4" spans="1:29" x14ac:dyDescent="0.35">
      <c r="A4" s="10" t="s">
        <v>78</v>
      </c>
      <c r="B4" s="16">
        <v>3.9186000000000001E-4</v>
      </c>
      <c r="C4" s="10">
        <v>7.7197000000000002E-2</v>
      </c>
      <c r="D4" s="16">
        <v>2.5765999999999999E-7</v>
      </c>
      <c r="E4" s="16">
        <v>1.8555E-8</v>
      </c>
      <c r="F4" s="16">
        <v>7.2013999999999996</v>
      </c>
      <c r="G4" s="10">
        <v>-141.30000000000001</v>
      </c>
      <c r="H4" s="10">
        <v>9.5348000000000006</v>
      </c>
      <c r="I4" s="10">
        <v>6.7478999999999996</v>
      </c>
      <c r="J4" s="16">
        <v>2.2737E-8</v>
      </c>
      <c r="K4" s="16">
        <v>5.4022000000000002E-9</v>
      </c>
      <c r="L4" s="16">
        <v>23.76</v>
      </c>
      <c r="M4" s="10">
        <v>0.85263999999999995</v>
      </c>
      <c r="N4" s="16">
        <v>2.0648E-2</v>
      </c>
      <c r="O4" s="16">
        <v>2.4217</v>
      </c>
      <c r="P4" s="10">
        <v>31781</v>
      </c>
      <c r="Q4" s="16">
        <v>45.241999999999997</v>
      </c>
      <c r="R4" s="16">
        <v>0.14235999999999999</v>
      </c>
      <c r="S4" s="42">
        <v>1.5834000000000001E-12</v>
      </c>
      <c r="T4" s="16">
        <v>3.4397999999999998E-14</v>
      </c>
      <c r="U4" s="16">
        <v>2.1724000000000001</v>
      </c>
      <c r="V4" s="10">
        <v>0.96467000000000003</v>
      </c>
      <c r="W4" s="16">
        <v>1.2195000000000001E-3</v>
      </c>
      <c r="X4" s="16">
        <v>0.12642</v>
      </c>
      <c r="Z4" s="16"/>
      <c r="AB4" s="16"/>
      <c r="AC4" s="16"/>
    </row>
    <row r="5" spans="1:29" x14ac:dyDescent="0.35">
      <c r="A5" s="10" t="s">
        <v>79</v>
      </c>
      <c r="B5" s="16">
        <v>3.9953999999999999E-4</v>
      </c>
      <c r="C5" s="10">
        <v>7.8710000000000002E-2</v>
      </c>
      <c r="D5" s="16">
        <v>2.5484000000000002E-7</v>
      </c>
      <c r="E5" s="16">
        <v>1.8667000000000001E-8</v>
      </c>
      <c r="F5" s="16">
        <v>7.3250000000000002</v>
      </c>
      <c r="G5" s="10">
        <v>-139</v>
      </c>
      <c r="H5" s="10">
        <v>9.5838000000000001</v>
      </c>
      <c r="I5" s="10">
        <v>6.8948</v>
      </c>
      <c r="J5" s="16">
        <v>2.1781999999999999E-8</v>
      </c>
      <c r="K5" s="16">
        <v>5.3229000000000003E-9</v>
      </c>
      <c r="L5" s="16">
        <v>24.437000000000001</v>
      </c>
      <c r="M5" s="10">
        <v>0.85846</v>
      </c>
      <c r="N5" s="16">
        <v>2.1229000000000001E-2</v>
      </c>
      <c r="O5" s="16">
        <v>2.4729000000000001</v>
      </c>
      <c r="P5" s="10">
        <v>31799</v>
      </c>
      <c r="Q5" s="16">
        <v>45.311999999999998</v>
      </c>
      <c r="R5" s="16">
        <v>0.14249999999999999</v>
      </c>
      <c r="S5" s="42">
        <v>1.574E-12</v>
      </c>
      <c r="T5" s="16">
        <v>3.4361000000000001E-14</v>
      </c>
      <c r="U5" s="16">
        <v>2.1829999999999998</v>
      </c>
      <c r="V5" s="10">
        <v>0.96501000000000003</v>
      </c>
      <c r="W5" s="16">
        <v>1.2254E-3</v>
      </c>
      <c r="X5" s="16">
        <v>0.12698000000000001</v>
      </c>
      <c r="Z5" s="16"/>
      <c r="AB5" s="16"/>
      <c r="AC5" s="16"/>
    </row>
    <row r="6" spans="1:29" x14ac:dyDescent="0.35">
      <c r="A6" s="10" t="s">
        <v>80</v>
      </c>
      <c r="B6" s="16">
        <v>3.9720000000000001E-4</v>
      </c>
      <c r="C6" s="10">
        <v>7.8246999999999997E-2</v>
      </c>
      <c r="D6" s="16">
        <v>2.5605000000000002E-7</v>
      </c>
      <c r="E6" s="16">
        <v>1.8561E-8</v>
      </c>
      <c r="F6" s="16">
        <v>7.2489999999999997</v>
      </c>
      <c r="G6" s="10">
        <v>-139.80000000000001</v>
      </c>
      <c r="H6" s="10">
        <v>9.5334000000000003</v>
      </c>
      <c r="I6" s="10">
        <v>6.8193000000000001</v>
      </c>
      <c r="J6" s="16">
        <v>2.1686E-8</v>
      </c>
      <c r="K6" s="16">
        <v>5.3879000000000004E-9</v>
      </c>
      <c r="L6" s="16">
        <v>24.844999999999999</v>
      </c>
      <c r="M6" s="10">
        <v>0.86097000000000001</v>
      </c>
      <c r="N6" s="16">
        <v>2.1579999999999998E-2</v>
      </c>
      <c r="O6" s="16">
        <v>2.5065</v>
      </c>
      <c r="P6" s="10">
        <v>31774</v>
      </c>
      <c r="Q6" s="16">
        <v>44.929000000000002</v>
      </c>
      <c r="R6" s="16">
        <v>0.1414</v>
      </c>
      <c r="S6" s="42">
        <v>1.5789000000000001E-12</v>
      </c>
      <c r="T6" s="16">
        <v>3.4270999999999999E-14</v>
      </c>
      <c r="U6" s="16">
        <v>2.1705999999999999</v>
      </c>
      <c r="V6" s="10">
        <v>0.96484999999999999</v>
      </c>
      <c r="W6" s="16">
        <v>1.2183999999999999E-3</v>
      </c>
      <c r="X6" s="16">
        <v>0.12628</v>
      </c>
      <c r="Z6" s="16"/>
      <c r="AB6" s="16"/>
      <c r="AC6" s="16"/>
    </row>
    <row r="7" spans="1:29" x14ac:dyDescent="0.35">
      <c r="A7" s="10" t="s">
        <v>80</v>
      </c>
      <c r="B7" s="16">
        <v>3.9720000000000001E-4</v>
      </c>
      <c r="C7" s="10">
        <v>7.8246999999999997E-2</v>
      </c>
      <c r="D7" s="16">
        <v>2.5605000000000002E-7</v>
      </c>
      <c r="E7" s="16">
        <v>1.8561E-8</v>
      </c>
      <c r="F7" s="16">
        <v>7.2489999999999997</v>
      </c>
      <c r="G7" s="10">
        <v>-139.80000000000001</v>
      </c>
      <c r="H7" s="10">
        <v>9.5334000000000003</v>
      </c>
      <c r="I7" s="10">
        <v>6.8193000000000001</v>
      </c>
      <c r="J7" s="16">
        <v>2.1686E-8</v>
      </c>
      <c r="K7" s="16">
        <v>5.3879000000000004E-9</v>
      </c>
      <c r="L7" s="16">
        <v>24.844999999999999</v>
      </c>
      <c r="M7" s="10">
        <v>0.86097000000000001</v>
      </c>
      <c r="N7" s="16">
        <v>2.1579999999999998E-2</v>
      </c>
      <c r="O7" s="16">
        <v>2.5065</v>
      </c>
      <c r="P7" s="10">
        <v>31774</v>
      </c>
      <c r="Q7" s="16">
        <v>44.929000000000002</v>
      </c>
      <c r="R7" s="16">
        <v>0.1414</v>
      </c>
      <c r="S7" s="42">
        <v>1.5789000000000001E-12</v>
      </c>
      <c r="T7" s="16">
        <v>3.4270999999999999E-14</v>
      </c>
      <c r="U7" s="16">
        <v>2.1705999999999999</v>
      </c>
      <c r="V7" s="10">
        <v>0.96484999999999999</v>
      </c>
      <c r="W7" s="16">
        <v>1.2183999999999999E-3</v>
      </c>
      <c r="X7" s="16">
        <v>0.12628</v>
      </c>
      <c r="Z7" s="18"/>
      <c r="AA7" s="11"/>
      <c r="AB7" s="18"/>
      <c r="AC7" s="18"/>
    </row>
    <row r="8" spans="1:29" x14ac:dyDescent="0.35">
      <c r="A8" s="13" t="s">
        <v>23</v>
      </c>
      <c r="B8" s="13">
        <f t="shared" ref="B8:X8" si="0">AVERAGE(B3:B7)</f>
        <v>3.9499799999999997E-4</v>
      </c>
      <c r="C8" s="13">
        <f t="shared" si="0"/>
        <v>7.78142E-2</v>
      </c>
      <c r="D8" s="13">
        <f t="shared" si="0"/>
        <v>2.5604200000000001E-7</v>
      </c>
      <c r="E8" s="13">
        <f t="shared" si="0"/>
        <v>1.8594200000000002E-8</v>
      </c>
      <c r="F8" s="13">
        <f t="shared" si="0"/>
        <v>7.26234</v>
      </c>
      <c r="G8" s="13">
        <f t="shared" si="0"/>
        <v>-140.08000000000001</v>
      </c>
      <c r="H8" s="13">
        <f t="shared" si="0"/>
        <v>9.5492799999999995</v>
      </c>
      <c r="I8" s="13">
        <f t="shared" si="0"/>
        <v>6.8172599999999992</v>
      </c>
      <c r="J8" s="13">
        <f t="shared" si="0"/>
        <v>2.2766E-8</v>
      </c>
      <c r="K8" s="13">
        <f t="shared" si="0"/>
        <v>5.4791599999999995E-9</v>
      </c>
      <c r="L8" s="13">
        <f t="shared" si="0"/>
        <v>24.122599999999998</v>
      </c>
      <c r="M8" s="13">
        <f t="shared" si="0"/>
        <v>0.85383600000000004</v>
      </c>
      <c r="N8" s="13">
        <f t="shared" si="0"/>
        <v>2.0962000000000001E-2</v>
      </c>
      <c r="O8" s="13">
        <f t="shared" si="0"/>
        <v>2.4544800000000002</v>
      </c>
      <c r="P8" s="13">
        <f t="shared" si="0"/>
        <v>31797.599999999999</v>
      </c>
      <c r="Q8" s="13">
        <f t="shared" si="0"/>
        <v>45.310600000000001</v>
      </c>
      <c r="R8" s="13">
        <f t="shared" si="0"/>
        <v>0.14249599999999998</v>
      </c>
      <c r="S8" s="41">
        <f t="shared" si="0"/>
        <v>1.5758000000000002E-12</v>
      </c>
      <c r="T8" s="13">
        <f t="shared" si="0"/>
        <v>3.42868E-14</v>
      </c>
      <c r="U8" s="13">
        <f t="shared" si="0"/>
        <v>2.1758600000000001</v>
      </c>
      <c r="V8" s="13">
        <f t="shared" si="0"/>
        <v>0.96493600000000002</v>
      </c>
      <c r="W8" s="13">
        <f t="shared" si="0"/>
        <v>1.2214199999999998E-3</v>
      </c>
      <c r="X8" s="13">
        <f t="shared" si="0"/>
        <v>0.12658</v>
      </c>
      <c r="Z8" s="10" t="e">
        <f>AVERAGE(Z3:Z7)</f>
        <v>#DIV/0!</v>
      </c>
      <c r="AA8" s="10" t="e">
        <f>AVERAGE(AA3:AA7)</f>
        <v>#DIV/0!</v>
      </c>
      <c r="AB8" s="10" t="e">
        <f>AVERAGE(AB3:AB7)</f>
        <v>#DIV/0!</v>
      </c>
      <c r="AC8" s="10" t="e">
        <f>AVERAGE(AC3:AC7)</f>
        <v>#DIV/0!</v>
      </c>
    </row>
    <row r="10" spans="1:29" x14ac:dyDescent="0.35">
      <c r="A10" s="9">
        <v>2</v>
      </c>
    </row>
    <row r="11" spans="1:29" x14ac:dyDescent="0.35">
      <c r="A11" s="20" t="s">
        <v>56</v>
      </c>
      <c r="B11" s="20" t="s">
        <v>12</v>
      </c>
      <c r="C11" s="20" t="s">
        <v>13</v>
      </c>
      <c r="D11" s="20" t="s">
        <v>25</v>
      </c>
      <c r="E11" s="20" t="s">
        <v>14</v>
      </c>
      <c r="F11" s="20" t="s">
        <v>15</v>
      </c>
      <c r="G11" s="20" t="s">
        <v>16</v>
      </c>
      <c r="H11" s="20" t="s">
        <v>17</v>
      </c>
      <c r="I11" s="20" t="s">
        <v>18</v>
      </c>
      <c r="J11" s="20" t="s">
        <v>26</v>
      </c>
      <c r="K11" s="20" t="s">
        <v>27</v>
      </c>
      <c r="L11" s="20" t="s">
        <v>28</v>
      </c>
      <c r="M11" s="20" t="s">
        <v>29</v>
      </c>
      <c r="N11" s="20" t="s">
        <v>30</v>
      </c>
      <c r="O11" s="20" t="s">
        <v>31</v>
      </c>
      <c r="P11" s="20" t="s">
        <v>32</v>
      </c>
      <c r="Q11" s="20" t="s">
        <v>19</v>
      </c>
      <c r="R11" s="20" t="s">
        <v>20</v>
      </c>
      <c r="S11" s="42" t="s">
        <v>33</v>
      </c>
      <c r="T11" s="20" t="s">
        <v>34</v>
      </c>
      <c r="U11" s="20" t="s">
        <v>35</v>
      </c>
      <c r="V11" s="20" t="s">
        <v>36</v>
      </c>
      <c r="W11" s="20" t="s">
        <v>37</v>
      </c>
      <c r="X11" s="20" t="s">
        <v>38</v>
      </c>
      <c r="Z11" s="10" t="s">
        <v>42</v>
      </c>
      <c r="AA11" s="10" t="s">
        <v>41</v>
      </c>
      <c r="AB11" s="10" t="s">
        <v>43</v>
      </c>
      <c r="AC11" s="10" t="s">
        <v>44</v>
      </c>
    </row>
    <row r="12" spans="1:29" x14ac:dyDescent="0.35">
      <c r="A12" s="13" t="s">
        <v>81</v>
      </c>
      <c r="B12" s="14">
        <v>4.0446999999999998E-4</v>
      </c>
      <c r="C12" s="13">
        <v>7.9680000000000001E-2</v>
      </c>
      <c r="D12" s="14">
        <v>2.5648999999999999E-7</v>
      </c>
      <c r="E12" s="14">
        <v>1.8544E-8</v>
      </c>
      <c r="F12" s="14">
        <v>7.2298999999999998</v>
      </c>
      <c r="G12" s="13">
        <v>-140.4</v>
      </c>
      <c r="H12" s="13">
        <v>9.5524000000000004</v>
      </c>
      <c r="I12" s="13">
        <v>6.8037000000000001</v>
      </c>
      <c r="J12" s="14">
        <v>2.0610000000000001E-8</v>
      </c>
      <c r="K12" s="14">
        <v>5.5301999999999998E-9</v>
      </c>
      <c r="L12" s="14">
        <v>26.832999999999998</v>
      </c>
      <c r="M12" s="13">
        <v>0.87422</v>
      </c>
      <c r="N12" s="14">
        <v>2.3285E-2</v>
      </c>
      <c r="O12" s="14">
        <v>2.6635</v>
      </c>
      <c r="P12" s="13">
        <v>31312</v>
      </c>
      <c r="Q12" s="14">
        <v>43.725000000000001</v>
      </c>
      <c r="R12" s="14">
        <v>0.13963999999999999</v>
      </c>
      <c r="S12" s="41">
        <v>1.5871999999999999E-12</v>
      </c>
      <c r="T12" s="14">
        <v>3.4505999999999997E-14</v>
      </c>
      <c r="U12" s="14">
        <v>2.1739999999999999</v>
      </c>
      <c r="V12" s="13">
        <v>0.96457000000000004</v>
      </c>
      <c r="W12" s="14">
        <v>1.2202999999999999E-3</v>
      </c>
      <c r="X12" s="14">
        <v>0.12651000000000001</v>
      </c>
      <c r="Z12" s="14"/>
      <c r="AA12" s="13"/>
      <c r="AB12" s="14"/>
      <c r="AC12" s="14"/>
    </row>
    <row r="13" spans="1:29" x14ac:dyDescent="0.35">
      <c r="A13" s="10" t="s">
        <v>82</v>
      </c>
      <c r="B13" s="16">
        <v>3.9625000000000001E-4</v>
      </c>
      <c r="C13" s="10">
        <v>7.8060000000000004E-2</v>
      </c>
      <c r="D13" s="16">
        <v>2.5848999999999998E-7</v>
      </c>
      <c r="E13" s="16">
        <v>1.8346000000000001E-8</v>
      </c>
      <c r="F13" s="16">
        <v>7.0974000000000004</v>
      </c>
      <c r="G13" s="10">
        <v>-142.19999999999999</v>
      </c>
      <c r="H13" s="10">
        <v>9.4494000000000007</v>
      </c>
      <c r="I13" s="10">
        <v>6.6451000000000002</v>
      </c>
      <c r="J13" s="16">
        <v>2.0394000000000001E-8</v>
      </c>
      <c r="K13" s="16">
        <v>5.4348000000000003E-9</v>
      </c>
      <c r="L13" s="16">
        <v>26.649000000000001</v>
      </c>
      <c r="M13" s="10">
        <v>0.87517999999999996</v>
      </c>
      <c r="N13" s="16">
        <v>2.3123999999999999E-2</v>
      </c>
      <c r="O13" s="16">
        <v>2.6421999999999999</v>
      </c>
      <c r="P13" s="10">
        <v>31412</v>
      </c>
      <c r="Q13" s="16">
        <v>43.378999999999998</v>
      </c>
      <c r="R13" s="16">
        <v>0.1381</v>
      </c>
      <c r="S13" s="42">
        <v>1.5936E-12</v>
      </c>
      <c r="T13" s="16">
        <v>3.4248E-14</v>
      </c>
      <c r="U13" s="16">
        <v>2.1490999999999998</v>
      </c>
      <c r="V13" s="10">
        <v>0.96433999999999997</v>
      </c>
      <c r="W13" s="16">
        <v>1.2061999999999999E-3</v>
      </c>
      <c r="X13" s="16">
        <v>0.12508</v>
      </c>
      <c r="Z13" s="16"/>
      <c r="AB13" s="16"/>
      <c r="AC13" s="16"/>
    </row>
    <row r="14" spans="1:29" x14ac:dyDescent="0.35">
      <c r="A14" s="10" t="s">
        <v>83</v>
      </c>
      <c r="B14" s="16">
        <v>3.9526999999999997E-4</v>
      </c>
      <c r="C14" s="10">
        <v>7.7868000000000007E-2</v>
      </c>
      <c r="D14" s="16">
        <v>2.6021999999999998E-7</v>
      </c>
      <c r="E14" s="16">
        <v>1.8326000000000001E-8</v>
      </c>
      <c r="F14" s="16">
        <v>7.0425000000000004</v>
      </c>
      <c r="G14" s="10">
        <v>-143</v>
      </c>
      <c r="H14" s="10">
        <v>9.4419000000000004</v>
      </c>
      <c r="I14" s="10">
        <v>6.6026999999999996</v>
      </c>
      <c r="J14" s="16">
        <v>2.0578999999999999E-8</v>
      </c>
      <c r="K14" s="16">
        <v>5.4793000000000003E-9</v>
      </c>
      <c r="L14" s="16">
        <v>26.626000000000001</v>
      </c>
      <c r="M14" s="10">
        <v>0.87436999999999998</v>
      </c>
      <c r="N14" s="16">
        <v>2.3105000000000001E-2</v>
      </c>
      <c r="O14" s="16">
        <v>2.6425000000000001</v>
      </c>
      <c r="P14" s="10">
        <v>31412</v>
      </c>
      <c r="Q14" s="16">
        <v>43.375999999999998</v>
      </c>
      <c r="R14" s="16">
        <v>0.13808999999999999</v>
      </c>
      <c r="S14" s="42">
        <v>1.5990999999999999E-12</v>
      </c>
      <c r="T14" s="16">
        <v>3.4338000000000002E-14</v>
      </c>
      <c r="U14" s="16">
        <v>2.1473</v>
      </c>
      <c r="V14" s="10">
        <v>0.96416000000000002</v>
      </c>
      <c r="W14" s="16">
        <v>1.2053000000000001E-3</v>
      </c>
      <c r="X14" s="16">
        <v>0.12501000000000001</v>
      </c>
      <c r="Z14" s="16"/>
      <c r="AB14" s="16"/>
      <c r="AC14" s="16"/>
    </row>
    <row r="15" spans="1:29" x14ac:dyDescent="0.35">
      <c r="A15" s="10" t="s">
        <v>84</v>
      </c>
      <c r="B15" s="16">
        <v>3.9941E-4</v>
      </c>
      <c r="C15" s="10">
        <v>7.8684000000000004E-2</v>
      </c>
      <c r="D15" s="16">
        <v>2.6044000000000002E-7</v>
      </c>
      <c r="E15" s="16">
        <v>1.8425000000000001E-8</v>
      </c>
      <c r="F15" s="16">
        <v>7.0746000000000002</v>
      </c>
      <c r="G15" s="10">
        <v>-143.69999999999999</v>
      </c>
      <c r="H15" s="10">
        <v>9.4921000000000006</v>
      </c>
      <c r="I15" s="10">
        <v>6.6055000000000001</v>
      </c>
      <c r="J15" s="16">
        <v>2.0697E-8</v>
      </c>
      <c r="K15" s="16">
        <v>5.5543999999999998E-9</v>
      </c>
      <c r="L15" s="16">
        <v>26.837</v>
      </c>
      <c r="M15" s="10">
        <v>0.87395999999999996</v>
      </c>
      <c r="N15" s="16">
        <v>2.3289000000000001E-2</v>
      </c>
      <c r="O15" s="16">
        <v>2.6648000000000001</v>
      </c>
      <c r="P15" s="10">
        <v>31462</v>
      </c>
      <c r="Q15" s="16">
        <v>43.680999999999997</v>
      </c>
      <c r="R15" s="16">
        <v>0.13883999999999999</v>
      </c>
      <c r="S15" s="42">
        <v>1.6006000000000001E-12</v>
      </c>
      <c r="T15" s="16">
        <v>3.4533000000000002E-14</v>
      </c>
      <c r="U15" s="16">
        <v>2.1575000000000002</v>
      </c>
      <c r="V15" s="10">
        <v>0.96409</v>
      </c>
      <c r="W15" s="16">
        <v>1.2110000000000001E-3</v>
      </c>
      <c r="X15" s="16">
        <v>0.12561</v>
      </c>
      <c r="Z15" s="16"/>
      <c r="AB15" s="16"/>
      <c r="AC15" s="16"/>
    </row>
    <row r="16" spans="1:29" x14ac:dyDescent="0.35">
      <c r="A16" s="10" t="s">
        <v>85</v>
      </c>
      <c r="B16" s="16">
        <v>3.9858E-4</v>
      </c>
      <c r="C16" s="10">
        <v>7.8520000000000006E-2</v>
      </c>
      <c r="D16" s="16">
        <v>2.5979000000000003E-7</v>
      </c>
      <c r="E16" s="16">
        <v>1.8387999999999999E-8</v>
      </c>
      <c r="F16" s="16">
        <v>7.0780000000000003</v>
      </c>
      <c r="G16" s="10">
        <v>-142.30000000000001</v>
      </c>
      <c r="H16" s="10">
        <v>9.4678000000000004</v>
      </c>
      <c r="I16" s="10">
        <v>6.6534000000000004</v>
      </c>
      <c r="J16" s="16">
        <v>2.0881E-8</v>
      </c>
      <c r="K16" s="16">
        <v>5.6144E-9</v>
      </c>
      <c r="L16" s="16">
        <v>26.888000000000002</v>
      </c>
      <c r="M16" s="10">
        <v>0.87341999999999997</v>
      </c>
      <c r="N16" s="16">
        <v>2.3334000000000001E-2</v>
      </c>
      <c r="O16" s="16">
        <v>2.6716000000000002</v>
      </c>
      <c r="P16" s="10">
        <v>31481</v>
      </c>
      <c r="Q16" s="16">
        <v>43.643000000000001</v>
      </c>
      <c r="R16" s="16">
        <v>0.13863</v>
      </c>
      <c r="S16" s="42">
        <v>1.5933000000000001E-12</v>
      </c>
      <c r="T16" s="16">
        <v>3.4306000000000002E-14</v>
      </c>
      <c r="U16" s="16">
        <v>2.1530999999999998</v>
      </c>
      <c r="V16" s="10">
        <v>0.96433999999999997</v>
      </c>
      <c r="W16" s="16">
        <v>1.2086E-3</v>
      </c>
      <c r="X16" s="16">
        <v>0.12533</v>
      </c>
      <c r="Z16" s="18"/>
      <c r="AA16" s="11"/>
      <c r="AB16" s="18"/>
      <c r="AC16" s="18"/>
    </row>
    <row r="17" spans="1:29" x14ac:dyDescent="0.35">
      <c r="A17" s="13" t="s">
        <v>23</v>
      </c>
      <c r="B17" s="13">
        <f t="shared" ref="B17:X17" si="1">AVERAGE(B12:B16)</f>
        <v>3.9879600000000004E-4</v>
      </c>
      <c r="C17" s="13">
        <f t="shared" si="1"/>
        <v>7.8562400000000004E-2</v>
      </c>
      <c r="D17" s="13">
        <f t="shared" si="1"/>
        <v>2.5908600000000002E-7</v>
      </c>
      <c r="E17" s="13">
        <f t="shared" si="1"/>
        <v>1.8405800000000002E-8</v>
      </c>
      <c r="F17" s="13">
        <f t="shared" si="1"/>
        <v>7.1044800000000006</v>
      </c>
      <c r="G17" s="13">
        <f t="shared" si="1"/>
        <v>-142.32</v>
      </c>
      <c r="H17" s="13">
        <f t="shared" si="1"/>
        <v>9.4807199999999998</v>
      </c>
      <c r="I17" s="13">
        <f t="shared" si="1"/>
        <v>6.6620800000000004</v>
      </c>
      <c r="J17" s="13">
        <f t="shared" si="1"/>
        <v>2.06322E-8</v>
      </c>
      <c r="K17" s="13">
        <f t="shared" si="1"/>
        <v>5.5226200000000005E-9</v>
      </c>
      <c r="L17" s="13">
        <f t="shared" si="1"/>
        <v>26.7666</v>
      </c>
      <c r="M17" s="13">
        <f t="shared" si="1"/>
        <v>0.87423000000000006</v>
      </c>
      <c r="N17" s="13">
        <f t="shared" si="1"/>
        <v>2.3227399999999999E-2</v>
      </c>
      <c r="O17" s="13">
        <f t="shared" si="1"/>
        <v>2.6569199999999999</v>
      </c>
      <c r="P17" s="13">
        <f t="shared" si="1"/>
        <v>31415.8</v>
      </c>
      <c r="Q17" s="13">
        <f t="shared" si="1"/>
        <v>43.5608</v>
      </c>
      <c r="R17" s="13">
        <f t="shared" si="1"/>
        <v>0.13866000000000001</v>
      </c>
      <c r="S17" s="41">
        <f t="shared" si="1"/>
        <v>1.5947600000000002E-12</v>
      </c>
      <c r="T17" s="13">
        <f t="shared" si="1"/>
        <v>3.4386200000000002E-14</v>
      </c>
      <c r="U17" s="13">
        <f t="shared" si="1"/>
        <v>2.1562000000000001</v>
      </c>
      <c r="V17" s="13">
        <f t="shared" si="1"/>
        <v>0.96430000000000005</v>
      </c>
      <c r="W17" s="13">
        <f t="shared" si="1"/>
        <v>1.21028E-3</v>
      </c>
      <c r="X17" s="13">
        <f t="shared" si="1"/>
        <v>0.12550800000000001</v>
      </c>
      <c r="Z17" s="10" t="e">
        <f>AVERAGE(Z12:Z16)</f>
        <v>#DIV/0!</v>
      </c>
      <c r="AA17" s="10" t="e">
        <f>AVERAGE(AA12:AA16)</f>
        <v>#DIV/0!</v>
      </c>
      <c r="AB17" s="10" t="e">
        <f>AVERAGE(AB12:AB16)</f>
        <v>#DIV/0!</v>
      </c>
      <c r="AC17" s="10" t="e">
        <f>AVERAGE(AC12:AC16)</f>
        <v>#DIV/0!</v>
      </c>
    </row>
    <row r="19" spans="1:29" x14ac:dyDescent="0.35">
      <c r="A19" s="9">
        <v>3</v>
      </c>
    </row>
    <row r="20" spans="1:29" x14ac:dyDescent="0.35">
      <c r="A20" s="11" t="s">
        <v>56</v>
      </c>
      <c r="B20" s="11" t="s">
        <v>12</v>
      </c>
      <c r="C20" s="11" t="s">
        <v>13</v>
      </c>
      <c r="D20" s="11" t="s">
        <v>25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26</v>
      </c>
      <c r="K20" s="11" t="s">
        <v>27</v>
      </c>
      <c r="L20" s="11" t="s">
        <v>28</v>
      </c>
      <c r="M20" s="11" t="s">
        <v>29</v>
      </c>
      <c r="N20" s="11" t="s">
        <v>30</v>
      </c>
      <c r="O20" s="11" t="s">
        <v>31</v>
      </c>
      <c r="P20" s="11" t="s">
        <v>32</v>
      </c>
      <c r="Q20" s="11" t="s">
        <v>19</v>
      </c>
      <c r="R20" s="11" t="s">
        <v>20</v>
      </c>
      <c r="S20" s="40" t="s">
        <v>33</v>
      </c>
      <c r="T20" s="11" t="s">
        <v>34</v>
      </c>
      <c r="U20" s="11" t="s">
        <v>35</v>
      </c>
      <c r="V20" s="11" t="s">
        <v>36</v>
      </c>
      <c r="W20" s="11" t="s">
        <v>37</v>
      </c>
      <c r="X20" s="11" t="s">
        <v>38</v>
      </c>
      <c r="Z20" s="10" t="s">
        <v>42</v>
      </c>
      <c r="AA20" s="10" t="s">
        <v>41</v>
      </c>
      <c r="AB20" s="10" t="s">
        <v>43</v>
      </c>
      <c r="AC20" s="10" t="s">
        <v>44</v>
      </c>
    </row>
    <row r="21" spans="1:29" x14ac:dyDescent="0.35">
      <c r="A21" s="10" t="s">
        <v>86</v>
      </c>
      <c r="B21" s="16">
        <v>4.0492000000000002E-4</v>
      </c>
      <c r="C21" s="10">
        <v>7.9769999999999994E-2</v>
      </c>
      <c r="D21" s="16">
        <v>2.5687E-7</v>
      </c>
      <c r="E21" s="16">
        <v>1.8488E-8</v>
      </c>
      <c r="F21" s="16">
        <v>7.1974</v>
      </c>
      <c r="G21" s="10">
        <v>-140.69999999999999</v>
      </c>
      <c r="H21" s="10">
        <v>9.5241000000000007</v>
      </c>
      <c r="I21" s="10">
        <v>6.7690999999999999</v>
      </c>
      <c r="J21" s="16">
        <v>2.2767000000000001E-8</v>
      </c>
      <c r="K21" s="16">
        <v>6.3212000000000001E-9</v>
      </c>
      <c r="L21" s="16">
        <v>27.765000000000001</v>
      </c>
      <c r="M21" s="10">
        <v>0.86855000000000004</v>
      </c>
      <c r="N21" s="16">
        <v>2.4102999999999999E-2</v>
      </c>
      <c r="O21" s="16">
        <v>2.7751000000000001</v>
      </c>
      <c r="P21" s="10">
        <v>31332</v>
      </c>
      <c r="Q21" s="16">
        <v>43.826999999999998</v>
      </c>
      <c r="R21" s="16">
        <v>0.13988</v>
      </c>
      <c r="S21" s="42">
        <v>1.5903E-12</v>
      </c>
      <c r="T21" s="16">
        <v>3.4493999999999999E-14</v>
      </c>
      <c r="U21" s="16">
        <v>2.169</v>
      </c>
      <c r="V21" s="10">
        <v>0.96448</v>
      </c>
      <c r="W21" s="16">
        <v>1.2175E-3</v>
      </c>
      <c r="X21" s="16">
        <v>0.12623000000000001</v>
      </c>
      <c r="Z21" s="14">
        <f>D21</f>
        <v>2.5687E-7</v>
      </c>
      <c r="AA21" s="13">
        <f>G21+P21</f>
        <v>31191.3</v>
      </c>
      <c r="AB21" s="14">
        <f>J21</f>
        <v>2.2767000000000001E-8</v>
      </c>
      <c r="AC21" s="14">
        <f>S21</f>
        <v>1.5903E-12</v>
      </c>
    </row>
    <row r="22" spans="1:29" x14ac:dyDescent="0.35">
      <c r="A22" s="10" t="s">
        <v>87</v>
      </c>
      <c r="B22" s="16">
        <v>4.0055000000000001E-4</v>
      </c>
      <c r="C22" s="10">
        <v>7.8909000000000007E-2</v>
      </c>
      <c r="D22" s="16">
        <v>2.6110999999999999E-7</v>
      </c>
      <c r="E22" s="16">
        <v>1.8402000000000002E-8</v>
      </c>
      <c r="F22" s="16">
        <v>7.0476000000000001</v>
      </c>
      <c r="G22" s="10">
        <v>-143.6</v>
      </c>
      <c r="H22" s="10">
        <v>9.4837000000000007</v>
      </c>
      <c r="I22" s="10">
        <v>6.6041999999999996</v>
      </c>
      <c r="J22" s="16">
        <v>2.2300000000000001E-8</v>
      </c>
      <c r="K22" s="16">
        <v>6.1354000000000001E-9</v>
      </c>
      <c r="L22" s="16">
        <v>27.513000000000002</v>
      </c>
      <c r="M22" s="10">
        <v>0.86970999999999998</v>
      </c>
      <c r="N22" s="16">
        <v>2.3883999999999999E-2</v>
      </c>
      <c r="O22" s="16">
        <v>2.7462</v>
      </c>
      <c r="P22" s="10">
        <v>31423</v>
      </c>
      <c r="Q22" s="16">
        <v>43.744999999999997</v>
      </c>
      <c r="R22" s="16">
        <v>0.13921</v>
      </c>
      <c r="S22" s="42">
        <v>1.6055999999999999E-12</v>
      </c>
      <c r="T22" s="16">
        <v>3.4645E-14</v>
      </c>
      <c r="U22" s="16">
        <v>2.1577999999999999</v>
      </c>
      <c r="V22" s="10">
        <v>0.96394999999999997</v>
      </c>
      <c r="W22" s="16">
        <v>1.2112E-3</v>
      </c>
      <c r="X22" s="16">
        <v>0.12565000000000001</v>
      </c>
      <c r="Z22" s="16">
        <f>D22</f>
        <v>2.6110999999999999E-7</v>
      </c>
      <c r="AA22" s="10">
        <f>G22+P22</f>
        <v>31279.4</v>
      </c>
      <c r="AB22" s="16">
        <f>J22</f>
        <v>2.2300000000000001E-8</v>
      </c>
      <c r="AC22" s="16">
        <f>S22</f>
        <v>1.6055999999999999E-12</v>
      </c>
    </row>
    <row r="23" spans="1:29" x14ac:dyDescent="0.35">
      <c r="A23" s="10" t="s">
        <v>88</v>
      </c>
      <c r="B23" s="16">
        <v>4.0404999999999998E-4</v>
      </c>
      <c r="C23" s="10">
        <v>7.9597000000000001E-2</v>
      </c>
      <c r="D23" s="16">
        <v>2.5636E-7</v>
      </c>
      <c r="E23" s="16">
        <v>1.8504000000000001E-8</v>
      </c>
      <c r="F23" s="16">
        <v>7.218</v>
      </c>
      <c r="G23" s="10">
        <v>-140.30000000000001</v>
      </c>
      <c r="H23" s="10">
        <v>9.5289999999999999</v>
      </c>
      <c r="I23" s="10">
        <v>6.7919</v>
      </c>
      <c r="J23" s="16">
        <v>2.2732999999999999E-8</v>
      </c>
      <c r="K23" s="16">
        <v>6.2401000000000004E-9</v>
      </c>
      <c r="L23" s="16">
        <v>27.45</v>
      </c>
      <c r="M23" s="10">
        <v>0.86746000000000001</v>
      </c>
      <c r="N23" s="16">
        <v>2.3831000000000001E-2</v>
      </c>
      <c r="O23" s="16">
        <v>2.7471999999999999</v>
      </c>
      <c r="P23" s="10">
        <v>31383</v>
      </c>
      <c r="Q23" s="16">
        <v>43.951000000000001</v>
      </c>
      <c r="R23" s="16">
        <v>0.14005000000000001</v>
      </c>
      <c r="S23" s="42">
        <v>1.5869E-12</v>
      </c>
      <c r="T23" s="16">
        <v>3.4423000000000003E-14</v>
      </c>
      <c r="U23" s="16">
        <v>2.1692</v>
      </c>
      <c r="V23" s="10">
        <v>0.96455999999999997</v>
      </c>
      <c r="W23" s="16">
        <v>1.2176000000000001E-3</v>
      </c>
      <c r="X23" s="16">
        <v>0.12623000000000001</v>
      </c>
      <c r="Z23" s="16">
        <f>D23</f>
        <v>2.5636E-7</v>
      </c>
      <c r="AA23" s="10">
        <f>G23+P23</f>
        <v>31242.7</v>
      </c>
      <c r="AB23" s="16">
        <f>J23</f>
        <v>2.2732999999999999E-8</v>
      </c>
      <c r="AC23" s="16">
        <f>S23</f>
        <v>1.5869E-12</v>
      </c>
    </row>
    <row r="24" spans="1:29" x14ac:dyDescent="0.35">
      <c r="A24" s="10" t="s">
        <v>89</v>
      </c>
      <c r="B24" s="16">
        <v>3.9915000000000003E-4</v>
      </c>
      <c r="C24" s="10">
        <v>7.8631999999999994E-2</v>
      </c>
      <c r="D24" s="16">
        <v>2.5833000000000001E-7</v>
      </c>
      <c r="E24" s="16">
        <v>1.8398E-8</v>
      </c>
      <c r="F24" s="16">
        <v>7.1219000000000001</v>
      </c>
      <c r="G24" s="10">
        <v>-141.6</v>
      </c>
      <c r="H24" s="10">
        <v>9.4773999999999994</v>
      </c>
      <c r="I24" s="10">
        <v>6.6931000000000003</v>
      </c>
      <c r="J24" s="16">
        <v>2.3120999999999999E-8</v>
      </c>
      <c r="K24" s="16">
        <v>6.3101000000000004E-9</v>
      </c>
      <c r="L24" s="16">
        <v>27.292000000000002</v>
      </c>
      <c r="M24" s="10">
        <v>0.86585999999999996</v>
      </c>
      <c r="N24" s="16">
        <v>2.3696999999999999E-2</v>
      </c>
      <c r="O24" s="16">
        <v>2.7368000000000001</v>
      </c>
      <c r="P24" s="10">
        <v>31405</v>
      </c>
      <c r="Q24" s="16">
        <v>43.795000000000002</v>
      </c>
      <c r="R24" s="16">
        <v>0.13944999999999999</v>
      </c>
      <c r="S24" s="42">
        <v>1.5928E-12</v>
      </c>
      <c r="T24" s="16">
        <v>3.4359000000000002E-14</v>
      </c>
      <c r="U24" s="16">
        <v>2.1570999999999998</v>
      </c>
      <c r="V24" s="10">
        <v>0.96435000000000004</v>
      </c>
      <c r="W24" s="16">
        <v>1.2107999999999999E-3</v>
      </c>
      <c r="X24" s="16">
        <v>0.12556</v>
      </c>
      <c r="Z24" s="16">
        <f>D24</f>
        <v>2.5833000000000001E-7</v>
      </c>
      <c r="AA24" s="10">
        <f>G24+P24</f>
        <v>31263.4</v>
      </c>
      <c r="AB24" s="16">
        <f>J24</f>
        <v>2.3120999999999999E-8</v>
      </c>
      <c r="AC24" s="16">
        <f>S24</f>
        <v>1.5928E-12</v>
      </c>
    </row>
    <row r="25" spans="1:29" x14ac:dyDescent="0.35">
      <c r="A25" s="10" t="s">
        <v>90</v>
      </c>
      <c r="B25" s="16">
        <v>4.0135000000000002E-4</v>
      </c>
      <c r="C25" s="10">
        <v>7.9065999999999997E-2</v>
      </c>
      <c r="D25" s="16">
        <v>2.5842000000000001E-7</v>
      </c>
      <c r="E25" s="16">
        <v>1.8462E-8</v>
      </c>
      <c r="F25" s="16">
        <v>7.1441999999999997</v>
      </c>
      <c r="G25" s="10">
        <v>-141.5</v>
      </c>
      <c r="H25" s="10">
        <v>9.5122</v>
      </c>
      <c r="I25" s="10">
        <v>6.7224000000000004</v>
      </c>
      <c r="J25" s="16">
        <v>2.3123999999999999E-8</v>
      </c>
      <c r="K25" s="16">
        <v>6.3160999999999997E-9</v>
      </c>
      <c r="L25" s="16">
        <v>27.314</v>
      </c>
      <c r="M25" s="10">
        <v>0.86567000000000005</v>
      </c>
      <c r="N25" s="16">
        <v>2.3716999999999998E-2</v>
      </c>
      <c r="O25" s="16">
        <v>2.7397</v>
      </c>
      <c r="P25" s="10">
        <v>31392</v>
      </c>
      <c r="Q25" s="16">
        <v>43.929000000000002</v>
      </c>
      <c r="R25" s="16">
        <v>0.13994000000000001</v>
      </c>
      <c r="S25" s="42">
        <v>1.5946000000000001E-12</v>
      </c>
      <c r="T25" s="16">
        <v>3.4516999999999998E-14</v>
      </c>
      <c r="U25" s="16">
        <v>2.1646000000000001</v>
      </c>
      <c r="V25" s="10">
        <v>0.96428000000000003</v>
      </c>
      <c r="W25" s="16">
        <v>1.2149999999999999E-3</v>
      </c>
      <c r="X25" s="16">
        <v>0.126</v>
      </c>
      <c r="Z25" s="18">
        <f>D25</f>
        <v>2.5842000000000001E-7</v>
      </c>
      <c r="AA25" s="11">
        <f>G25+P25</f>
        <v>31250.5</v>
      </c>
      <c r="AB25" s="18">
        <f>J25</f>
        <v>2.3123999999999999E-8</v>
      </c>
      <c r="AC25" s="18">
        <f>S25</f>
        <v>1.5946000000000001E-12</v>
      </c>
    </row>
    <row r="26" spans="1:29" x14ac:dyDescent="0.35">
      <c r="A26" s="13" t="s">
        <v>23</v>
      </c>
      <c r="B26" s="13">
        <f t="shared" ref="B26:X26" si="2">AVERAGE(B21:B25)</f>
        <v>4.0200399999999997E-4</v>
      </c>
      <c r="C26" s="13">
        <f t="shared" si="2"/>
        <v>7.919480000000001E-2</v>
      </c>
      <c r="D26" s="13">
        <f t="shared" si="2"/>
        <v>2.5821799999999999E-7</v>
      </c>
      <c r="E26" s="13">
        <f t="shared" si="2"/>
        <v>1.84508E-8</v>
      </c>
      <c r="F26" s="13">
        <f t="shared" si="2"/>
        <v>7.1458200000000005</v>
      </c>
      <c r="G26" s="13">
        <f t="shared" si="2"/>
        <v>-141.54</v>
      </c>
      <c r="H26" s="13">
        <f t="shared" si="2"/>
        <v>9.5052800000000008</v>
      </c>
      <c r="I26" s="13">
        <f t="shared" si="2"/>
        <v>6.7161400000000002</v>
      </c>
      <c r="J26" s="13">
        <f t="shared" si="2"/>
        <v>2.2808999999999999E-8</v>
      </c>
      <c r="K26" s="13">
        <f t="shared" si="2"/>
        <v>6.2645800000000003E-9</v>
      </c>
      <c r="L26" s="13">
        <f t="shared" si="2"/>
        <v>27.466799999999999</v>
      </c>
      <c r="M26" s="13">
        <f t="shared" si="2"/>
        <v>0.86745000000000005</v>
      </c>
      <c r="N26" s="13">
        <f t="shared" si="2"/>
        <v>2.38464E-2</v>
      </c>
      <c r="O26" s="13">
        <f t="shared" si="2"/>
        <v>2.7490000000000001</v>
      </c>
      <c r="P26" s="13">
        <f t="shared" si="2"/>
        <v>31387</v>
      </c>
      <c r="Q26" s="13">
        <f t="shared" si="2"/>
        <v>43.849399999999996</v>
      </c>
      <c r="R26" s="13">
        <f t="shared" si="2"/>
        <v>0.13970600000000002</v>
      </c>
      <c r="S26" s="41">
        <f t="shared" si="2"/>
        <v>1.5940399999999999E-12</v>
      </c>
      <c r="T26" s="13">
        <f t="shared" si="2"/>
        <v>3.4487600000000003E-14</v>
      </c>
      <c r="U26" s="13">
        <f t="shared" si="2"/>
        <v>2.1635400000000002</v>
      </c>
      <c r="V26" s="13">
        <f t="shared" si="2"/>
        <v>0.96432400000000007</v>
      </c>
      <c r="W26" s="13">
        <f t="shared" si="2"/>
        <v>1.2144199999999999E-3</v>
      </c>
      <c r="X26" s="13">
        <f t="shared" si="2"/>
        <v>0.12593400000000002</v>
      </c>
      <c r="Z26" s="10">
        <f>AVERAGE(Z21:Z25)</f>
        <v>2.5821799999999999E-7</v>
      </c>
      <c r="AA26" s="10">
        <f>AVERAGE(AA21:AA25)</f>
        <v>31245.46</v>
      </c>
      <c r="AB26" s="10">
        <f>AVERAGE(AB21:AB25)</f>
        <v>2.2808999999999999E-8</v>
      </c>
      <c r="AC26" s="10">
        <f>AVERAGE(AC21:AC25)</f>
        <v>1.5940399999999999E-12</v>
      </c>
    </row>
    <row r="28" spans="1:29" x14ac:dyDescent="0.35">
      <c r="A28" s="21">
        <v>4</v>
      </c>
    </row>
    <row r="29" spans="1:29" x14ac:dyDescent="0.35">
      <c r="A29" s="10" t="s">
        <v>56</v>
      </c>
      <c r="B29" s="10" t="s">
        <v>12</v>
      </c>
      <c r="C29" s="10" t="s">
        <v>13</v>
      </c>
      <c r="D29" s="10" t="s">
        <v>25</v>
      </c>
      <c r="E29" s="10" t="s">
        <v>14</v>
      </c>
      <c r="F29" s="10" t="s">
        <v>15</v>
      </c>
      <c r="G29" s="10" t="s">
        <v>16</v>
      </c>
      <c r="H29" s="10" t="s">
        <v>17</v>
      </c>
      <c r="I29" s="10" t="s">
        <v>18</v>
      </c>
      <c r="J29" s="10" t="s">
        <v>26</v>
      </c>
      <c r="K29" s="10" t="s">
        <v>27</v>
      </c>
      <c r="L29" s="10" t="s">
        <v>28</v>
      </c>
      <c r="M29" s="10" t="s">
        <v>29</v>
      </c>
      <c r="N29" s="10" t="s">
        <v>30</v>
      </c>
      <c r="O29" s="10" t="s">
        <v>31</v>
      </c>
      <c r="P29" s="10" t="s">
        <v>32</v>
      </c>
      <c r="Q29" s="10" t="s">
        <v>19</v>
      </c>
      <c r="R29" s="10" t="s">
        <v>20</v>
      </c>
      <c r="S29" s="39" t="s">
        <v>33</v>
      </c>
      <c r="T29" s="10" t="s">
        <v>34</v>
      </c>
      <c r="U29" s="10" t="s">
        <v>35</v>
      </c>
      <c r="V29" s="10" t="s">
        <v>36</v>
      </c>
      <c r="W29" s="10" t="s">
        <v>37</v>
      </c>
      <c r="X29" s="10" t="s">
        <v>38</v>
      </c>
    </row>
    <row r="30" spans="1:29" x14ac:dyDescent="0.35">
      <c r="A30" s="10" t="s">
        <v>116</v>
      </c>
      <c r="B30" s="10">
        <v>4.0751999999999997E-4</v>
      </c>
      <c r="C30" s="10">
        <v>8.0282000000000006E-2</v>
      </c>
      <c r="D30" s="16">
        <v>2.5647000000000002E-7</v>
      </c>
      <c r="E30" s="16">
        <v>1.8559000000000001E-8</v>
      </c>
      <c r="F30" s="10">
        <v>7.2363</v>
      </c>
      <c r="G30" s="10">
        <v>-140.5</v>
      </c>
      <c r="H30" s="10">
        <v>9.5686999999999998</v>
      </c>
      <c r="I30" s="10">
        <v>6.8105000000000002</v>
      </c>
      <c r="J30" s="16">
        <v>2.4077000000000001E-8</v>
      </c>
      <c r="K30" s="16">
        <v>6.7225999999999999E-9</v>
      </c>
      <c r="L30" s="10">
        <v>27.920999999999999</v>
      </c>
      <c r="M30" s="10">
        <v>0.86409000000000002</v>
      </c>
      <c r="N30" s="10">
        <v>2.4247000000000001E-2</v>
      </c>
      <c r="O30" s="10">
        <v>2.8060999999999998</v>
      </c>
      <c r="P30" s="10">
        <v>31218</v>
      </c>
      <c r="Q30" s="10">
        <v>43.978999999999999</v>
      </c>
      <c r="R30" s="10">
        <v>0.14088000000000001</v>
      </c>
      <c r="S30" s="39">
        <v>1.5923E-12</v>
      </c>
      <c r="T30" s="16">
        <v>3.4724000000000002E-14</v>
      </c>
      <c r="U30" s="10">
        <v>2.1806999999999999</v>
      </c>
      <c r="V30" s="10">
        <v>0.96440999999999999</v>
      </c>
      <c r="W30" s="10">
        <v>1.2241000000000001E-3</v>
      </c>
      <c r="X30" s="10">
        <v>0.12692999999999999</v>
      </c>
    </row>
    <row r="31" spans="1:29" x14ac:dyDescent="0.35">
      <c r="A31" s="10" t="s">
        <v>117</v>
      </c>
      <c r="B31" s="10">
        <v>3.9994E-4</v>
      </c>
      <c r="C31" s="10">
        <v>7.8787999999999997E-2</v>
      </c>
      <c r="D31" s="16">
        <v>2.6068999999999999E-7</v>
      </c>
      <c r="E31" s="16">
        <v>1.8425999999999999E-8</v>
      </c>
      <c r="F31" s="10">
        <v>7.0682</v>
      </c>
      <c r="G31" s="10">
        <v>-143.30000000000001</v>
      </c>
      <c r="H31" s="10">
        <v>9.5050000000000008</v>
      </c>
      <c r="I31" s="10">
        <v>6.6329000000000002</v>
      </c>
      <c r="J31" s="16">
        <v>2.4121999999999999E-8</v>
      </c>
      <c r="K31" s="16">
        <v>6.5921E-9</v>
      </c>
      <c r="L31" s="10">
        <v>27.327999999999999</v>
      </c>
      <c r="M31" s="10">
        <v>0.86246</v>
      </c>
      <c r="N31" s="10">
        <v>2.3734000000000002E-2</v>
      </c>
      <c r="O31" s="10">
        <v>2.7519</v>
      </c>
      <c r="P31" s="10">
        <v>31275</v>
      </c>
      <c r="Q31" s="10">
        <v>43.802</v>
      </c>
      <c r="R31" s="10">
        <v>0.14005000000000001</v>
      </c>
      <c r="S31" s="39">
        <v>1.6003999999999999E-12</v>
      </c>
      <c r="T31" s="16">
        <v>3.4641000000000001E-14</v>
      </c>
      <c r="U31" s="10">
        <v>2.1644999999999999</v>
      </c>
      <c r="V31" s="10">
        <v>0.96409</v>
      </c>
      <c r="W31" s="10">
        <v>1.2151E-3</v>
      </c>
      <c r="X31" s="10">
        <v>0.12604000000000001</v>
      </c>
    </row>
    <row r="32" spans="1:29" x14ac:dyDescent="0.35">
      <c r="A32" s="10" t="s">
        <v>118</v>
      </c>
      <c r="B32" s="10">
        <v>3.9669E-4</v>
      </c>
      <c r="C32" s="10">
        <v>7.8148999999999996E-2</v>
      </c>
      <c r="D32" s="16">
        <v>2.6174000000000001E-7</v>
      </c>
      <c r="E32" s="16">
        <v>1.8349000000000001E-8</v>
      </c>
      <c r="F32" s="10">
        <v>7.0103999999999997</v>
      </c>
      <c r="G32" s="10">
        <v>-144.30000000000001</v>
      </c>
      <c r="H32" s="10">
        <v>9.4686000000000003</v>
      </c>
      <c r="I32" s="10">
        <v>6.5617000000000001</v>
      </c>
      <c r="J32" s="16">
        <v>2.4059999999999998E-8</v>
      </c>
      <c r="K32" s="16">
        <v>6.5560000000000001E-9</v>
      </c>
      <c r="L32" s="10">
        <v>27.248999999999999</v>
      </c>
      <c r="M32" s="10">
        <v>0.86275999999999997</v>
      </c>
      <c r="N32" s="10">
        <v>2.3664999999999999E-2</v>
      </c>
      <c r="O32" s="10">
        <v>2.7429000000000001</v>
      </c>
      <c r="P32" s="10">
        <v>31272</v>
      </c>
      <c r="Q32" s="10">
        <v>43.64</v>
      </c>
      <c r="R32" s="10">
        <v>0.13955000000000001</v>
      </c>
      <c r="S32" s="39">
        <v>1.6108E-12</v>
      </c>
      <c r="T32" s="16">
        <v>3.4735000000000003E-14</v>
      </c>
      <c r="U32" s="10">
        <v>2.1564000000000001</v>
      </c>
      <c r="V32" s="10">
        <v>0.96377999999999997</v>
      </c>
      <c r="W32" s="10">
        <v>1.2105E-3</v>
      </c>
      <c r="X32" s="10">
        <v>0.12559999999999999</v>
      </c>
    </row>
    <row r="33" spans="1:29" x14ac:dyDescent="0.35">
      <c r="A33" s="10" t="s">
        <v>119</v>
      </c>
      <c r="B33" s="10">
        <v>3.9687000000000001E-4</v>
      </c>
      <c r="C33" s="10">
        <v>7.8184000000000003E-2</v>
      </c>
      <c r="D33" s="16">
        <v>2.6193999999999998E-7</v>
      </c>
      <c r="E33" s="16">
        <v>1.8374E-8</v>
      </c>
      <c r="F33" s="10">
        <v>7.0145999999999997</v>
      </c>
      <c r="G33" s="10">
        <v>-144.5</v>
      </c>
      <c r="H33" s="10">
        <v>9.4801000000000002</v>
      </c>
      <c r="I33" s="10">
        <v>6.5606</v>
      </c>
      <c r="J33" s="16">
        <v>2.4267999999999999E-8</v>
      </c>
      <c r="K33" s="16">
        <v>6.5864000000000003E-9</v>
      </c>
      <c r="L33" s="10">
        <v>27.14</v>
      </c>
      <c r="M33" s="10">
        <v>0.86136999999999997</v>
      </c>
      <c r="N33" s="10">
        <v>2.3574000000000001E-2</v>
      </c>
      <c r="O33" s="10">
        <v>2.7368000000000001</v>
      </c>
      <c r="P33" s="10">
        <v>31323</v>
      </c>
      <c r="Q33" s="10">
        <v>43.81</v>
      </c>
      <c r="R33" s="10">
        <v>0.13986999999999999</v>
      </c>
      <c r="S33" s="39">
        <v>1.6113E-12</v>
      </c>
      <c r="T33" s="16">
        <v>3.4777000000000002E-14</v>
      </c>
      <c r="U33" s="10">
        <v>2.1583000000000001</v>
      </c>
      <c r="V33" s="10">
        <v>0.96374000000000004</v>
      </c>
      <c r="W33" s="10">
        <v>1.2116E-3</v>
      </c>
      <c r="X33" s="10">
        <v>0.12572</v>
      </c>
    </row>
    <row r="34" spans="1:29" x14ac:dyDescent="0.35">
      <c r="A34" s="10" t="s">
        <v>120</v>
      </c>
      <c r="B34" s="10">
        <v>3.9570000000000002E-4</v>
      </c>
      <c r="C34" s="10">
        <v>7.7952999999999995E-2</v>
      </c>
      <c r="D34" s="16">
        <v>2.6198999999999998E-7</v>
      </c>
      <c r="E34" s="16">
        <v>1.8340000000000001E-8</v>
      </c>
      <c r="F34" s="10">
        <v>7.0003000000000002</v>
      </c>
      <c r="G34" s="10">
        <v>-144.9</v>
      </c>
      <c r="H34" s="10">
        <v>9.4629999999999992</v>
      </c>
      <c r="I34" s="10">
        <v>6.5307000000000004</v>
      </c>
      <c r="J34" s="16">
        <v>2.4804000000000002E-8</v>
      </c>
      <c r="K34" s="16">
        <v>6.7327000000000001E-9</v>
      </c>
      <c r="L34" s="10">
        <v>27.143999999999998</v>
      </c>
      <c r="M34" s="10">
        <v>0.85955000000000004</v>
      </c>
      <c r="N34" s="10">
        <v>2.358E-2</v>
      </c>
      <c r="O34" s="10">
        <v>2.7433000000000001</v>
      </c>
      <c r="P34" s="10">
        <v>31319</v>
      </c>
      <c r="Q34" s="10">
        <v>43.81</v>
      </c>
      <c r="R34" s="10">
        <v>0.13988</v>
      </c>
      <c r="S34" s="39">
        <v>1.6133E-12</v>
      </c>
      <c r="T34" s="16">
        <v>3.4775000000000002E-14</v>
      </c>
      <c r="U34" s="10">
        <v>2.1555</v>
      </c>
      <c r="V34" s="10">
        <v>0.9637</v>
      </c>
      <c r="W34" s="10">
        <v>1.2101E-3</v>
      </c>
      <c r="X34" s="10">
        <v>0.12556999999999999</v>
      </c>
    </row>
    <row r="35" spans="1:29" x14ac:dyDescent="0.35">
      <c r="A35" s="13" t="s">
        <v>23</v>
      </c>
      <c r="B35" s="13">
        <f t="shared" ref="B35:X35" si="3">AVERAGE(B30:B34)</f>
        <v>3.9934399999999999E-4</v>
      </c>
      <c r="C35" s="13">
        <f t="shared" si="3"/>
        <v>7.8671199999999997E-2</v>
      </c>
      <c r="D35" s="13">
        <f t="shared" si="3"/>
        <v>2.6056600000000001E-7</v>
      </c>
      <c r="E35" s="13">
        <f t="shared" si="3"/>
        <v>1.8409600000000002E-8</v>
      </c>
      <c r="F35" s="13">
        <f t="shared" si="3"/>
        <v>7.0659600000000014</v>
      </c>
      <c r="G35" s="13">
        <f t="shared" si="3"/>
        <v>-143.5</v>
      </c>
      <c r="H35" s="13">
        <f t="shared" si="3"/>
        <v>9.4970800000000004</v>
      </c>
      <c r="I35" s="13">
        <f t="shared" si="3"/>
        <v>6.6192800000000007</v>
      </c>
      <c r="J35" s="13">
        <f t="shared" si="3"/>
        <v>2.4266200000000005E-8</v>
      </c>
      <c r="K35" s="13">
        <f t="shared" si="3"/>
        <v>6.6379600000000009E-9</v>
      </c>
      <c r="L35" s="13">
        <f t="shared" si="3"/>
        <v>27.356399999999997</v>
      </c>
      <c r="M35" s="13">
        <f t="shared" si="3"/>
        <v>0.86204600000000009</v>
      </c>
      <c r="N35" s="13">
        <f t="shared" si="3"/>
        <v>2.376E-2</v>
      </c>
      <c r="O35" s="13">
        <f t="shared" si="3"/>
        <v>2.7562000000000002</v>
      </c>
      <c r="P35" s="13">
        <f t="shared" si="3"/>
        <v>31281.4</v>
      </c>
      <c r="Q35" s="13">
        <f t="shared" si="3"/>
        <v>43.808199999999999</v>
      </c>
      <c r="R35" s="13">
        <f t="shared" si="3"/>
        <v>0.140046</v>
      </c>
      <c r="S35" s="41">
        <f t="shared" si="3"/>
        <v>1.6056199999999998E-12</v>
      </c>
      <c r="T35" s="13">
        <f t="shared" si="3"/>
        <v>3.4730399999999998E-14</v>
      </c>
      <c r="U35" s="13">
        <f t="shared" si="3"/>
        <v>2.1630799999999999</v>
      </c>
      <c r="V35" s="13">
        <f t="shared" si="3"/>
        <v>0.96394400000000002</v>
      </c>
      <c r="W35" s="13">
        <f t="shared" si="3"/>
        <v>1.2142799999999999E-3</v>
      </c>
      <c r="X35" s="13">
        <f t="shared" si="3"/>
        <v>0.125972</v>
      </c>
      <c r="Z35" s="10" t="e">
        <f>AVERAGE(Z30:Z34)</f>
        <v>#DIV/0!</v>
      </c>
      <c r="AA35" s="10" t="e">
        <f>AVERAGE(AA30:AA34)</f>
        <v>#DIV/0!</v>
      </c>
      <c r="AB35" s="10" t="e">
        <f>AVERAGE(AB30:AB34)</f>
        <v>#DIV/0!</v>
      </c>
      <c r="AC35" s="10" t="e">
        <f>AVERAGE(AC30:AC34)</f>
        <v>#DIV/0!</v>
      </c>
    </row>
    <row r="37" spans="1:29" x14ac:dyDescent="0.35">
      <c r="A37" s="22">
        <v>0.05</v>
      </c>
    </row>
    <row r="38" spans="1:29" x14ac:dyDescent="0.35">
      <c r="A38" s="12" t="s">
        <v>56</v>
      </c>
      <c r="B38" s="12" t="s">
        <v>12</v>
      </c>
      <c r="C38" s="12" t="s">
        <v>13</v>
      </c>
      <c r="D38" s="12" t="s">
        <v>25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26</v>
      </c>
      <c r="K38" s="12" t="s">
        <v>27</v>
      </c>
      <c r="L38" s="12" t="s">
        <v>28</v>
      </c>
      <c r="M38" s="12" t="s">
        <v>29</v>
      </c>
      <c r="N38" s="12" t="s">
        <v>30</v>
      </c>
      <c r="O38" s="12" t="s">
        <v>31</v>
      </c>
      <c r="P38" s="12" t="s">
        <v>32</v>
      </c>
      <c r="Q38" s="12" t="s">
        <v>19</v>
      </c>
      <c r="R38" s="12" t="s">
        <v>20</v>
      </c>
      <c r="S38" s="40" t="s">
        <v>33</v>
      </c>
      <c r="T38" s="12" t="s">
        <v>34</v>
      </c>
      <c r="U38" s="12" t="s">
        <v>35</v>
      </c>
      <c r="V38" s="12" t="s">
        <v>36</v>
      </c>
      <c r="W38" s="12" t="s">
        <v>37</v>
      </c>
      <c r="X38" s="12" t="s">
        <v>38</v>
      </c>
      <c r="Z38" s="10" t="s">
        <v>42</v>
      </c>
      <c r="AA38" s="10" t="s">
        <v>41</v>
      </c>
      <c r="AB38" s="10" t="s">
        <v>43</v>
      </c>
      <c r="AC38" s="10" t="s">
        <v>44</v>
      </c>
    </row>
    <row r="39" spans="1:29" x14ac:dyDescent="0.35">
      <c r="A39" s="10" t="s">
        <v>121</v>
      </c>
      <c r="B39" s="16">
        <v>4.0192E-4</v>
      </c>
      <c r="C39" s="10">
        <v>7.9178999999999999E-2</v>
      </c>
      <c r="D39" s="16">
        <v>2.5811999999999998E-7</v>
      </c>
      <c r="E39" s="16">
        <v>1.8465E-8</v>
      </c>
      <c r="F39" s="16">
        <v>7.1536</v>
      </c>
      <c r="G39" s="10">
        <v>-141.19999999999999</v>
      </c>
      <c r="H39" s="10">
        <v>9.5333000000000006</v>
      </c>
      <c r="I39" s="10">
        <v>6.7515999999999998</v>
      </c>
      <c r="J39" s="16">
        <v>2.5586000000000002E-8</v>
      </c>
      <c r="K39" s="16">
        <v>7.0304E-9</v>
      </c>
      <c r="L39" s="16">
        <v>27.478000000000002</v>
      </c>
      <c r="M39" s="10">
        <v>0.85814000000000001</v>
      </c>
      <c r="N39" s="16">
        <v>2.3871E-2</v>
      </c>
      <c r="O39" s="16">
        <v>2.7816999999999998</v>
      </c>
      <c r="P39" s="10">
        <v>31048</v>
      </c>
      <c r="Q39" s="16">
        <v>43.747</v>
      </c>
      <c r="R39" s="16">
        <v>0.1409</v>
      </c>
      <c r="S39" s="42">
        <v>1.5996999999999999E-12</v>
      </c>
      <c r="T39" s="16">
        <v>3.4809000000000002E-14</v>
      </c>
      <c r="U39" s="16">
        <v>2.1760000000000002</v>
      </c>
      <c r="V39" s="10">
        <v>0.96418000000000004</v>
      </c>
      <c r="W39" s="16">
        <v>1.2214999999999999E-3</v>
      </c>
      <c r="X39" s="16">
        <v>0.12669</v>
      </c>
      <c r="Z39" s="14"/>
      <c r="AA39" s="13"/>
      <c r="AB39" s="14"/>
      <c r="AC39" s="14"/>
    </row>
    <row r="40" spans="1:29" x14ac:dyDescent="0.35">
      <c r="A40" s="10" t="s">
        <v>122</v>
      </c>
      <c r="B40" s="16">
        <v>3.9204000000000002E-4</v>
      </c>
      <c r="C40" s="10">
        <v>7.7231999999999995E-2</v>
      </c>
      <c r="D40" s="16">
        <v>2.5667999999999999E-7</v>
      </c>
      <c r="E40" s="16">
        <v>1.8255E-8</v>
      </c>
      <c r="F40" s="16">
        <v>7.1120000000000001</v>
      </c>
      <c r="G40" s="10">
        <v>-139.19999999999999</v>
      </c>
      <c r="H40" s="10">
        <v>9.4146999999999998</v>
      </c>
      <c r="I40" s="10">
        <v>6.7633999999999999</v>
      </c>
      <c r="J40" s="16">
        <v>2.6467000000000001E-8</v>
      </c>
      <c r="K40" s="16">
        <v>7.1057000000000004E-9</v>
      </c>
      <c r="L40" s="16">
        <v>26.847000000000001</v>
      </c>
      <c r="M40" s="10">
        <v>0.85372999999999999</v>
      </c>
      <c r="N40" s="16">
        <v>2.3331999999999999E-2</v>
      </c>
      <c r="O40" s="16">
        <v>2.7328999999999999</v>
      </c>
      <c r="P40" s="10">
        <v>31123</v>
      </c>
      <c r="Q40" s="16">
        <v>43.512</v>
      </c>
      <c r="R40" s="16">
        <v>0.13980999999999999</v>
      </c>
      <c r="S40" s="42">
        <v>1.5858999999999999E-12</v>
      </c>
      <c r="T40" s="16">
        <v>3.4111999999999999E-14</v>
      </c>
      <c r="U40" s="16">
        <v>2.1509999999999998</v>
      </c>
      <c r="V40" s="10">
        <v>0.96465000000000001</v>
      </c>
      <c r="W40" s="16">
        <v>1.2074E-3</v>
      </c>
      <c r="X40" s="16">
        <v>0.12515999999999999</v>
      </c>
      <c r="Z40" s="16"/>
      <c r="AB40" s="16"/>
      <c r="AC40" s="16"/>
    </row>
    <row r="41" spans="1:29" x14ac:dyDescent="0.35">
      <c r="A41" s="10" t="s">
        <v>123</v>
      </c>
      <c r="B41" s="16">
        <v>3.9151000000000002E-4</v>
      </c>
      <c r="C41" s="10">
        <v>7.7128000000000002E-2</v>
      </c>
      <c r="D41" s="16">
        <v>2.6170000000000002E-7</v>
      </c>
      <c r="E41" s="16">
        <v>1.8266E-8</v>
      </c>
      <c r="F41" s="16">
        <v>6.9797000000000002</v>
      </c>
      <c r="G41" s="10">
        <v>-143.30000000000001</v>
      </c>
      <c r="H41" s="10">
        <v>9.43</v>
      </c>
      <c r="I41" s="10">
        <v>6.5805999999999996</v>
      </c>
      <c r="J41" s="16">
        <v>2.6502000000000001E-8</v>
      </c>
      <c r="K41" s="16">
        <v>7.1071999999999996E-9</v>
      </c>
      <c r="L41" s="16">
        <v>26.818000000000001</v>
      </c>
      <c r="M41" s="10">
        <v>0.85329999999999995</v>
      </c>
      <c r="N41" s="16">
        <v>2.3307000000000001E-2</v>
      </c>
      <c r="O41" s="16">
        <v>2.7313999999999998</v>
      </c>
      <c r="P41" s="10">
        <v>31178</v>
      </c>
      <c r="Q41" s="16">
        <v>43.654000000000003</v>
      </c>
      <c r="R41" s="16">
        <v>0.14002000000000001</v>
      </c>
      <c r="S41" s="42">
        <v>1.6075E-12</v>
      </c>
      <c r="T41" s="16">
        <v>3.4588000000000001E-14</v>
      </c>
      <c r="U41" s="16">
        <v>2.1516999999999999</v>
      </c>
      <c r="V41" s="10">
        <v>0.96389999999999998</v>
      </c>
      <c r="W41" s="16">
        <v>1.2079E-3</v>
      </c>
      <c r="X41" s="16">
        <v>0.12531</v>
      </c>
      <c r="Z41" s="16"/>
      <c r="AB41" s="16"/>
      <c r="AC41" s="16"/>
    </row>
    <row r="42" spans="1:29" x14ac:dyDescent="0.35">
      <c r="A42" s="10" t="s">
        <v>124</v>
      </c>
      <c r="B42" s="16">
        <v>3.8912000000000001E-4</v>
      </c>
      <c r="C42" s="10">
        <v>7.6656000000000002E-2</v>
      </c>
      <c r="D42" s="16">
        <v>2.6277999999999997E-7</v>
      </c>
      <c r="E42" s="16">
        <v>1.8224000000000002E-8</v>
      </c>
      <c r="F42" s="16">
        <v>6.9351000000000003</v>
      </c>
      <c r="G42" s="10">
        <v>-144.69999999999999</v>
      </c>
      <c r="H42" s="10">
        <v>9.4107000000000003</v>
      </c>
      <c r="I42" s="10">
        <v>6.5035999999999996</v>
      </c>
      <c r="J42" s="16">
        <v>2.7015000000000001E-8</v>
      </c>
      <c r="K42" s="16">
        <v>7.2285E-9</v>
      </c>
      <c r="L42" s="16">
        <v>26.757000000000001</v>
      </c>
      <c r="M42" s="10">
        <v>0.85148999999999997</v>
      </c>
      <c r="N42" s="16">
        <v>2.3257E-2</v>
      </c>
      <c r="O42" s="16">
        <v>2.7313000000000001</v>
      </c>
      <c r="P42" s="10">
        <v>31214</v>
      </c>
      <c r="Q42" s="16">
        <v>43.665999999999997</v>
      </c>
      <c r="R42" s="16">
        <v>0.13988999999999999</v>
      </c>
      <c r="S42" s="42">
        <v>1.6141E-12</v>
      </c>
      <c r="T42" s="16">
        <v>3.4645E-14</v>
      </c>
      <c r="U42" s="16">
        <v>2.1463999999999999</v>
      </c>
      <c r="V42" s="10">
        <v>0.96365999999999996</v>
      </c>
      <c r="W42" s="16">
        <v>1.2049999999999999E-3</v>
      </c>
      <c r="X42" s="16">
        <v>0.12504000000000001</v>
      </c>
      <c r="Z42" s="16"/>
      <c r="AB42" s="16"/>
      <c r="AC42" s="16"/>
    </row>
    <row r="43" spans="1:29" x14ac:dyDescent="0.35">
      <c r="A43" s="11" t="s">
        <v>125</v>
      </c>
      <c r="B43" s="18">
        <v>3.8925E-4</v>
      </c>
      <c r="C43" s="11">
        <v>7.6683000000000001E-2</v>
      </c>
      <c r="D43" s="18">
        <v>2.6128000000000002E-7</v>
      </c>
      <c r="E43" s="18">
        <v>1.8221000000000001E-8</v>
      </c>
      <c r="F43" s="18">
        <v>6.9737</v>
      </c>
      <c r="G43" s="11">
        <v>-143.4</v>
      </c>
      <c r="H43" s="11">
        <v>9.4037000000000006</v>
      </c>
      <c r="I43" s="11">
        <v>6.5576999999999996</v>
      </c>
      <c r="J43" s="18">
        <v>2.7427999999999999E-8</v>
      </c>
      <c r="K43" s="18">
        <v>7.3462999999999997E-9</v>
      </c>
      <c r="L43" s="18">
        <v>26.783999999999999</v>
      </c>
      <c r="M43" s="11">
        <v>0.85019</v>
      </c>
      <c r="N43" s="18">
        <v>2.3283000000000002E-2</v>
      </c>
      <c r="O43" s="18">
        <v>2.7385999999999999</v>
      </c>
      <c r="P43" s="11">
        <v>31224</v>
      </c>
      <c r="Q43" s="18">
        <v>43.716000000000001</v>
      </c>
      <c r="R43" s="18">
        <v>0.14001</v>
      </c>
      <c r="S43" s="40">
        <v>1.6067E-12</v>
      </c>
      <c r="T43" s="18">
        <v>3.4478000000000002E-14</v>
      </c>
      <c r="U43" s="18">
        <v>2.1459000000000001</v>
      </c>
      <c r="V43" s="11">
        <v>0.96392</v>
      </c>
      <c r="W43" s="18">
        <v>1.2047E-3</v>
      </c>
      <c r="X43" s="18">
        <v>0.12497999999999999</v>
      </c>
      <c r="Z43" s="18"/>
      <c r="AA43" s="11"/>
      <c r="AB43" s="18"/>
      <c r="AC43" s="18"/>
    </row>
    <row r="44" spans="1:29" x14ac:dyDescent="0.35">
      <c r="A44" s="10" t="s">
        <v>23</v>
      </c>
      <c r="B44" s="10">
        <f t="shared" ref="B44:X44" si="4">AVERAGE(B39:B43)</f>
        <v>3.9276800000000005E-4</v>
      </c>
      <c r="C44" s="10">
        <f t="shared" si="4"/>
        <v>7.7375600000000003E-2</v>
      </c>
      <c r="D44" s="10">
        <f t="shared" si="4"/>
        <v>2.6011199999999997E-7</v>
      </c>
      <c r="E44" s="10">
        <f t="shared" si="4"/>
        <v>1.82862E-8</v>
      </c>
      <c r="F44" s="10">
        <f t="shared" si="4"/>
        <v>7.0308200000000003</v>
      </c>
      <c r="G44" s="10">
        <f t="shared" si="4"/>
        <v>-142.35999999999999</v>
      </c>
      <c r="H44" s="10">
        <f t="shared" si="4"/>
        <v>9.4384800000000002</v>
      </c>
      <c r="I44" s="10">
        <f t="shared" si="4"/>
        <v>6.6313800000000001</v>
      </c>
      <c r="J44" s="10">
        <f t="shared" si="4"/>
        <v>2.6599600000000001E-8</v>
      </c>
      <c r="K44" s="10">
        <f t="shared" si="4"/>
        <v>7.1636200000000001E-9</v>
      </c>
      <c r="L44" s="10">
        <f t="shared" si="4"/>
        <v>26.936799999999998</v>
      </c>
      <c r="M44" s="10">
        <f t="shared" si="4"/>
        <v>0.85336999999999996</v>
      </c>
      <c r="N44" s="10">
        <f t="shared" si="4"/>
        <v>2.3409999999999997E-2</v>
      </c>
      <c r="O44" s="10">
        <f t="shared" si="4"/>
        <v>2.7431799999999997</v>
      </c>
      <c r="P44" s="10">
        <f t="shared" si="4"/>
        <v>31157.4</v>
      </c>
      <c r="Q44" s="10">
        <f t="shared" si="4"/>
        <v>43.659000000000006</v>
      </c>
      <c r="R44" s="10">
        <f t="shared" si="4"/>
        <v>0.140126</v>
      </c>
      <c r="S44" s="42">
        <f t="shared" si="4"/>
        <v>1.6027799999999998E-12</v>
      </c>
      <c r="T44" s="10">
        <f t="shared" si="4"/>
        <v>3.4526400000000003E-14</v>
      </c>
      <c r="U44" s="10">
        <f t="shared" si="4"/>
        <v>2.1542000000000003</v>
      </c>
      <c r="V44" s="10">
        <f t="shared" si="4"/>
        <v>0.96406199999999997</v>
      </c>
      <c r="W44" s="10">
        <f t="shared" si="4"/>
        <v>1.2093E-3</v>
      </c>
      <c r="X44" s="10">
        <f t="shared" si="4"/>
        <v>0.12543600000000002</v>
      </c>
      <c r="Z44" s="10" t="e">
        <f>AVERAGE(Z39:Z43)</f>
        <v>#DIV/0!</v>
      </c>
      <c r="AA44" s="10" t="e">
        <f>AVERAGE(AA39:AA43)</f>
        <v>#DIV/0!</v>
      </c>
      <c r="AB44" s="10" t="e">
        <f>AVERAGE(AB39:AB43)</f>
        <v>#DIV/0!</v>
      </c>
      <c r="AC44" s="10" t="e">
        <f>AVERAGE(AC39:AC43)</f>
        <v>#DIV/0!</v>
      </c>
    </row>
    <row r="46" spans="1:29" x14ac:dyDescent="0.35">
      <c r="A46" s="22">
        <v>0.06</v>
      </c>
    </row>
    <row r="47" spans="1:29" x14ac:dyDescent="0.35">
      <c r="A47" s="12" t="s">
        <v>56</v>
      </c>
      <c r="B47" s="12" t="s">
        <v>12</v>
      </c>
      <c r="C47" s="12" t="s">
        <v>13</v>
      </c>
      <c r="D47" s="12" t="s">
        <v>25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26</v>
      </c>
      <c r="K47" s="12" t="s">
        <v>27</v>
      </c>
      <c r="L47" s="12" t="s">
        <v>28</v>
      </c>
      <c r="M47" s="12" t="s">
        <v>29</v>
      </c>
      <c r="N47" s="12" t="s">
        <v>30</v>
      </c>
      <c r="O47" s="12" t="s">
        <v>31</v>
      </c>
      <c r="P47" s="12" t="s">
        <v>32</v>
      </c>
      <c r="Q47" s="12" t="s">
        <v>19</v>
      </c>
      <c r="R47" s="12" t="s">
        <v>20</v>
      </c>
      <c r="S47" s="40" t="s">
        <v>33</v>
      </c>
      <c r="T47" s="12" t="s">
        <v>34</v>
      </c>
      <c r="U47" s="12" t="s">
        <v>35</v>
      </c>
      <c r="V47" s="12" t="s">
        <v>36</v>
      </c>
      <c r="W47" s="12" t="s">
        <v>37</v>
      </c>
      <c r="X47" s="12" t="s">
        <v>38</v>
      </c>
      <c r="Z47" s="10" t="s">
        <v>42</v>
      </c>
      <c r="AA47" s="10" t="s">
        <v>41</v>
      </c>
      <c r="AB47" s="10" t="s">
        <v>43</v>
      </c>
      <c r="AC47" s="10" t="s">
        <v>44</v>
      </c>
    </row>
    <row r="48" spans="1:29" x14ac:dyDescent="0.35">
      <c r="A48" s="10" t="s">
        <v>211</v>
      </c>
      <c r="B48" s="16">
        <v>4.0027999999999998E-4</v>
      </c>
      <c r="C48" s="10">
        <v>7.8855999999999996E-2</v>
      </c>
      <c r="D48" s="16">
        <v>2.5871999999999998E-7</v>
      </c>
      <c r="E48" s="16">
        <v>1.8489999999999999E-8</v>
      </c>
      <c r="F48" s="16">
        <v>7.1467000000000001</v>
      </c>
      <c r="G48" s="10">
        <v>-141.4</v>
      </c>
      <c r="H48" s="10">
        <v>9.5515000000000008</v>
      </c>
      <c r="I48" s="10">
        <v>6.7549999999999999</v>
      </c>
      <c r="J48" s="16">
        <v>2.6642000000000001E-8</v>
      </c>
      <c r="K48" s="16">
        <v>7.157E-9</v>
      </c>
      <c r="L48" s="16">
        <v>26.864000000000001</v>
      </c>
      <c r="M48" s="10">
        <v>0.85253000000000001</v>
      </c>
      <c r="N48" s="16">
        <v>2.3347E-2</v>
      </c>
      <c r="O48" s="16">
        <v>2.7385999999999999</v>
      </c>
      <c r="P48" s="10">
        <v>30985</v>
      </c>
      <c r="Q48" s="16">
        <v>43.912999999999997</v>
      </c>
      <c r="R48" s="16">
        <v>0.14172000000000001</v>
      </c>
      <c r="S48" s="42">
        <v>1.5993000000000001E-12</v>
      </c>
      <c r="T48" s="16">
        <v>3.4894999999999999E-14</v>
      </c>
      <c r="U48" s="16">
        <v>2.1819000000000002</v>
      </c>
      <c r="V48" s="10">
        <v>0.96418000000000004</v>
      </c>
      <c r="W48" s="16">
        <v>1.2248000000000001E-3</v>
      </c>
      <c r="X48" s="16">
        <v>0.12703</v>
      </c>
      <c r="Z48" s="14"/>
      <c r="AA48" s="13"/>
      <c r="AB48" s="14"/>
      <c r="AC48" s="14"/>
    </row>
    <row r="49" spans="1:29" x14ac:dyDescent="0.35">
      <c r="A49" s="10" t="s">
        <v>212</v>
      </c>
      <c r="B49" s="16">
        <v>3.9616E-4</v>
      </c>
      <c r="C49" s="10">
        <v>7.8043000000000001E-2</v>
      </c>
      <c r="D49" s="16">
        <v>2.5979000000000003E-7</v>
      </c>
      <c r="E49" s="16">
        <v>1.8413000000000001E-8</v>
      </c>
      <c r="F49" s="16">
        <v>7.0876000000000001</v>
      </c>
      <c r="G49" s="10">
        <v>-142.4</v>
      </c>
      <c r="H49" s="10">
        <v>9.5081000000000007</v>
      </c>
      <c r="I49" s="10">
        <v>6.6769999999999996</v>
      </c>
      <c r="J49" s="16">
        <v>2.6849999999999999E-8</v>
      </c>
      <c r="K49" s="16">
        <v>7.1397999999999997E-9</v>
      </c>
      <c r="L49" s="16">
        <v>26.591000000000001</v>
      </c>
      <c r="M49" s="10">
        <v>0.85094000000000003</v>
      </c>
      <c r="N49" s="16">
        <v>2.3113999999999999E-2</v>
      </c>
      <c r="O49" s="16">
        <v>2.7162999999999999</v>
      </c>
      <c r="P49" s="10">
        <v>31087</v>
      </c>
      <c r="Q49" s="16">
        <v>43.945</v>
      </c>
      <c r="R49" s="16">
        <v>0.14136000000000001</v>
      </c>
      <c r="S49" s="42">
        <v>1.6026000000000001E-12</v>
      </c>
      <c r="T49" s="16">
        <v>3.4794000000000002E-14</v>
      </c>
      <c r="U49" s="16">
        <v>2.1711</v>
      </c>
      <c r="V49" s="10">
        <v>0.96406999999999998</v>
      </c>
      <c r="W49" s="16">
        <v>1.2187999999999999E-3</v>
      </c>
      <c r="X49" s="16">
        <v>0.12642</v>
      </c>
      <c r="Z49" s="16"/>
      <c r="AB49" s="16"/>
      <c r="AC49" s="16"/>
    </row>
    <row r="50" spans="1:29" x14ac:dyDescent="0.35">
      <c r="A50" s="10" t="s">
        <v>213</v>
      </c>
      <c r="B50" s="16">
        <v>3.8816000000000002E-4</v>
      </c>
      <c r="C50" s="10">
        <v>7.6467999999999994E-2</v>
      </c>
      <c r="D50" s="16">
        <v>2.6283999999999999E-7</v>
      </c>
      <c r="E50" s="16">
        <v>1.8285999999999999E-8</v>
      </c>
      <c r="F50" s="16">
        <v>6.9570999999999996</v>
      </c>
      <c r="G50" s="10">
        <v>-145.1</v>
      </c>
      <c r="H50" s="10">
        <v>9.4549000000000003</v>
      </c>
      <c r="I50" s="10">
        <v>6.5160999999999998</v>
      </c>
      <c r="J50" s="16">
        <v>2.7455E-8</v>
      </c>
      <c r="K50" s="16">
        <v>7.1894E-9</v>
      </c>
      <c r="L50" s="16">
        <v>26.186</v>
      </c>
      <c r="M50" s="10">
        <v>0.84838000000000002</v>
      </c>
      <c r="N50" s="16">
        <v>2.2766000000000002E-2</v>
      </c>
      <c r="O50" s="16">
        <v>2.6835</v>
      </c>
      <c r="P50" s="10">
        <v>31074</v>
      </c>
      <c r="Q50" s="16">
        <v>43.664000000000001</v>
      </c>
      <c r="R50" s="16">
        <v>0.14052000000000001</v>
      </c>
      <c r="S50" s="42">
        <v>1.6153E-12</v>
      </c>
      <c r="T50" s="16">
        <v>3.4817000000000001E-14</v>
      </c>
      <c r="U50" s="16">
        <v>2.1555</v>
      </c>
      <c r="V50" s="10">
        <v>0.96355999999999997</v>
      </c>
      <c r="W50" s="16">
        <v>1.2101E-3</v>
      </c>
      <c r="X50" s="16">
        <v>0.12559000000000001</v>
      </c>
      <c r="Z50" s="16"/>
      <c r="AB50" s="16"/>
      <c r="AC50" s="16"/>
    </row>
    <row r="51" spans="1:29" x14ac:dyDescent="0.35">
      <c r="A51" s="10" t="s">
        <v>214</v>
      </c>
      <c r="B51" s="16">
        <v>3.8896999999999998E-4</v>
      </c>
      <c r="C51" s="10">
        <v>7.6628000000000002E-2</v>
      </c>
      <c r="D51" s="16">
        <v>2.6016999999999998E-7</v>
      </c>
      <c r="E51" s="16">
        <v>1.8279999999999999E-8</v>
      </c>
      <c r="F51" s="16">
        <v>7.0262000000000002</v>
      </c>
      <c r="G51" s="10">
        <v>-143.1</v>
      </c>
      <c r="H51" s="10">
        <v>9.4426000000000005</v>
      </c>
      <c r="I51" s="10">
        <v>6.5986000000000002</v>
      </c>
      <c r="J51" s="16">
        <v>2.7806999999999999E-8</v>
      </c>
      <c r="K51" s="16">
        <v>7.2695000000000002E-9</v>
      </c>
      <c r="L51" s="16">
        <v>26.143000000000001</v>
      </c>
      <c r="M51" s="10">
        <v>0.84692000000000001</v>
      </c>
      <c r="N51" s="16">
        <v>2.2731000000000001E-2</v>
      </c>
      <c r="O51" s="16">
        <v>2.6840000000000002</v>
      </c>
      <c r="P51" s="10">
        <v>31085</v>
      </c>
      <c r="Q51" s="16">
        <v>43.77</v>
      </c>
      <c r="R51" s="16">
        <v>0.14080999999999999</v>
      </c>
      <c r="S51" s="42">
        <v>1.6059000000000001E-12</v>
      </c>
      <c r="T51" s="16">
        <v>3.4632E-14</v>
      </c>
      <c r="U51" s="16">
        <v>2.1564999999999999</v>
      </c>
      <c r="V51" s="10">
        <v>0.96394999999999997</v>
      </c>
      <c r="W51" s="16">
        <v>1.2107000000000001E-3</v>
      </c>
      <c r="X51" s="16">
        <v>0.12559999999999999</v>
      </c>
      <c r="Z51" s="16"/>
      <c r="AB51" s="16"/>
      <c r="AC51" s="16"/>
    </row>
    <row r="52" spans="1:29" x14ac:dyDescent="0.35">
      <c r="A52" s="11" t="s">
        <v>215</v>
      </c>
      <c r="B52" s="18">
        <v>3.8803999999999998E-4</v>
      </c>
      <c r="C52" s="11">
        <v>7.6443999999999998E-2</v>
      </c>
      <c r="D52" s="18">
        <v>2.6324000000000002E-7</v>
      </c>
      <c r="E52" s="18">
        <v>1.8273000000000001E-8</v>
      </c>
      <c r="F52" s="18">
        <v>6.9416000000000002</v>
      </c>
      <c r="G52" s="11">
        <v>-145.5</v>
      </c>
      <c r="H52" s="11">
        <v>9.4463000000000008</v>
      </c>
      <c r="I52" s="11">
        <v>6.4923000000000002</v>
      </c>
      <c r="J52" s="18">
        <v>2.8352999999999999E-8</v>
      </c>
      <c r="K52" s="18">
        <v>7.4127000000000003E-9</v>
      </c>
      <c r="L52" s="18">
        <v>26.143999999999998</v>
      </c>
      <c r="M52" s="11">
        <v>0.84519</v>
      </c>
      <c r="N52" s="18">
        <v>2.2735999999999999E-2</v>
      </c>
      <c r="O52" s="18">
        <v>2.69</v>
      </c>
      <c r="P52" s="11">
        <v>31099</v>
      </c>
      <c r="Q52" s="18">
        <v>43.844000000000001</v>
      </c>
      <c r="R52" s="18">
        <v>0.14097999999999999</v>
      </c>
      <c r="S52" s="40">
        <v>1.6181999999999999E-12</v>
      </c>
      <c r="T52" s="18">
        <v>3.4891E-14</v>
      </c>
      <c r="U52" s="18">
        <v>2.1562000000000001</v>
      </c>
      <c r="V52" s="11">
        <v>0.96352000000000004</v>
      </c>
      <c r="W52" s="18">
        <v>1.2106E-3</v>
      </c>
      <c r="X52" s="18">
        <v>0.12564</v>
      </c>
      <c r="Z52" s="18"/>
      <c r="AA52" s="11"/>
      <c r="AB52" s="18"/>
      <c r="AC52" s="18"/>
    </row>
    <row r="53" spans="1:29" x14ac:dyDescent="0.35">
      <c r="A53" s="10" t="s">
        <v>23</v>
      </c>
      <c r="B53" s="10">
        <f t="shared" ref="B53:X53" si="5">AVERAGE(B48:B52)</f>
        <v>3.9232199999999996E-4</v>
      </c>
      <c r="C53" s="10">
        <f t="shared" si="5"/>
        <v>7.7287800000000004E-2</v>
      </c>
      <c r="D53" s="10">
        <f t="shared" si="5"/>
        <v>2.6095199999999997E-7</v>
      </c>
      <c r="E53" s="10">
        <f t="shared" si="5"/>
        <v>1.8348400000000002E-8</v>
      </c>
      <c r="F53" s="10">
        <f t="shared" si="5"/>
        <v>7.0318399999999999</v>
      </c>
      <c r="G53" s="10">
        <f t="shared" si="5"/>
        <v>-143.5</v>
      </c>
      <c r="H53" s="10">
        <f t="shared" si="5"/>
        <v>9.4806800000000013</v>
      </c>
      <c r="I53" s="10">
        <f t="shared" si="5"/>
        <v>6.6078000000000001</v>
      </c>
      <c r="J53" s="10">
        <f t="shared" si="5"/>
        <v>2.7421399999999996E-8</v>
      </c>
      <c r="K53" s="10">
        <f t="shared" si="5"/>
        <v>7.2336799999999994E-9</v>
      </c>
      <c r="L53" s="10">
        <f t="shared" si="5"/>
        <v>26.3856</v>
      </c>
      <c r="M53" s="10">
        <f t="shared" si="5"/>
        <v>0.84879199999999988</v>
      </c>
      <c r="N53" s="10">
        <f t="shared" si="5"/>
        <v>2.2938800000000002E-2</v>
      </c>
      <c r="O53" s="10">
        <f t="shared" si="5"/>
        <v>2.7024800000000004</v>
      </c>
      <c r="P53" s="10">
        <f t="shared" si="5"/>
        <v>31066</v>
      </c>
      <c r="Q53" s="10">
        <f t="shared" si="5"/>
        <v>43.827199999999998</v>
      </c>
      <c r="R53" s="10">
        <f t="shared" si="5"/>
        <v>0.14107799999999998</v>
      </c>
      <c r="S53" s="42">
        <f t="shared" si="5"/>
        <v>1.6082599999999999E-12</v>
      </c>
      <c r="T53" s="10">
        <f t="shared" si="5"/>
        <v>3.4805799999999998E-14</v>
      </c>
      <c r="U53" s="10">
        <f t="shared" si="5"/>
        <v>2.1642399999999999</v>
      </c>
      <c r="V53" s="10">
        <f t="shared" si="5"/>
        <v>0.96385600000000005</v>
      </c>
      <c r="W53" s="10">
        <f t="shared" si="5"/>
        <v>1.2149999999999999E-3</v>
      </c>
      <c r="X53" s="10">
        <f t="shared" si="5"/>
        <v>0.126056</v>
      </c>
      <c r="Z53" s="10" t="e">
        <f>AVERAGE(Z48:Z52)</f>
        <v>#DIV/0!</v>
      </c>
      <c r="AA53" s="10" t="e">
        <f>AVERAGE(AA48:AA52)</f>
        <v>#DIV/0!</v>
      </c>
      <c r="AB53" s="10" t="e">
        <f>AVERAGE(AB48:AB52)</f>
        <v>#DIV/0!</v>
      </c>
      <c r="AC53" s="10" t="e">
        <f>AVERAGE(AC48:AC52)</f>
        <v>#DIV/0!</v>
      </c>
    </row>
    <row r="55" spans="1:29" x14ac:dyDescent="0.35">
      <c r="A55" s="22">
        <v>7.0000000000000007E-2</v>
      </c>
    </row>
    <row r="56" spans="1:29" x14ac:dyDescent="0.35">
      <c r="A56" s="12" t="s">
        <v>56</v>
      </c>
      <c r="B56" s="12" t="s">
        <v>12</v>
      </c>
      <c r="C56" s="12" t="s">
        <v>13</v>
      </c>
      <c r="D56" s="12" t="s">
        <v>25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26</v>
      </c>
      <c r="K56" s="12" t="s">
        <v>27</v>
      </c>
      <c r="L56" s="12" t="s">
        <v>28</v>
      </c>
      <c r="M56" s="12" t="s">
        <v>29</v>
      </c>
      <c r="N56" s="12" t="s">
        <v>30</v>
      </c>
      <c r="O56" s="12" t="s">
        <v>31</v>
      </c>
      <c r="P56" s="12" t="s">
        <v>32</v>
      </c>
      <c r="Q56" s="12" t="s">
        <v>19</v>
      </c>
      <c r="R56" s="12" t="s">
        <v>20</v>
      </c>
      <c r="S56" s="40" t="s">
        <v>33</v>
      </c>
      <c r="T56" s="12" t="s">
        <v>34</v>
      </c>
      <c r="U56" s="12" t="s">
        <v>35</v>
      </c>
      <c r="V56" s="12" t="s">
        <v>36</v>
      </c>
      <c r="W56" s="12" t="s">
        <v>37</v>
      </c>
      <c r="X56" s="12" t="s">
        <v>38</v>
      </c>
      <c r="Z56" s="10" t="s">
        <v>42</v>
      </c>
      <c r="AA56" s="10" t="s">
        <v>41</v>
      </c>
      <c r="AB56" s="10" t="s">
        <v>43</v>
      </c>
      <c r="AC56" s="10" t="s">
        <v>44</v>
      </c>
    </row>
    <row r="57" spans="1:29" x14ac:dyDescent="0.35">
      <c r="A57" s="10" t="s">
        <v>216</v>
      </c>
      <c r="B57" s="16">
        <v>3.9629999999999998E-4</v>
      </c>
      <c r="C57" s="10">
        <v>7.8072000000000003E-2</v>
      </c>
      <c r="D57" s="16">
        <v>2.5760999999999999E-7</v>
      </c>
      <c r="E57" s="16">
        <v>1.8428000000000001E-8</v>
      </c>
      <c r="F57" s="16">
        <v>7.1534000000000004</v>
      </c>
      <c r="G57" s="10">
        <v>-141.4</v>
      </c>
      <c r="H57" s="10">
        <v>9.5115999999999996</v>
      </c>
      <c r="I57" s="10">
        <v>6.7267000000000001</v>
      </c>
      <c r="J57" s="16">
        <v>2.7654000000000001E-8</v>
      </c>
      <c r="K57" s="16">
        <v>7.3369000000000002E-9</v>
      </c>
      <c r="L57" s="16">
        <v>26.530999999999999</v>
      </c>
      <c r="M57" s="10">
        <v>0.84785999999999995</v>
      </c>
      <c r="N57" s="16">
        <v>2.3067000000000001E-2</v>
      </c>
      <c r="O57" s="16">
        <v>2.7206000000000001</v>
      </c>
      <c r="P57" s="10">
        <v>31126</v>
      </c>
      <c r="Q57" s="16">
        <v>44.156999999999996</v>
      </c>
      <c r="R57" s="16">
        <v>0.14187</v>
      </c>
      <c r="S57" s="42">
        <v>1.5999000000000001E-12</v>
      </c>
      <c r="T57" s="16">
        <v>3.4766E-14</v>
      </c>
      <c r="U57" s="16">
        <v>2.173</v>
      </c>
      <c r="V57" s="10">
        <v>0.96418000000000004</v>
      </c>
      <c r="W57" s="16">
        <v>1.2199000000000001E-3</v>
      </c>
      <c r="X57" s="16">
        <v>0.12651999999999999</v>
      </c>
      <c r="Z57" s="14"/>
      <c r="AA57" s="13"/>
      <c r="AB57" s="14"/>
      <c r="AC57" s="14"/>
    </row>
    <row r="58" spans="1:29" x14ac:dyDescent="0.35">
      <c r="A58" s="10" t="s">
        <v>217</v>
      </c>
      <c r="B58" s="16">
        <v>3.835E-4</v>
      </c>
      <c r="C58" s="10">
        <v>7.5549000000000005E-2</v>
      </c>
      <c r="D58" s="16">
        <v>2.5655E-7</v>
      </c>
      <c r="E58" s="16">
        <v>1.8162999999999999E-8</v>
      </c>
      <c r="F58" s="16">
        <v>7.0796999999999999</v>
      </c>
      <c r="G58" s="10">
        <v>-140</v>
      </c>
      <c r="H58" s="10">
        <v>9.3705999999999996</v>
      </c>
      <c r="I58" s="10">
        <v>6.6932999999999998</v>
      </c>
      <c r="J58" s="16">
        <v>2.8970000000000001E-8</v>
      </c>
      <c r="K58" s="16">
        <v>7.4752E-9</v>
      </c>
      <c r="L58" s="16">
        <v>25.803000000000001</v>
      </c>
      <c r="M58" s="10">
        <v>0.84241999999999995</v>
      </c>
      <c r="N58" s="16">
        <v>2.2442E-2</v>
      </c>
      <c r="O58" s="16">
        <v>2.6640000000000001</v>
      </c>
      <c r="P58" s="10">
        <v>31142</v>
      </c>
      <c r="Q58" s="16">
        <v>43.722999999999999</v>
      </c>
      <c r="R58" s="16">
        <v>0.1404</v>
      </c>
      <c r="S58" s="42">
        <v>1.5887000000000001E-12</v>
      </c>
      <c r="T58" s="16">
        <v>3.4038E-14</v>
      </c>
      <c r="U58" s="16">
        <v>2.1425000000000001</v>
      </c>
      <c r="V58" s="10">
        <v>0.96453</v>
      </c>
      <c r="W58" s="16">
        <v>1.2028E-3</v>
      </c>
      <c r="X58" s="16">
        <v>0.12470000000000001</v>
      </c>
      <c r="Z58" s="16"/>
      <c r="AB58" s="16"/>
      <c r="AC58" s="16"/>
    </row>
    <row r="59" spans="1:29" x14ac:dyDescent="0.35">
      <c r="A59" s="10" t="s">
        <v>218</v>
      </c>
      <c r="B59" s="16">
        <v>3.8304000000000002E-4</v>
      </c>
      <c r="C59" s="10">
        <v>7.5458999999999998E-2</v>
      </c>
      <c r="D59" s="16">
        <v>2.6176999999999999E-7</v>
      </c>
      <c r="E59" s="16">
        <v>1.8188E-8</v>
      </c>
      <c r="F59" s="16">
        <v>6.9481000000000002</v>
      </c>
      <c r="G59" s="10">
        <v>-144.19999999999999</v>
      </c>
      <c r="H59" s="10">
        <v>9.3991000000000007</v>
      </c>
      <c r="I59" s="10">
        <v>6.5180999999999996</v>
      </c>
      <c r="J59" s="16">
        <v>2.8883000000000001E-8</v>
      </c>
      <c r="K59" s="16">
        <v>7.4112000000000002E-9</v>
      </c>
      <c r="L59" s="16">
        <v>25.658999999999999</v>
      </c>
      <c r="M59" s="10">
        <v>0.84221000000000001</v>
      </c>
      <c r="N59" s="16">
        <v>2.2318000000000001E-2</v>
      </c>
      <c r="O59" s="16">
        <v>2.6499000000000001</v>
      </c>
      <c r="P59" s="10">
        <v>31105</v>
      </c>
      <c r="Q59" s="16">
        <v>43.756</v>
      </c>
      <c r="R59" s="16">
        <v>0.14066999999999999</v>
      </c>
      <c r="S59" s="42">
        <v>1.6122999999999999E-12</v>
      </c>
      <c r="T59" s="16">
        <v>3.4611E-14</v>
      </c>
      <c r="U59" s="16">
        <v>2.1467000000000001</v>
      </c>
      <c r="V59" s="10">
        <v>0.96372000000000002</v>
      </c>
      <c r="W59" s="16">
        <v>1.2053000000000001E-3</v>
      </c>
      <c r="X59" s="16">
        <v>0.12506999999999999</v>
      </c>
      <c r="Z59" s="16"/>
      <c r="AB59" s="16"/>
      <c r="AC59" s="16"/>
    </row>
    <row r="60" spans="1:29" x14ac:dyDescent="0.35">
      <c r="A60" s="10" t="s">
        <v>219</v>
      </c>
      <c r="B60" s="16">
        <v>3.8474000000000001E-4</v>
      </c>
      <c r="C60" s="10">
        <v>7.5792999999999999E-2</v>
      </c>
      <c r="D60" s="16">
        <v>2.6086999999999998E-7</v>
      </c>
      <c r="E60" s="16">
        <v>1.8235000000000001E-8</v>
      </c>
      <c r="F60" s="16">
        <v>6.9901</v>
      </c>
      <c r="G60" s="10">
        <v>-143.30000000000001</v>
      </c>
      <c r="H60" s="10">
        <v>9.4222000000000001</v>
      </c>
      <c r="I60" s="10">
        <v>6.5751999999999997</v>
      </c>
      <c r="J60" s="16">
        <v>2.9052999999999999E-8</v>
      </c>
      <c r="K60" s="16">
        <v>7.4270000000000001E-9</v>
      </c>
      <c r="L60" s="16">
        <v>25.564</v>
      </c>
      <c r="M60" s="10">
        <v>0.84121000000000001</v>
      </c>
      <c r="N60" s="16">
        <v>2.2235999999999999E-2</v>
      </c>
      <c r="O60" s="16">
        <v>2.6433</v>
      </c>
      <c r="P60" s="10">
        <v>31060</v>
      </c>
      <c r="Q60" s="16">
        <v>43.856000000000002</v>
      </c>
      <c r="R60" s="16">
        <v>0.14119999999999999</v>
      </c>
      <c r="S60" s="42">
        <v>1.6091000000000001E-12</v>
      </c>
      <c r="T60" s="16">
        <v>3.4658000000000001E-14</v>
      </c>
      <c r="U60" s="16">
        <v>2.1539000000000001</v>
      </c>
      <c r="V60" s="10">
        <v>0.96384999999999998</v>
      </c>
      <c r="W60" s="16">
        <v>1.2093E-3</v>
      </c>
      <c r="X60" s="16">
        <v>0.12547</v>
      </c>
      <c r="Z60" s="16"/>
      <c r="AB60" s="16"/>
      <c r="AC60" s="16"/>
    </row>
    <row r="61" spans="1:29" x14ac:dyDescent="0.35">
      <c r="A61" s="11" t="s">
        <v>219</v>
      </c>
      <c r="B61" s="18">
        <v>3.8474000000000001E-4</v>
      </c>
      <c r="C61" s="11">
        <v>7.5792999999999999E-2</v>
      </c>
      <c r="D61" s="18">
        <v>2.6086999999999998E-7</v>
      </c>
      <c r="E61" s="18">
        <v>1.8235000000000001E-8</v>
      </c>
      <c r="F61" s="18">
        <v>6.9901</v>
      </c>
      <c r="G61" s="11">
        <v>-143.30000000000001</v>
      </c>
      <c r="H61" s="11">
        <v>9.4222000000000001</v>
      </c>
      <c r="I61" s="11">
        <v>6.5751999999999997</v>
      </c>
      <c r="J61" s="18">
        <v>2.9052999999999999E-8</v>
      </c>
      <c r="K61" s="18">
        <v>7.4270000000000001E-9</v>
      </c>
      <c r="L61" s="18">
        <v>25.564</v>
      </c>
      <c r="M61" s="11">
        <v>0.84121000000000001</v>
      </c>
      <c r="N61" s="18">
        <v>2.2235999999999999E-2</v>
      </c>
      <c r="O61" s="18">
        <v>2.6433</v>
      </c>
      <c r="P61" s="11">
        <v>31060</v>
      </c>
      <c r="Q61" s="18">
        <v>43.856000000000002</v>
      </c>
      <c r="R61" s="18">
        <v>0.14119999999999999</v>
      </c>
      <c r="S61" s="40">
        <v>1.6091000000000001E-12</v>
      </c>
      <c r="T61" s="18">
        <v>3.4658000000000001E-14</v>
      </c>
      <c r="U61" s="18">
        <v>2.1539000000000001</v>
      </c>
      <c r="V61" s="11">
        <v>0.96384999999999998</v>
      </c>
      <c r="W61" s="18">
        <v>1.2093E-3</v>
      </c>
      <c r="X61" s="18">
        <v>0.12547</v>
      </c>
      <c r="Z61" s="18"/>
      <c r="AA61" s="11"/>
      <c r="AB61" s="18"/>
      <c r="AC61" s="18"/>
    </row>
    <row r="62" spans="1:29" x14ac:dyDescent="0.35">
      <c r="A62" s="10" t="s">
        <v>23</v>
      </c>
      <c r="B62" s="10">
        <f t="shared" ref="B62:X62" si="6">AVERAGE(B57:B61)</f>
        <v>3.8646399999999999E-4</v>
      </c>
      <c r="C62" s="10">
        <f t="shared" si="6"/>
        <v>7.6133199999999998E-2</v>
      </c>
      <c r="D62" s="10">
        <f t="shared" si="6"/>
        <v>2.59534E-7</v>
      </c>
      <c r="E62" s="10">
        <f t="shared" si="6"/>
        <v>1.8249800000000004E-8</v>
      </c>
      <c r="F62" s="10">
        <f t="shared" si="6"/>
        <v>7.0322800000000001</v>
      </c>
      <c r="G62" s="10">
        <f t="shared" si="6"/>
        <v>-142.44</v>
      </c>
      <c r="H62" s="10">
        <f t="shared" si="6"/>
        <v>9.425139999999999</v>
      </c>
      <c r="I62" s="10">
        <f t="shared" si="6"/>
        <v>6.6176999999999992</v>
      </c>
      <c r="J62" s="10">
        <f t="shared" si="6"/>
        <v>2.87226E-8</v>
      </c>
      <c r="K62" s="10">
        <f t="shared" si="6"/>
        <v>7.41546E-9</v>
      </c>
      <c r="L62" s="10">
        <f t="shared" si="6"/>
        <v>25.824199999999998</v>
      </c>
      <c r="M62" s="10">
        <f t="shared" si="6"/>
        <v>0.84298200000000012</v>
      </c>
      <c r="N62" s="10">
        <f t="shared" si="6"/>
        <v>2.2459800000000002E-2</v>
      </c>
      <c r="O62" s="10">
        <f t="shared" si="6"/>
        <v>2.6642200000000003</v>
      </c>
      <c r="P62" s="10">
        <f t="shared" si="6"/>
        <v>31098.6</v>
      </c>
      <c r="Q62" s="10">
        <f t="shared" si="6"/>
        <v>43.869599999999998</v>
      </c>
      <c r="R62" s="10">
        <f t="shared" si="6"/>
        <v>0.141068</v>
      </c>
      <c r="S62" s="42">
        <f t="shared" si="6"/>
        <v>1.6038200000000001E-12</v>
      </c>
      <c r="T62" s="10">
        <f t="shared" si="6"/>
        <v>3.4546200000000004E-14</v>
      </c>
      <c r="U62" s="10">
        <f t="shared" si="6"/>
        <v>2.1539999999999999</v>
      </c>
      <c r="V62" s="10">
        <f t="shared" si="6"/>
        <v>0.96402599999999994</v>
      </c>
      <c r="W62" s="10">
        <f t="shared" si="6"/>
        <v>1.2093200000000001E-3</v>
      </c>
      <c r="X62" s="10">
        <f t="shared" si="6"/>
        <v>0.125446</v>
      </c>
      <c r="Z62" s="10" t="e">
        <f>AVERAGE(Z57:Z61)</f>
        <v>#DIV/0!</v>
      </c>
      <c r="AA62" s="10" t="e">
        <f>AVERAGE(AA57:AA61)</f>
        <v>#DIV/0!</v>
      </c>
      <c r="AB62" s="10" t="e">
        <f>AVERAGE(AB57:AB61)</f>
        <v>#DIV/0!</v>
      </c>
      <c r="AC62" s="10" t="e">
        <f>AVERAGE(AC57:AC61)</f>
        <v>#DIV/0!</v>
      </c>
    </row>
    <row r="64" spans="1:29" x14ac:dyDescent="0.35">
      <c r="A64" s="22">
        <v>0.08</v>
      </c>
    </row>
    <row r="65" spans="1:29" x14ac:dyDescent="0.35">
      <c r="A65" s="12" t="s">
        <v>56</v>
      </c>
      <c r="B65" s="12" t="s">
        <v>12</v>
      </c>
      <c r="C65" s="12" t="s">
        <v>13</v>
      </c>
      <c r="D65" s="12" t="s">
        <v>25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26</v>
      </c>
      <c r="K65" s="12" t="s">
        <v>27</v>
      </c>
      <c r="L65" s="12" t="s">
        <v>28</v>
      </c>
      <c r="M65" s="12" t="s">
        <v>29</v>
      </c>
      <c r="N65" s="12" t="s">
        <v>30</v>
      </c>
      <c r="O65" s="12" t="s">
        <v>31</v>
      </c>
      <c r="P65" s="12" t="s">
        <v>32</v>
      </c>
      <c r="Q65" s="12" t="s">
        <v>19</v>
      </c>
      <c r="R65" s="12" t="s">
        <v>20</v>
      </c>
      <c r="S65" s="40" t="s">
        <v>33</v>
      </c>
      <c r="T65" s="12" t="s">
        <v>34</v>
      </c>
      <c r="U65" s="12" t="s">
        <v>35</v>
      </c>
      <c r="V65" s="12" t="s">
        <v>36</v>
      </c>
      <c r="W65" s="12" t="s">
        <v>37</v>
      </c>
      <c r="X65" s="12" t="s">
        <v>38</v>
      </c>
      <c r="Z65" s="10" t="s">
        <v>42</v>
      </c>
      <c r="AA65" s="10" t="s">
        <v>41</v>
      </c>
      <c r="AB65" s="10" t="s">
        <v>43</v>
      </c>
      <c r="AC65" s="10" t="s">
        <v>44</v>
      </c>
    </row>
    <row r="66" spans="1:29" x14ac:dyDescent="0.35">
      <c r="A66" s="10" t="s">
        <v>220</v>
      </c>
      <c r="B66" s="16">
        <v>3.9013999999999997E-4</v>
      </c>
      <c r="C66" s="10">
        <v>7.6856999999999995E-2</v>
      </c>
      <c r="D66" s="16">
        <v>2.6085000000000001E-7</v>
      </c>
      <c r="E66" s="16">
        <v>1.8354E-8</v>
      </c>
      <c r="F66" s="16">
        <v>7.0362</v>
      </c>
      <c r="G66" s="10">
        <v>-143.30000000000001</v>
      </c>
      <c r="H66" s="10">
        <v>9.4789999999999992</v>
      </c>
      <c r="I66" s="10">
        <v>6.6147999999999998</v>
      </c>
      <c r="J66" s="16">
        <v>2.847E-8</v>
      </c>
      <c r="K66" s="16">
        <v>7.3416000000000004E-9</v>
      </c>
      <c r="L66" s="16">
        <v>25.786999999999999</v>
      </c>
      <c r="M66" s="10">
        <v>0.84302999999999995</v>
      </c>
      <c r="N66" s="16">
        <v>2.2426999999999999E-2</v>
      </c>
      <c r="O66" s="16">
        <v>2.6602999999999999</v>
      </c>
      <c r="P66" s="10">
        <v>31127</v>
      </c>
      <c r="Q66" s="16">
        <v>44.161999999999999</v>
      </c>
      <c r="R66" s="16">
        <v>0.14188000000000001</v>
      </c>
      <c r="S66" s="42">
        <v>1.6066E-12</v>
      </c>
      <c r="T66" s="16">
        <v>3.4794000000000002E-14</v>
      </c>
      <c r="U66" s="16">
        <v>2.1657000000000002</v>
      </c>
      <c r="V66" s="10">
        <v>0.96392</v>
      </c>
      <c r="W66" s="16">
        <v>1.2159E-3</v>
      </c>
      <c r="X66" s="16">
        <v>0.12614</v>
      </c>
      <c r="Z66" s="14"/>
      <c r="AA66" s="13"/>
      <c r="AB66" s="14"/>
      <c r="AC66" s="14"/>
    </row>
    <row r="67" spans="1:29" x14ac:dyDescent="0.35">
      <c r="A67" s="10" t="s">
        <v>221</v>
      </c>
      <c r="B67" s="16">
        <v>3.8758999999999999E-4</v>
      </c>
      <c r="C67" s="10">
        <v>7.6354000000000005E-2</v>
      </c>
      <c r="D67" s="16">
        <v>2.6087999999999999E-7</v>
      </c>
      <c r="E67" s="16">
        <v>1.8308999999999999E-8</v>
      </c>
      <c r="F67" s="16">
        <v>7.0182000000000002</v>
      </c>
      <c r="G67" s="10">
        <v>-143.19999999999999</v>
      </c>
      <c r="H67" s="10">
        <v>9.4526000000000003</v>
      </c>
      <c r="I67" s="10">
        <v>6.601</v>
      </c>
      <c r="J67" s="16">
        <v>2.9049999999999999E-8</v>
      </c>
      <c r="K67" s="16">
        <v>7.4240999999999996E-9</v>
      </c>
      <c r="L67" s="16">
        <v>25.556000000000001</v>
      </c>
      <c r="M67" s="10">
        <v>0.84038999999999997</v>
      </c>
      <c r="N67" s="16">
        <v>2.2231000000000001E-2</v>
      </c>
      <c r="O67" s="16">
        <v>2.6453000000000002</v>
      </c>
      <c r="P67" s="10">
        <v>31186</v>
      </c>
      <c r="Q67" s="16">
        <v>44.255000000000003</v>
      </c>
      <c r="R67" s="16">
        <v>0.14191000000000001</v>
      </c>
      <c r="S67" s="42">
        <v>1.606E-12</v>
      </c>
      <c r="T67" s="16">
        <v>3.4696000000000001E-14</v>
      </c>
      <c r="U67" s="16">
        <v>2.1604000000000001</v>
      </c>
      <c r="V67" s="10">
        <v>0.96394999999999997</v>
      </c>
      <c r="W67" s="16">
        <v>1.2129E-3</v>
      </c>
      <c r="X67" s="16">
        <v>0.12583</v>
      </c>
      <c r="Z67" s="16"/>
      <c r="AB67" s="16"/>
      <c r="AC67" s="16"/>
    </row>
    <row r="68" spans="1:29" x14ac:dyDescent="0.35">
      <c r="A68" s="10" t="s">
        <v>222</v>
      </c>
      <c r="B68" s="16">
        <v>3.9104E-4</v>
      </c>
      <c r="C68" s="10">
        <v>7.7035000000000006E-2</v>
      </c>
      <c r="D68" s="16">
        <v>2.5998999999999999E-7</v>
      </c>
      <c r="E68" s="16">
        <v>1.8407999999999998E-8</v>
      </c>
      <c r="F68" s="16">
        <v>7.0803000000000003</v>
      </c>
      <c r="G68" s="10">
        <v>-142.9</v>
      </c>
      <c r="H68" s="10">
        <v>9.5038999999999998</v>
      </c>
      <c r="I68" s="10">
        <v>6.6506999999999996</v>
      </c>
      <c r="J68" s="16">
        <v>2.8903000000000001E-8</v>
      </c>
      <c r="K68" s="16">
        <v>7.4091999999999996E-9</v>
      </c>
      <c r="L68" s="16">
        <v>25.635000000000002</v>
      </c>
      <c r="M68" s="10">
        <v>0.84079999999999999</v>
      </c>
      <c r="N68" s="16">
        <v>2.2298999999999999E-2</v>
      </c>
      <c r="O68" s="16">
        <v>2.6520999999999999</v>
      </c>
      <c r="P68" s="10">
        <v>31167</v>
      </c>
      <c r="Q68" s="16">
        <v>44.402999999999999</v>
      </c>
      <c r="R68" s="16">
        <v>0.14247000000000001</v>
      </c>
      <c r="S68" s="42">
        <v>1.6021E-12</v>
      </c>
      <c r="T68" s="16">
        <v>3.4777000000000002E-14</v>
      </c>
      <c r="U68" s="16">
        <v>2.1707000000000001</v>
      </c>
      <c r="V68" s="10">
        <v>0.96404000000000001</v>
      </c>
      <c r="W68" s="16">
        <v>1.2187000000000001E-3</v>
      </c>
      <c r="X68" s="16">
        <v>0.12642</v>
      </c>
      <c r="Z68" s="16"/>
      <c r="AB68" s="16"/>
      <c r="AC68" s="16"/>
    </row>
    <row r="69" spans="1:29" x14ac:dyDescent="0.35">
      <c r="A69" s="10" t="s">
        <v>223</v>
      </c>
      <c r="B69" s="16">
        <v>3.8863999999999999E-4</v>
      </c>
      <c r="C69" s="10">
        <v>7.6561000000000004E-2</v>
      </c>
      <c r="D69" s="16">
        <v>2.5814000000000001E-7</v>
      </c>
      <c r="E69" s="16">
        <v>1.8329999999999999E-8</v>
      </c>
      <c r="F69" s="16">
        <v>7.1007999999999996</v>
      </c>
      <c r="G69" s="10">
        <v>-141.19999999999999</v>
      </c>
      <c r="H69" s="10">
        <v>9.4596</v>
      </c>
      <c r="I69" s="10">
        <v>6.6993999999999998</v>
      </c>
      <c r="J69" s="16">
        <v>2.9312000000000001E-8</v>
      </c>
      <c r="K69" s="16">
        <v>7.4819E-9</v>
      </c>
      <c r="L69" s="16">
        <v>25.524999999999999</v>
      </c>
      <c r="M69" s="10">
        <v>0.83955000000000002</v>
      </c>
      <c r="N69" s="16">
        <v>2.2204999999999999E-2</v>
      </c>
      <c r="O69" s="16">
        <v>2.6448999999999998</v>
      </c>
      <c r="P69" s="10">
        <v>31124</v>
      </c>
      <c r="Q69" s="16">
        <v>44.238</v>
      </c>
      <c r="R69" s="16">
        <v>0.14213000000000001</v>
      </c>
      <c r="S69" s="42">
        <v>1.5950999999999999E-12</v>
      </c>
      <c r="T69" s="16">
        <v>3.4520000000000001E-14</v>
      </c>
      <c r="U69" s="16">
        <v>2.1640999999999999</v>
      </c>
      <c r="V69" s="10">
        <v>0.96433999999999997</v>
      </c>
      <c r="W69" s="16">
        <v>1.2149999999999999E-3</v>
      </c>
      <c r="X69" s="16">
        <v>0.12598999999999999</v>
      </c>
      <c r="Z69" s="16"/>
      <c r="AB69" s="16"/>
      <c r="AC69" s="16"/>
    </row>
    <row r="70" spans="1:29" x14ac:dyDescent="0.35">
      <c r="A70" s="11" t="s">
        <v>224</v>
      </c>
      <c r="B70" s="18">
        <v>3.8883E-4</v>
      </c>
      <c r="C70" s="11">
        <v>7.6599E-2</v>
      </c>
      <c r="D70" s="18">
        <v>2.6036999999999999E-7</v>
      </c>
      <c r="E70" s="18">
        <v>1.8323000000000001E-8</v>
      </c>
      <c r="F70" s="18">
        <v>7.0373000000000001</v>
      </c>
      <c r="G70" s="11">
        <v>-142.9</v>
      </c>
      <c r="H70" s="11">
        <v>9.4605999999999995</v>
      </c>
      <c r="I70" s="11">
        <v>6.6204000000000001</v>
      </c>
      <c r="J70" s="18">
        <v>2.9426000000000002E-8</v>
      </c>
      <c r="K70" s="18">
        <v>7.556E-9</v>
      </c>
      <c r="L70" s="18">
        <v>25.678000000000001</v>
      </c>
      <c r="M70" s="11">
        <v>0.8397</v>
      </c>
      <c r="N70" s="18">
        <v>2.2339000000000001E-2</v>
      </c>
      <c r="O70" s="18">
        <v>2.6604000000000001</v>
      </c>
      <c r="P70" s="11">
        <v>31138</v>
      </c>
      <c r="Q70" s="18">
        <v>44.268000000000001</v>
      </c>
      <c r="R70" s="18">
        <v>0.14216999999999999</v>
      </c>
      <c r="S70" s="40">
        <v>1.6063999999999999E-12</v>
      </c>
      <c r="T70" s="18">
        <v>3.4760999999999998E-14</v>
      </c>
      <c r="U70" s="18">
        <v>2.1638999999999999</v>
      </c>
      <c r="V70" s="11">
        <v>0.96396999999999999</v>
      </c>
      <c r="W70" s="18">
        <v>1.2149000000000001E-3</v>
      </c>
      <c r="X70" s="18">
        <v>0.12603</v>
      </c>
      <c r="Z70" s="18"/>
      <c r="AA70" s="11"/>
      <c r="AB70" s="18"/>
      <c r="AC70" s="18"/>
    </row>
    <row r="71" spans="1:29" x14ac:dyDescent="0.35">
      <c r="A71" s="10" t="s">
        <v>23</v>
      </c>
      <c r="B71" s="10">
        <f t="shared" ref="B71:X71" si="7">AVERAGE(B66:B70)</f>
        <v>3.8924799999999997E-4</v>
      </c>
      <c r="C71" s="10">
        <f t="shared" si="7"/>
        <v>7.6681200000000005E-2</v>
      </c>
      <c r="D71" s="10">
        <f t="shared" si="7"/>
        <v>2.6004599999999995E-7</v>
      </c>
      <c r="E71" s="10">
        <f t="shared" si="7"/>
        <v>1.8344800000000002E-8</v>
      </c>
      <c r="F71" s="10">
        <f t="shared" si="7"/>
        <v>7.0545600000000004</v>
      </c>
      <c r="G71" s="10">
        <f t="shared" si="7"/>
        <v>-142.69999999999999</v>
      </c>
      <c r="H71" s="10">
        <f t="shared" si="7"/>
        <v>9.4711400000000001</v>
      </c>
      <c r="I71" s="10">
        <f t="shared" si="7"/>
        <v>6.6372600000000004</v>
      </c>
      <c r="J71" s="10">
        <f t="shared" si="7"/>
        <v>2.9032200000000002E-8</v>
      </c>
      <c r="K71" s="10">
        <f t="shared" si="7"/>
        <v>7.4425599999999996E-9</v>
      </c>
      <c r="L71" s="10">
        <f t="shared" si="7"/>
        <v>25.636200000000002</v>
      </c>
      <c r="M71" s="10">
        <f t="shared" si="7"/>
        <v>0.84069399999999983</v>
      </c>
      <c r="N71" s="10">
        <f t="shared" si="7"/>
        <v>2.2300199999999999E-2</v>
      </c>
      <c r="O71" s="10">
        <f t="shared" si="7"/>
        <v>2.6525999999999996</v>
      </c>
      <c r="P71" s="10">
        <f t="shared" si="7"/>
        <v>31148.400000000001</v>
      </c>
      <c r="Q71" s="10">
        <f t="shared" si="7"/>
        <v>44.2652</v>
      </c>
      <c r="R71" s="10">
        <f t="shared" si="7"/>
        <v>0.14211199999999999</v>
      </c>
      <c r="S71" s="42">
        <f t="shared" si="7"/>
        <v>1.6032400000000001E-12</v>
      </c>
      <c r="T71" s="10">
        <f t="shared" si="7"/>
        <v>3.4709599999999994E-14</v>
      </c>
      <c r="U71" s="10">
        <f t="shared" si="7"/>
        <v>2.1649599999999998</v>
      </c>
      <c r="V71" s="10">
        <f t="shared" si="7"/>
        <v>0.96404400000000001</v>
      </c>
      <c r="W71" s="10">
        <f t="shared" si="7"/>
        <v>1.2154800000000001E-3</v>
      </c>
      <c r="X71" s="10">
        <f t="shared" si="7"/>
        <v>0.126082</v>
      </c>
      <c r="Z71" s="10" t="e">
        <f>AVERAGE(Z66:Z70)</f>
        <v>#DIV/0!</v>
      </c>
      <c r="AA71" s="10" t="e">
        <f>AVERAGE(AA66:AA70)</f>
        <v>#DIV/0!</v>
      </c>
      <c r="AB71" s="10" t="e">
        <f>AVERAGE(AB66:AB70)</f>
        <v>#DIV/0!</v>
      </c>
      <c r="AC71" s="10" t="e">
        <f>AVERAGE(AC66:AC70)</f>
        <v>#DIV/0!</v>
      </c>
    </row>
    <row r="75" spans="1:29" x14ac:dyDescent="0.35">
      <c r="A75" s="52" t="s">
        <v>47</v>
      </c>
      <c r="B75" s="52"/>
      <c r="C75" s="52"/>
      <c r="D75" s="52"/>
    </row>
    <row r="76" spans="1:29" x14ac:dyDescent="0.35">
      <c r="A76" s="1" t="s">
        <v>50</v>
      </c>
      <c r="B76" s="25">
        <v>1</v>
      </c>
      <c r="C76" s="25">
        <v>2</v>
      </c>
      <c r="D76" s="25">
        <v>3</v>
      </c>
      <c r="E76" s="25">
        <v>4</v>
      </c>
      <c r="F76" s="25">
        <v>5</v>
      </c>
      <c r="G76" s="25">
        <v>6</v>
      </c>
      <c r="H76" s="25">
        <v>7</v>
      </c>
      <c r="I76" s="25">
        <v>8</v>
      </c>
      <c r="J76" s="25"/>
      <c r="K76" s="25"/>
      <c r="L76" s="25"/>
      <c r="M76" s="24"/>
      <c r="N76" s="24"/>
    </row>
    <row r="77" spans="1:29" x14ac:dyDescent="0.35">
      <c r="A77" s="1" t="s">
        <v>46</v>
      </c>
      <c r="B77" s="31">
        <f>(B76-1)*40/60</f>
        <v>0</v>
      </c>
      <c r="C77" s="31">
        <f>(C76-1)*7/60</f>
        <v>0.11666666666666667</v>
      </c>
      <c r="D77" s="31">
        <f t="shared" ref="D77:I77" si="8">(D76-2)*40/60</f>
        <v>0.66666666666666663</v>
      </c>
      <c r="E77" s="31">
        <f t="shared" si="8"/>
        <v>1.3333333333333333</v>
      </c>
      <c r="F77" s="31">
        <f t="shared" si="8"/>
        <v>2</v>
      </c>
      <c r="G77" s="31">
        <f t="shared" si="8"/>
        <v>2.6666666666666665</v>
      </c>
      <c r="H77" s="31">
        <f t="shared" si="8"/>
        <v>3.3333333333333335</v>
      </c>
      <c r="I77" s="31">
        <f t="shared" si="8"/>
        <v>4</v>
      </c>
      <c r="J77" s="31"/>
      <c r="K77" s="31"/>
      <c r="L77" s="31"/>
      <c r="M77" s="24"/>
      <c r="N77" s="24"/>
    </row>
    <row r="78" spans="1:29" x14ac:dyDescent="0.35">
      <c r="A78" s="1" t="s">
        <v>51</v>
      </c>
      <c r="B78" s="26"/>
      <c r="C78" s="26"/>
      <c r="D78" s="26"/>
      <c r="E78" s="26"/>
      <c r="F78" s="26"/>
      <c r="G78" s="26"/>
      <c r="H78" s="26"/>
      <c r="I78" s="26"/>
      <c r="J78" s="36"/>
      <c r="K78" s="26"/>
      <c r="L78" s="26"/>
      <c r="M78" s="24"/>
      <c r="N78" s="24"/>
    </row>
    <row r="79" spans="1:29" x14ac:dyDescent="0.35">
      <c r="A79" s="1" t="s">
        <v>52</v>
      </c>
      <c r="B79" s="26"/>
      <c r="C79" s="26"/>
      <c r="D79" s="26"/>
      <c r="E79" s="26"/>
      <c r="F79" s="26"/>
      <c r="G79" s="26"/>
      <c r="H79" s="26"/>
      <c r="I79" s="26"/>
      <c r="J79" s="36"/>
      <c r="K79" s="26"/>
      <c r="L79" s="26"/>
      <c r="M79" s="24"/>
      <c r="N79" s="24"/>
    </row>
    <row r="80" spans="1:29" x14ac:dyDescent="0.35">
      <c r="A80" s="1" t="s">
        <v>53</v>
      </c>
      <c r="B80" s="26"/>
      <c r="C80" s="26"/>
      <c r="D80" s="26"/>
      <c r="E80" s="26"/>
      <c r="F80" s="26"/>
      <c r="G80" s="26"/>
      <c r="H80" s="26"/>
      <c r="I80" s="26"/>
      <c r="J80" s="36"/>
      <c r="K80" s="26"/>
      <c r="L80" s="26"/>
      <c r="M80" s="24"/>
      <c r="N80" s="24"/>
    </row>
    <row r="81" spans="1:14" x14ac:dyDescent="0.35">
      <c r="A81" s="1" t="s">
        <v>54</v>
      </c>
      <c r="B81" s="26"/>
      <c r="C81" s="26"/>
      <c r="D81" s="26"/>
      <c r="E81" s="26"/>
      <c r="F81" s="26"/>
      <c r="G81" s="26"/>
      <c r="H81" s="26"/>
      <c r="I81" s="26"/>
      <c r="J81" s="36"/>
      <c r="K81" s="26"/>
      <c r="L81" s="26"/>
      <c r="M81" s="24"/>
      <c r="N81" s="24"/>
    </row>
    <row r="82" spans="1:14" x14ac:dyDescent="0.35">
      <c r="A82" s="1" t="s">
        <v>55</v>
      </c>
      <c r="B82" s="26"/>
      <c r="C82" s="26"/>
      <c r="D82" s="26"/>
      <c r="E82" s="26"/>
      <c r="F82" s="26"/>
      <c r="G82" s="26"/>
      <c r="H82" s="26"/>
      <c r="I82" s="26"/>
      <c r="J82" s="36"/>
      <c r="K82" s="26"/>
      <c r="L82" s="26"/>
      <c r="M82" s="24"/>
      <c r="N82" s="24"/>
    </row>
    <row r="83" spans="1:14" x14ac:dyDescent="0.35">
      <c r="A83" s="24" t="s">
        <v>48</v>
      </c>
      <c r="B83" s="26" t="e">
        <f t="shared" ref="B83:I83" si="9">AVERAGE(B78:B82)</f>
        <v>#DIV/0!</v>
      </c>
      <c r="C83" s="26" t="e">
        <f t="shared" si="9"/>
        <v>#DIV/0!</v>
      </c>
      <c r="D83" s="26" t="e">
        <f t="shared" si="9"/>
        <v>#DIV/0!</v>
      </c>
      <c r="E83" s="26" t="e">
        <f t="shared" si="9"/>
        <v>#DIV/0!</v>
      </c>
      <c r="F83" s="26" t="e">
        <f t="shared" si="9"/>
        <v>#DIV/0!</v>
      </c>
      <c r="G83" s="26" t="e">
        <f t="shared" si="9"/>
        <v>#DIV/0!</v>
      </c>
      <c r="H83" s="26" t="e">
        <f t="shared" si="9"/>
        <v>#DIV/0!</v>
      </c>
      <c r="I83" s="26" t="e">
        <f t="shared" si="9"/>
        <v>#DIV/0!</v>
      </c>
      <c r="J83" s="26"/>
      <c r="K83" s="26"/>
      <c r="L83" s="26"/>
      <c r="M83" s="24"/>
      <c r="N83" s="24"/>
    </row>
    <row r="84" spans="1:14" x14ac:dyDescent="0.35">
      <c r="B84" s="16"/>
      <c r="C84" s="16"/>
      <c r="D84" s="16"/>
      <c r="E84" s="16"/>
      <c r="F84" s="16"/>
    </row>
    <row r="85" spans="1:14" x14ac:dyDescent="0.35">
      <c r="B85" s="16"/>
      <c r="C85" s="16"/>
      <c r="D85" s="16"/>
      <c r="E85" s="16"/>
      <c r="F85" s="16"/>
    </row>
    <row r="87" spans="1:14" x14ac:dyDescent="0.35">
      <c r="A87" s="27" t="s">
        <v>39</v>
      </c>
    </row>
    <row r="88" spans="1:14" x14ac:dyDescent="0.35">
      <c r="A88" s="28"/>
      <c r="B88" s="53" t="s">
        <v>59</v>
      </c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5"/>
    </row>
    <row r="89" spans="1:14" x14ac:dyDescent="0.35">
      <c r="A89" s="32" t="s">
        <v>50</v>
      </c>
      <c r="B89" s="25">
        <v>1</v>
      </c>
      <c r="C89" s="25">
        <v>2</v>
      </c>
      <c r="D89" s="25">
        <v>3</v>
      </c>
      <c r="E89" s="25">
        <v>4</v>
      </c>
      <c r="F89" s="25">
        <v>5</v>
      </c>
      <c r="G89" s="25">
        <v>6</v>
      </c>
      <c r="H89" s="25">
        <v>7</v>
      </c>
      <c r="I89" s="25">
        <v>8</v>
      </c>
      <c r="J89" s="25"/>
      <c r="K89" s="25"/>
      <c r="L89" s="25"/>
      <c r="M89" s="37"/>
      <c r="N89" s="38"/>
    </row>
    <row r="90" spans="1:14" x14ac:dyDescent="0.35">
      <c r="A90" s="1" t="s">
        <v>46</v>
      </c>
      <c r="B90" s="31">
        <f>(B89-1)*40/60</f>
        <v>0</v>
      </c>
      <c r="C90" s="31">
        <f>(C89-1)*7/60</f>
        <v>0.11666666666666667</v>
      </c>
      <c r="D90" s="31">
        <f t="shared" ref="D90:I90" si="10">(D89-2)*40/60</f>
        <v>0.66666666666666663</v>
      </c>
      <c r="E90" s="31">
        <f t="shared" si="10"/>
        <v>1.3333333333333333</v>
      </c>
      <c r="F90" s="31">
        <f t="shared" si="10"/>
        <v>2</v>
      </c>
      <c r="G90" s="31">
        <f t="shared" si="10"/>
        <v>2.6666666666666665</v>
      </c>
      <c r="H90" s="31">
        <f t="shared" si="10"/>
        <v>3.3333333333333335</v>
      </c>
      <c r="I90" s="31">
        <f t="shared" si="10"/>
        <v>4</v>
      </c>
      <c r="J90" s="31"/>
      <c r="K90" s="31"/>
      <c r="L90" s="31"/>
      <c r="M90" s="24"/>
      <c r="N90" s="24"/>
    </row>
    <row r="91" spans="1:14" x14ac:dyDescent="0.35">
      <c r="A91" s="25">
        <v>1</v>
      </c>
      <c r="B91" s="33">
        <f>S3</f>
        <v>1.5638000000000001E-12</v>
      </c>
      <c r="C91" s="33">
        <f>S12</f>
        <v>1.5871999999999999E-12</v>
      </c>
      <c r="D91" s="33">
        <f>S21</f>
        <v>1.5903E-12</v>
      </c>
      <c r="E91" s="33">
        <f>S30</f>
        <v>1.5923E-12</v>
      </c>
      <c r="F91" s="33">
        <f>S39</f>
        <v>1.5996999999999999E-12</v>
      </c>
      <c r="G91" s="33">
        <f>S48</f>
        <v>1.5993000000000001E-12</v>
      </c>
      <c r="H91" s="33">
        <f>S57</f>
        <v>1.5999000000000001E-12</v>
      </c>
      <c r="I91" s="33">
        <f>S66</f>
        <v>1.6066E-12</v>
      </c>
      <c r="J91" s="34"/>
      <c r="K91" s="33"/>
      <c r="L91" s="33"/>
      <c r="M91" s="24"/>
      <c r="N91" s="24"/>
    </row>
    <row r="92" spans="1:14" x14ac:dyDescent="0.35">
      <c r="A92" s="25">
        <v>2</v>
      </c>
      <c r="B92" s="33">
        <f>S4</f>
        <v>1.5834000000000001E-12</v>
      </c>
      <c r="C92" s="33">
        <f>S13</f>
        <v>1.5936E-12</v>
      </c>
      <c r="D92" s="33">
        <f>S22</f>
        <v>1.6055999999999999E-12</v>
      </c>
      <c r="E92" s="33">
        <f t="shared" ref="E92:E95" si="11">S31</f>
        <v>1.6003999999999999E-12</v>
      </c>
      <c r="F92" s="33">
        <f>S40</f>
        <v>1.5858999999999999E-12</v>
      </c>
      <c r="G92" s="33">
        <f>S49</f>
        <v>1.6026000000000001E-12</v>
      </c>
      <c r="H92" s="33">
        <f>S58</f>
        <v>1.5887000000000001E-12</v>
      </c>
      <c r="I92" s="33">
        <f>S67</f>
        <v>1.606E-12</v>
      </c>
      <c r="J92" s="34"/>
      <c r="K92" s="33"/>
      <c r="L92" s="33"/>
      <c r="M92" s="24"/>
      <c r="N92" s="24"/>
    </row>
    <row r="93" spans="1:14" x14ac:dyDescent="0.35">
      <c r="A93" s="25">
        <v>3</v>
      </c>
      <c r="B93" s="33">
        <f>S5</f>
        <v>1.574E-12</v>
      </c>
      <c r="C93" s="33">
        <f>S14</f>
        <v>1.5990999999999999E-12</v>
      </c>
      <c r="D93" s="33">
        <f>S23</f>
        <v>1.5869E-12</v>
      </c>
      <c r="E93" s="33">
        <f t="shared" si="11"/>
        <v>1.6108E-12</v>
      </c>
      <c r="F93" s="33">
        <f>S41</f>
        <v>1.6075E-12</v>
      </c>
      <c r="G93" s="33">
        <f>S50</f>
        <v>1.6153E-12</v>
      </c>
      <c r="H93" s="33">
        <f>S59</f>
        <v>1.6122999999999999E-12</v>
      </c>
      <c r="I93" s="33">
        <f>S68</f>
        <v>1.6021E-12</v>
      </c>
      <c r="J93" s="34"/>
      <c r="K93" s="33"/>
      <c r="L93" s="33"/>
      <c r="M93" s="24"/>
      <c r="N93" s="24"/>
    </row>
    <row r="94" spans="1:14" x14ac:dyDescent="0.35">
      <c r="A94" s="25">
        <v>4</v>
      </c>
      <c r="B94" s="33">
        <f>S6</f>
        <v>1.5789000000000001E-12</v>
      </c>
      <c r="C94" s="33">
        <f>S15</f>
        <v>1.6006000000000001E-12</v>
      </c>
      <c r="D94" s="33">
        <f>S24</f>
        <v>1.5928E-12</v>
      </c>
      <c r="E94" s="33">
        <f t="shared" si="11"/>
        <v>1.6113E-12</v>
      </c>
      <c r="F94" s="33">
        <f>S42</f>
        <v>1.6141E-12</v>
      </c>
      <c r="G94" s="33">
        <f>S51</f>
        <v>1.6059000000000001E-12</v>
      </c>
      <c r="H94" s="33">
        <f>S60</f>
        <v>1.6091000000000001E-12</v>
      </c>
      <c r="I94" s="33">
        <f>S69</f>
        <v>1.5950999999999999E-12</v>
      </c>
      <c r="J94" s="34"/>
      <c r="K94" s="33"/>
      <c r="L94" s="33"/>
      <c r="M94" s="24"/>
      <c r="N94" s="24"/>
    </row>
    <row r="95" spans="1:14" x14ac:dyDescent="0.35">
      <c r="A95" s="25">
        <v>5</v>
      </c>
      <c r="B95" s="33">
        <f>S7</f>
        <v>1.5789000000000001E-12</v>
      </c>
      <c r="C95" s="33">
        <f>S16</f>
        <v>1.5933000000000001E-12</v>
      </c>
      <c r="D95" s="33">
        <f>S25</f>
        <v>1.5946000000000001E-12</v>
      </c>
      <c r="E95" s="33">
        <f t="shared" si="11"/>
        <v>1.6133E-12</v>
      </c>
      <c r="F95" s="33">
        <f>S43</f>
        <v>1.6067E-12</v>
      </c>
      <c r="G95" s="33">
        <f>S52</f>
        <v>1.6181999999999999E-12</v>
      </c>
      <c r="H95" s="33">
        <f>S61</f>
        <v>1.6091000000000001E-12</v>
      </c>
      <c r="I95" s="33">
        <f>S70</f>
        <v>1.6063999999999999E-12</v>
      </c>
      <c r="J95" s="34"/>
      <c r="K95" s="33"/>
      <c r="L95" s="33"/>
      <c r="M95" s="24"/>
      <c r="N95" s="24"/>
    </row>
    <row r="96" spans="1:14" x14ac:dyDescent="0.35">
      <c r="A96" s="25" t="s">
        <v>21</v>
      </c>
      <c r="B96" s="43">
        <f t="shared" ref="B96:I96" si="12">AVERAGE(B91:B95)</f>
        <v>1.5758000000000002E-12</v>
      </c>
      <c r="C96" s="43">
        <f t="shared" si="12"/>
        <v>1.5947600000000002E-12</v>
      </c>
      <c r="D96" s="43">
        <f t="shared" si="12"/>
        <v>1.5940399999999999E-12</v>
      </c>
      <c r="E96" s="43">
        <f t="shared" si="12"/>
        <v>1.6056199999999998E-12</v>
      </c>
      <c r="F96" s="43">
        <f t="shared" si="12"/>
        <v>1.6027799999999998E-12</v>
      </c>
      <c r="G96" s="43">
        <f t="shared" si="12"/>
        <v>1.6082599999999999E-12</v>
      </c>
      <c r="H96" s="43">
        <f t="shared" si="12"/>
        <v>1.6038200000000001E-12</v>
      </c>
      <c r="I96" s="43">
        <f t="shared" si="12"/>
        <v>1.6032400000000001E-12</v>
      </c>
      <c r="J96" s="26"/>
      <c r="K96" s="26"/>
      <c r="L96" s="26"/>
      <c r="M96" s="24"/>
      <c r="N96" s="24"/>
    </row>
    <row r="97" spans="1:14" x14ac:dyDescent="0.35">
      <c r="A97" s="25" t="s">
        <v>22</v>
      </c>
      <c r="B97" s="26">
        <f t="shared" ref="B97:I97" si="13">STDEV(B91:B95)</f>
        <v>7.4869887137620454E-15</v>
      </c>
      <c r="C97" s="26">
        <f t="shared" si="13"/>
        <v>5.3285082340182403E-15</v>
      </c>
      <c r="D97" s="26">
        <f t="shared" si="13"/>
        <v>7.0790536090638247E-15</v>
      </c>
      <c r="E97" s="26">
        <f t="shared" si="13"/>
        <v>8.9825942800507363E-15</v>
      </c>
      <c r="F97" s="26">
        <f t="shared" si="13"/>
        <v>1.072622953325167E-14</v>
      </c>
      <c r="G97" s="26">
        <f t="shared" si="13"/>
        <v>8.1586150785534075E-15</v>
      </c>
      <c r="H97" s="26">
        <f t="shared" si="13"/>
        <v>9.6390870937033871E-15</v>
      </c>
      <c r="I97" s="26">
        <f t="shared" si="13"/>
        <v>4.9104989563180026E-15</v>
      </c>
      <c r="J97" s="26"/>
      <c r="K97" s="26"/>
      <c r="L97" s="26"/>
      <c r="M97" s="24"/>
      <c r="N97" s="24"/>
    </row>
    <row r="98" spans="1:14" x14ac:dyDescent="0.35">
      <c r="A98" s="25" t="s">
        <v>24</v>
      </c>
      <c r="B98" s="29">
        <f t="shared" ref="B98:I98" si="14">(B96-$B96)/B96</f>
        <v>0</v>
      </c>
      <c r="C98" s="29">
        <f t="shared" si="14"/>
        <v>1.1888936266272009E-2</v>
      </c>
      <c r="D98" s="29">
        <f t="shared" si="14"/>
        <v>1.1442623773556327E-2</v>
      </c>
      <c r="E98" s="29">
        <f t="shared" si="14"/>
        <v>1.8572264919470092E-2</v>
      </c>
      <c r="F98" s="29">
        <f t="shared" si="14"/>
        <v>1.6833252224260069E-2</v>
      </c>
      <c r="G98" s="29">
        <f t="shared" si="14"/>
        <v>2.0183303694676014E-2</v>
      </c>
      <c r="H98" s="29">
        <f t="shared" si="14"/>
        <v>1.7470788492474163E-2</v>
      </c>
      <c r="I98" s="29">
        <f t="shared" si="14"/>
        <v>1.7115341433596921E-2</v>
      </c>
      <c r="J98" s="29"/>
      <c r="K98" s="29"/>
      <c r="L98" s="29"/>
      <c r="M98" s="24"/>
      <c r="N98" s="24"/>
    </row>
    <row r="99" spans="1:14" x14ac:dyDescent="0.35">
      <c r="D99" s="35">
        <f t="shared" ref="D99:I99" si="15">(D96-$C96)/D96</f>
        <v>-4.5168251737737018E-4</v>
      </c>
      <c r="E99" s="35">
        <f t="shared" si="15"/>
        <v>6.7637423549778992E-3</v>
      </c>
      <c r="F99" s="35">
        <f t="shared" si="15"/>
        <v>5.0038058872706155E-3</v>
      </c>
      <c r="G99" s="35">
        <f t="shared" si="15"/>
        <v>8.3941651225546195E-3</v>
      </c>
      <c r="H99" s="35">
        <f t="shared" si="15"/>
        <v>5.6490129815066296E-3</v>
      </c>
      <c r="I99" s="35">
        <f t="shared" si="15"/>
        <v>5.2892891893914695E-3</v>
      </c>
      <c r="J99" s="35"/>
      <c r="K99" s="35"/>
      <c r="L99" s="35"/>
    </row>
    <row r="120" spans="1:22" x14ac:dyDescent="0.35">
      <c r="C120" s="10" t="s">
        <v>21</v>
      </c>
      <c r="D120" s="10">
        <v>1.5758000000000002E-12</v>
      </c>
      <c r="E120" s="10">
        <v>1.5947600000000002E-12</v>
      </c>
      <c r="F120" s="10">
        <v>1.5940399999999999E-12</v>
      </c>
      <c r="G120" s="10">
        <v>1.6056199999999998E-12</v>
      </c>
      <c r="H120" s="10">
        <v>1.6027799999999998E-12</v>
      </c>
      <c r="I120" s="10">
        <v>1.6082599999999999E-12</v>
      </c>
      <c r="J120" s="10">
        <v>1.6038200000000001E-12</v>
      </c>
      <c r="K120" s="10">
        <v>1.6032400000000001E-12</v>
      </c>
    </row>
    <row r="124" spans="1:22" x14ac:dyDescent="0.35">
      <c r="A124" s="1" t="s">
        <v>166</v>
      </c>
      <c r="B124" s="1" t="s">
        <v>165</v>
      </c>
      <c r="C124" s="1" t="s">
        <v>165</v>
      </c>
      <c r="D124" t="s">
        <v>167</v>
      </c>
      <c r="E124"/>
      <c r="F124"/>
      <c r="G124"/>
      <c r="H124"/>
      <c r="I124"/>
      <c r="J124"/>
      <c r="K124"/>
      <c r="L124"/>
      <c r="N124" t="s">
        <v>167</v>
      </c>
      <c r="O124"/>
      <c r="P124"/>
      <c r="Q124"/>
      <c r="R124"/>
      <c r="S124"/>
      <c r="T124"/>
      <c r="U124"/>
      <c r="V124"/>
    </row>
    <row r="125" spans="1:22" ht="15" thickBot="1" x14ac:dyDescent="0.4">
      <c r="A125" s="24">
        <v>0</v>
      </c>
      <c r="B125" s="24">
        <f t="shared" ref="B125:B132" si="16">C125*1000000000000</f>
        <v>1.5758000000000003</v>
      </c>
      <c r="C125" s="24">
        <v>1.5758000000000002E-12</v>
      </c>
      <c r="D125"/>
      <c r="E125"/>
      <c r="F125"/>
      <c r="G125"/>
      <c r="H125"/>
      <c r="I125"/>
      <c r="J125"/>
      <c r="K125"/>
      <c r="L125"/>
      <c r="N125"/>
      <c r="O125"/>
      <c r="P125"/>
      <c r="Q125"/>
      <c r="R125"/>
      <c r="S125"/>
      <c r="T125"/>
      <c r="U125"/>
      <c r="V125"/>
    </row>
    <row r="126" spans="1:22" x14ac:dyDescent="0.35">
      <c r="A126" s="24">
        <v>0</v>
      </c>
      <c r="B126" s="24">
        <f t="shared" si="16"/>
        <v>1.5947600000000002</v>
      </c>
      <c r="C126" s="24">
        <v>1.5947600000000002E-12</v>
      </c>
      <c r="D126" s="47" t="s">
        <v>168</v>
      </c>
      <c r="E126" s="47"/>
      <c r="F126"/>
      <c r="G126"/>
      <c r="H126"/>
      <c r="I126"/>
      <c r="J126"/>
      <c r="K126"/>
      <c r="L126"/>
      <c r="N126" s="47" t="s">
        <v>168</v>
      </c>
      <c r="O126" s="47"/>
      <c r="P126"/>
      <c r="Q126"/>
      <c r="R126"/>
      <c r="S126"/>
      <c r="T126"/>
      <c r="U126"/>
      <c r="V126"/>
    </row>
    <row r="127" spans="1:22" x14ac:dyDescent="0.35">
      <c r="A127" s="24">
        <v>0.5</v>
      </c>
      <c r="B127" s="24">
        <f t="shared" si="16"/>
        <v>1.5940399999999999</v>
      </c>
      <c r="C127" s="24">
        <v>1.5940399999999999E-12</v>
      </c>
      <c r="D127" t="s">
        <v>169</v>
      </c>
      <c r="E127">
        <v>0.68406579445242266</v>
      </c>
      <c r="F127"/>
      <c r="G127"/>
      <c r="H127"/>
      <c r="I127"/>
      <c r="J127"/>
      <c r="K127"/>
      <c r="L127"/>
      <c r="N127" t="s">
        <v>169</v>
      </c>
      <c r="O127">
        <v>0.51229202644240412</v>
      </c>
      <c r="P127"/>
      <c r="Q127"/>
      <c r="R127"/>
      <c r="S127"/>
      <c r="T127"/>
      <c r="U127"/>
      <c r="V127"/>
    </row>
    <row r="128" spans="1:22" x14ac:dyDescent="0.35">
      <c r="A128" s="24">
        <v>1</v>
      </c>
      <c r="B128" s="24">
        <f t="shared" si="16"/>
        <v>1.6056199999999998</v>
      </c>
      <c r="C128" s="24">
        <v>1.6056199999999998E-12</v>
      </c>
      <c r="D128" t="s">
        <v>170</v>
      </c>
      <c r="E128">
        <v>0.46794601113982415</v>
      </c>
      <c r="F128"/>
      <c r="G128"/>
      <c r="H128"/>
      <c r="I128"/>
      <c r="J128"/>
      <c r="K128"/>
      <c r="L128"/>
      <c r="N128" t="s">
        <v>170</v>
      </c>
      <c r="O128">
        <v>0.26244312035646489</v>
      </c>
      <c r="P128"/>
      <c r="Q128"/>
      <c r="R128"/>
      <c r="S128"/>
      <c r="T128"/>
      <c r="U128"/>
      <c r="V128"/>
    </row>
    <row r="129" spans="1:22" x14ac:dyDescent="0.35">
      <c r="A129" s="1">
        <v>1.5</v>
      </c>
      <c r="B129" s="24">
        <f t="shared" si="16"/>
        <v>1.6027799999999996</v>
      </c>
      <c r="C129" s="24">
        <v>1.6027799999999998E-12</v>
      </c>
      <c r="D129" t="s">
        <v>171</v>
      </c>
      <c r="E129">
        <v>0.36153521336778899</v>
      </c>
      <c r="F129"/>
      <c r="G129"/>
      <c r="H129"/>
      <c r="I129"/>
      <c r="J129"/>
      <c r="K129"/>
      <c r="L129"/>
      <c r="N129" t="s">
        <v>171</v>
      </c>
      <c r="O129">
        <v>7.8053900445581137E-2</v>
      </c>
      <c r="P129"/>
      <c r="Q129"/>
      <c r="R129"/>
      <c r="S129"/>
      <c r="T129"/>
      <c r="U129"/>
      <c r="V129"/>
    </row>
    <row r="130" spans="1:22" x14ac:dyDescent="0.35">
      <c r="A130" s="1">
        <v>2</v>
      </c>
      <c r="B130" s="24">
        <f t="shared" si="16"/>
        <v>1.6082599999999998</v>
      </c>
      <c r="C130" s="24">
        <v>1.6082599999999999E-12</v>
      </c>
      <c r="D130" t="s">
        <v>172</v>
      </c>
      <c r="E130">
        <v>4.2932651576957732E-3</v>
      </c>
      <c r="F130"/>
      <c r="G130"/>
      <c r="H130"/>
      <c r="I130"/>
      <c r="J130"/>
      <c r="K130"/>
      <c r="L130"/>
      <c r="N130" t="s">
        <v>172</v>
      </c>
      <c r="O130">
        <v>4.6165082661495964E-3</v>
      </c>
      <c r="P130"/>
      <c r="Q130"/>
      <c r="R130"/>
      <c r="S130"/>
      <c r="T130"/>
      <c r="U130"/>
      <c r="V130"/>
    </row>
    <row r="131" spans="1:22" ht="15" thickBot="1" x14ac:dyDescent="0.4">
      <c r="A131" s="1">
        <v>2.5</v>
      </c>
      <c r="B131" s="24">
        <f t="shared" si="16"/>
        <v>1.60382</v>
      </c>
      <c r="C131" s="24">
        <v>1.6038200000000001E-12</v>
      </c>
      <c r="D131" s="45" t="s">
        <v>173</v>
      </c>
      <c r="E131" s="45">
        <v>7</v>
      </c>
      <c r="F131"/>
      <c r="G131"/>
      <c r="H131"/>
      <c r="I131"/>
      <c r="J131"/>
      <c r="K131"/>
      <c r="L131"/>
      <c r="N131" s="45" t="s">
        <v>173</v>
      </c>
      <c r="O131" s="45">
        <v>6</v>
      </c>
      <c r="P131"/>
      <c r="Q131"/>
      <c r="R131"/>
      <c r="S131"/>
      <c r="T131"/>
      <c r="U131"/>
      <c r="V131"/>
    </row>
    <row r="132" spans="1:22" x14ac:dyDescent="0.35">
      <c r="A132" s="1">
        <v>3</v>
      </c>
      <c r="B132" s="24">
        <f t="shared" si="16"/>
        <v>1.6032400000000002</v>
      </c>
      <c r="C132" s="24">
        <v>1.6032400000000001E-12</v>
      </c>
      <c r="D132"/>
      <c r="E132"/>
      <c r="F132"/>
      <c r="G132"/>
      <c r="H132"/>
      <c r="I132"/>
      <c r="J132"/>
      <c r="K132"/>
      <c r="L132"/>
      <c r="N132"/>
      <c r="O132"/>
      <c r="P132"/>
      <c r="Q132"/>
      <c r="R132"/>
      <c r="S132"/>
      <c r="T132"/>
      <c r="U132"/>
      <c r="V132"/>
    </row>
    <row r="133" spans="1:22" ht="15" thickBot="1" x14ac:dyDescent="0.4">
      <c r="D133" t="s">
        <v>174</v>
      </c>
      <c r="E133"/>
      <c r="F133"/>
      <c r="G133"/>
      <c r="H133"/>
      <c r="I133"/>
      <c r="J133"/>
      <c r="K133"/>
      <c r="L133"/>
      <c r="N133" t="s">
        <v>174</v>
      </c>
      <c r="O133"/>
      <c r="P133"/>
      <c r="Q133"/>
      <c r="R133"/>
      <c r="S133"/>
      <c r="T133"/>
      <c r="U133"/>
      <c r="V133"/>
    </row>
    <row r="134" spans="1:22" x14ac:dyDescent="0.35">
      <c r="D134" s="46"/>
      <c r="E134" s="46" t="s">
        <v>179</v>
      </c>
      <c r="F134" s="46" t="s">
        <v>180</v>
      </c>
      <c r="G134" s="46" t="s">
        <v>181</v>
      </c>
      <c r="H134" s="46" t="s">
        <v>182</v>
      </c>
      <c r="I134" s="46" t="s">
        <v>183</v>
      </c>
      <c r="J134"/>
      <c r="K134"/>
      <c r="L134"/>
      <c r="N134" s="46"/>
      <c r="O134" s="46" t="s">
        <v>179</v>
      </c>
      <c r="P134" s="46" t="s">
        <v>180</v>
      </c>
      <c r="Q134" s="46" t="s">
        <v>181</v>
      </c>
      <c r="R134" s="46" t="s">
        <v>182</v>
      </c>
      <c r="S134" s="46" t="s">
        <v>183</v>
      </c>
      <c r="T134"/>
      <c r="U134"/>
      <c r="V134"/>
    </row>
    <row r="135" spans="1:22" x14ac:dyDescent="0.35">
      <c r="D135" t="s">
        <v>175</v>
      </c>
      <c r="E135">
        <v>1</v>
      </c>
      <c r="F135">
        <v>8.105605714285828E-5</v>
      </c>
      <c r="G135">
        <v>8.105605714285828E-5</v>
      </c>
      <c r="H135">
        <v>4.3975425514834425</v>
      </c>
      <c r="I135">
        <v>9.0091981017887748E-2</v>
      </c>
      <c r="J135"/>
      <c r="K135"/>
      <c r="L135"/>
      <c r="N135" t="s">
        <v>175</v>
      </c>
      <c r="O135">
        <v>1</v>
      </c>
      <c r="P135">
        <v>3.0333805714288808E-5</v>
      </c>
      <c r="Q135">
        <v>3.0333805714288808E-5</v>
      </c>
      <c r="R135">
        <v>1.4233105410571449</v>
      </c>
      <c r="S135">
        <v>0.29878571931303444</v>
      </c>
      <c r="T135"/>
      <c r="U135"/>
      <c r="V135"/>
    </row>
    <row r="136" spans="1:22" x14ac:dyDescent="0.35">
      <c r="D136" t="s">
        <v>176</v>
      </c>
      <c r="E136">
        <v>5</v>
      </c>
      <c r="F136">
        <v>9.2160628571422558E-5</v>
      </c>
      <c r="G136">
        <v>1.8432125714284512E-5</v>
      </c>
      <c r="H136"/>
      <c r="I136"/>
      <c r="J136"/>
      <c r="K136"/>
      <c r="L136"/>
      <c r="N136" t="s">
        <v>176</v>
      </c>
      <c r="O136">
        <v>4</v>
      </c>
      <c r="P136">
        <v>8.5248594285710209E-5</v>
      </c>
      <c r="Q136">
        <v>2.1312148571427552E-5</v>
      </c>
      <c r="R136"/>
      <c r="S136"/>
      <c r="T136"/>
      <c r="U136"/>
      <c r="V136"/>
    </row>
    <row r="137" spans="1:22" ht="15" thickBot="1" x14ac:dyDescent="0.4">
      <c r="D137" s="45" t="s">
        <v>177</v>
      </c>
      <c r="E137" s="45">
        <v>6</v>
      </c>
      <c r="F137" s="45">
        <v>1.7321668571428084E-4</v>
      </c>
      <c r="G137" s="45"/>
      <c r="H137" s="45"/>
      <c r="I137" s="45"/>
      <c r="J137"/>
      <c r="K137"/>
      <c r="L137"/>
      <c r="N137" s="45" t="s">
        <v>177</v>
      </c>
      <c r="O137" s="45">
        <v>5</v>
      </c>
      <c r="P137" s="45">
        <v>1.1558239999999902E-4</v>
      </c>
      <c r="Q137" s="45"/>
      <c r="R137" s="45"/>
      <c r="S137" s="45"/>
      <c r="T137"/>
      <c r="U137"/>
      <c r="V137"/>
    </row>
    <row r="138" spans="1:22" ht="15" thickBot="1" x14ac:dyDescent="0.4">
      <c r="D138"/>
      <c r="E138"/>
      <c r="F138"/>
      <c r="G138"/>
      <c r="H138"/>
      <c r="I138"/>
      <c r="J138"/>
      <c r="K138"/>
      <c r="L138"/>
      <c r="N138"/>
      <c r="O138"/>
      <c r="P138"/>
      <c r="Q138"/>
      <c r="R138"/>
      <c r="S138"/>
      <c r="T138"/>
      <c r="U138"/>
      <c r="V138"/>
    </row>
    <row r="139" spans="1:22" x14ac:dyDescent="0.35">
      <c r="D139" s="46"/>
      <c r="E139" s="46" t="s">
        <v>184</v>
      </c>
      <c r="F139" s="46" t="s">
        <v>172</v>
      </c>
      <c r="G139" s="46" t="s">
        <v>185</v>
      </c>
      <c r="H139" s="46" t="s">
        <v>186</v>
      </c>
      <c r="I139" s="46" t="s">
        <v>187</v>
      </c>
      <c r="J139" s="46" t="s">
        <v>188</v>
      </c>
      <c r="K139" s="46" t="s">
        <v>189</v>
      </c>
      <c r="L139" s="46" t="s">
        <v>190</v>
      </c>
      <c r="N139" s="46"/>
      <c r="O139" s="46" t="s">
        <v>184</v>
      </c>
      <c r="P139" s="46" t="s">
        <v>172</v>
      </c>
      <c r="Q139" s="46" t="s">
        <v>185</v>
      </c>
      <c r="R139" s="46" t="s">
        <v>186</v>
      </c>
      <c r="S139" s="46" t="s">
        <v>187</v>
      </c>
      <c r="T139" s="46" t="s">
        <v>188</v>
      </c>
      <c r="U139" s="46" t="s">
        <v>189</v>
      </c>
      <c r="V139" s="46" t="s">
        <v>190</v>
      </c>
    </row>
    <row r="140" spans="1:22" x14ac:dyDescent="0.35">
      <c r="D140" t="s">
        <v>178</v>
      </c>
      <c r="E140">
        <v>1.5966842857142856</v>
      </c>
      <c r="F140">
        <v>2.9253670971453585E-3</v>
      </c>
      <c r="G140">
        <v>545.80646896328574</v>
      </c>
      <c r="H140">
        <v>3.9182744195419139E-13</v>
      </c>
      <c r="I140">
        <v>1.5891643901917956</v>
      </c>
      <c r="J140">
        <v>1.6042041812367756</v>
      </c>
      <c r="K140">
        <v>1.5907895295037808</v>
      </c>
      <c r="L140">
        <v>1.6025790419247903</v>
      </c>
      <c r="N140" t="s">
        <v>178</v>
      </c>
      <c r="O140">
        <v>1.599668571428571</v>
      </c>
      <c r="P140">
        <v>3.3411833823598024E-3</v>
      </c>
      <c r="Q140">
        <v>478.77305384500062</v>
      </c>
      <c r="R140">
        <v>1.1418783037448774E-10</v>
      </c>
      <c r="S140">
        <v>1.5903919591810498</v>
      </c>
      <c r="T140">
        <v>1.6089451836760922</v>
      </c>
      <c r="U140">
        <v>1.5925456803723592</v>
      </c>
      <c r="V140">
        <v>1.6067914624847828</v>
      </c>
    </row>
    <row r="141" spans="1:22" ht="15" thickBot="1" x14ac:dyDescent="0.4">
      <c r="D141" s="45" t="s">
        <v>191</v>
      </c>
      <c r="E141" s="45">
        <v>3.4028571428571688E-3</v>
      </c>
      <c r="F141" s="45">
        <v>1.6227017028173595E-3</v>
      </c>
      <c r="G141" s="45">
        <v>2.0970318432211394</v>
      </c>
      <c r="H141" s="45">
        <v>9.009198101788754E-2</v>
      </c>
      <c r="I141" s="45">
        <v>-7.6843037906125294E-4</v>
      </c>
      <c r="J141" s="45">
        <v>7.5741446647755901E-3</v>
      </c>
      <c r="K141" s="45">
        <v>1.3303471619032165E-4</v>
      </c>
      <c r="L141" s="45">
        <v>6.6726795695240156E-3</v>
      </c>
      <c r="N141" s="45" t="s">
        <v>191</v>
      </c>
      <c r="O141" s="45">
        <v>2.6331428571429913E-3</v>
      </c>
      <c r="P141" s="45">
        <v>2.2071131019722858E-3</v>
      </c>
      <c r="Q141" s="45">
        <v>1.1930257922849552</v>
      </c>
      <c r="R141" s="45">
        <v>0.29878571931303449</v>
      </c>
      <c r="S141" s="45">
        <v>-3.4947855114458794E-3</v>
      </c>
      <c r="T141" s="45">
        <v>8.7610712257318625E-3</v>
      </c>
      <c r="U141" s="45">
        <v>-2.0720841163560694E-3</v>
      </c>
      <c r="V141" s="45">
        <v>7.3383698306420525E-3</v>
      </c>
    </row>
    <row r="142" spans="1:22" x14ac:dyDescent="0.35">
      <c r="D142"/>
      <c r="E142"/>
      <c r="F142"/>
      <c r="G142"/>
      <c r="H142"/>
      <c r="I142"/>
      <c r="J142"/>
      <c r="K142"/>
      <c r="L142"/>
      <c r="N142"/>
      <c r="O142"/>
      <c r="P142"/>
      <c r="Q142"/>
      <c r="R142"/>
      <c r="S142"/>
      <c r="T142"/>
      <c r="U142"/>
      <c r="V142"/>
    </row>
    <row r="143" spans="1:22" x14ac:dyDescent="0.35">
      <c r="D143"/>
      <c r="E143"/>
      <c r="F143"/>
      <c r="G143"/>
      <c r="H143"/>
      <c r="I143"/>
      <c r="J143"/>
      <c r="K143"/>
      <c r="L143"/>
      <c r="N143"/>
      <c r="O143"/>
      <c r="P143"/>
      <c r="Q143"/>
      <c r="R143"/>
      <c r="S143"/>
      <c r="T143"/>
      <c r="U143"/>
      <c r="V143"/>
    </row>
    <row r="144" spans="1:22" x14ac:dyDescent="0.35">
      <c r="D144"/>
      <c r="E144"/>
      <c r="F144"/>
      <c r="G144"/>
      <c r="H144"/>
      <c r="I144"/>
      <c r="J144"/>
      <c r="K144"/>
      <c r="L144"/>
      <c r="N144"/>
      <c r="O144"/>
      <c r="P144"/>
      <c r="Q144"/>
      <c r="R144"/>
      <c r="S144"/>
      <c r="T144"/>
      <c r="U144"/>
      <c r="V144"/>
    </row>
    <row r="145" spans="4:22" x14ac:dyDescent="0.35">
      <c r="D145" t="s">
        <v>192</v>
      </c>
      <c r="E145"/>
      <c r="F145"/>
      <c r="G145"/>
      <c r="H145"/>
      <c r="I145"/>
      <c r="J145"/>
      <c r="K145"/>
      <c r="L145"/>
      <c r="N145" t="s">
        <v>192</v>
      </c>
      <c r="O145"/>
      <c r="P145"/>
      <c r="Q145"/>
      <c r="R145"/>
      <c r="S145"/>
      <c r="T145"/>
      <c r="U145"/>
      <c r="V145"/>
    </row>
    <row r="146" spans="4:22" ht="15" thickBot="1" x14ac:dyDescent="0.4">
      <c r="D146"/>
      <c r="E146"/>
      <c r="F146"/>
      <c r="G146"/>
      <c r="H146"/>
      <c r="I146"/>
      <c r="J146"/>
      <c r="K146"/>
      <c r="L146"/>
      <c r="N146"/>
      <c r="O146"/>
      <c r="P146"/>
      <c r="Q146"/>
      <c r="R146"/>
      <c r="S146"/>
      <c r="T146"/>
      <c r="U146"/>
      <c r="V146"/>
    </row>
    <row r="147" spans="4:22" x14ac:dyDescent="0.35">
      <c r="D147" s="46" t="s">
        <v>193</v>
      </c>
      <c r="E147" s="46" t="s">
        <v>194</v>
      </c>
      <c r="F147" s="46" t="s">
        <v>195</v>
      </c>
      <c r="G147"/>
      <c r="H147"/>
      <c r="I147"/>
      <c r="J147"/>
      <c r="K147"/>
      <c r="L147"/>
      <c r="N147" s="46" t="s">
        <v>193</v>
      </c>
      <c r="O147" s="46" t="s">
        <v>194</v>
      </c>
      <c r="P147" s="46" t="s">
        <v>195</v>
      </c>
      <c r="Q147"/>
      <c r="R147"/>
      <c r="S147"/>
      <c r="T147"/>
      <c r="U147"/>
      <c r="V147"/>
    </row>
    <row r="148" spans="4:22" x14ac:dyDescent="0.35">
      <c r="D148">
        <v>1</v>
      </c>
      <c r="E148">
        <v>1.5966842857142856</v>
      </c>
      <c r="F148">
        <v>-1.9242857142853786E-3</v>
      </c>
      <c r="G148"/>
      <c r="H148"/>
      <c r="I148"/>
      <c r="J148"/>
      <c r="K148"/>
      <c r="L148"/>
      <c r="N148">
        <v>1</v>
      </c>
      <c r="O148">
        <v>1.599668571428571</v>
      </c>
      <c r="P148">
        <v>-5.6285714285710942E-3</v>
      </c>
      <c r="Q148"/>
      <c r="R148"/>
      <c r="S148"/>
      <c r="T148"/>
      <c r="U148"/>
      <c r="V148"/>
    </row>
    <row r="149" spans="4:22" x14ac:dyDescent="0.35">
      <c r="D149">
        <v>2</v>
      </c>
      <c r="E149">
        <v>1.5983857142857141</v>
      </c>
      <c r="F149">
        <v>-4.3457142857141751E-3</v>
      </c>
      <c r="G149"/>
      <c r="H149"/>
      <c r="I149"/>
      <c r="J149"/>
      <c r="K149"/>
      <c r="L149"/>
      <c r="N149">
        <v>2</v>
      </c>
      <c r="O149">
        <v>1.6009851428571424</v>
      </c>
      <c r="P149">
        <v>4.6348571428573848E-3</v>
      </c>
      <c r="Q149"/>
      <c r="R149"/>
      <c r="S149"/>
      <c r="T149"/>
      <c r="U149"/>
      <c r="V149"/>
    </row>
    <row r="150" spans="4:22" x14ac:dyDescent="0.35">
      <c r="D150">
        <v>3</v>
      </c>
      <c r="E150">
        <v>1.6000871428571428</v>
      </c>
      <c r="F150">
        <v>5.5328571428570061E-3</v>
      </c>
      <c r="G150"/>
      <c r="H150"/>
      <c r="I150"/>
      <c r="J150"/>
      <c r="K150"/>
      <c r="L150"/>
      <c r="N150">
        <v>3</v>
      </c>
      <c r="O150">
        <v>1.6023017142857139</v>
      </c>
      <c r="P150">
        <v>4.7828571428576439E-4</v>
      </c>
      <c r="Q150"/>
      <c r="R150"/>
      <c r="S150"/>
      <c r="T150"/>
      <c r="U150"/>
      <c r="V150"/>
    </row>
    <row r="151" spans="4:22" x14ac:dyDescent="0.35">
      <c r="D151">
        <v>4</v>
      </c>
      <c r="E151">
        <v>1.6017885714285713</v>
      </c>
      <c r="F151">
        <v>9.9142857142830998E-4</v>
      </c>
      <c r="G151"/>
      <c r="H151"/>
      <c r="I151"/>
      <c r="J151"/>
      <c r="K151"/>
      <c r="L151"/>
      <c r="N151">
        <v>4</v>
      </c>
      <c r="O151">
        <v>1.6036182857142856</v>
      </c>
      <c r="P151">
        <v>4.641714285714249E-3</v>
      </c>
      <c r="Q151"/>
      <c r="R151"/>
      <c r="S151"/>
      <c r="T151"/>
      <c r="U151"/>
      <c r="V151"/>
    </row>
    <row r="152" spans="4:22" x14ac:dyDescent="0.35">
      <c r="D152">
        <v>5</v>
      </c>
      <c r="E152">
        <v>1.6034899999999999</v>
      </c>
      <c r="F152">
        <v>4.769999999999941E-3</v>
      </c>
      <c r="G152"/>
      <c r="H152"/>
      <c r="I152"/>
      <c r="J152"/>
      <c r="K152"/>
      <c r="L152"/>
      <c r="N152">
        <v>5</v>
      </c>
      <c r="O152">
        <v>1.604934857142857</v>
      </c>
      <c r="P152">
        <v>-1.1148571428569731E-3</v>
      </c>
      <c r="Q152"/>
      <c r="R152"/>
      <c r="S152"/>
      <c r="T152"/>
      <c r="U152"/>
      <c r="V152"/>
    </row>
    <row r="153" spans="4:22" ht="15" thickBot="1" x14ac:dyDescent="0.4">
      <c r="D153">
        <v>6</v>
      </c>
      <c r="E153">
        <v>1.6051914285714284</v>
      </c>
      <c r="F153">
        <v>-1.3714285714283569E-3</v>
      </c>
      <c r="G153"/>
      <c r="H153"/>
      <c r="I153"/>
      <c r="J153"/>
      <c r="K153"/>
      <c r="L153"/>
      <c r="N153" s="45">
        <v>6</v>
      </c>
      <c r="O153" s="45">
        <v>1.6062514285714284</v>
      </c>
      <c r="P153" s="45">
        <v>-3.0114285714282207E-3</v>
      </c>
      <c r="Q153"/>
      <c r="R153"/>
      <c r="S153"/>
      <c r="T153"/>
      <c r="U153"/>
      <c r="V153"/>
    </row>
    <row r="154" spans="4:22" ht="15" thickBot="1" x14ac:dyDescent="0.4">
      <c r="D154" s="45">
        <v>7</v>
      </c>
      <c r="E154" s="45">
        <v>1.6068928571428571</v>
      </c>
      <c r="F154" s="45">
        <v>-3.6528571428569023E-3</v>
      </c>
      <c r="G154"/>
      <c r="H154"/>
      <c r="I154"/>
      <c r="J154"/>
      <c r="K154"/>
      <c r="L154"/>
    </row>
  </sheetData>
  <mergeCells count="2">
    <mergeCell ref="A75:D75"/>
    <mergeCell ref="B88:N88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CDA84-E46A-488D-95F8-83F1DAC24A6F}">
  <dimension ref="A1:AC153"/>
  <sheetViews>
    <sheetView topLeftCell="A97" workbookViewId="0">
      <selection activeCell="P128" sqref="P128"/>
    </sheetView>
  </sheetViews>
  <sheetFormatPr defaultColWidth="9.1796875" defaultRowHeight="14.5" x14ac:dyDescent="0.35"/>
  <cols>
    <col min="1" max="1" width="21.453125" style="10" customWidth="1"/>
    <col min="2" max="5" width="9.26953125" style="10" bestFit="1" customWidth="1"/>
    <col min="6" max="6" width="9.453125" style="10" customWidth="1"/>
    <col min="7" max="9" width="9.54296875" style="10" bestFit="1" customWidth="1"/>
    <col min="10" max="22" width="9.1796875" style="10"/>
    <col min="23" max="23" width="9.453125" style="10" customWidth="1"/>
    <col min="24" max="24" width="14.7265625" style="10" bestFit="1" customWidth="1"/>
    <col min="25" max="16384" width="9.1796875" style="10"/>
  </cols>
  <sheetData>
    <row r="1" spans="1:29" x14ac:dyDescent="0.35">
      <c r="A1" s="30">
        <v>1</v>
      </c>
    </row>
    <row r="2" spans="1:29" x14ac:dyDescent="0.35">
      <c r="A2" s="11" t="s">
        <v>56</v>
      </c>
      <c r="B2" s="11" t="s">
        <v>12</v>
      </c>
      <c r="C2" s="11" t="s">
        <v>13</v>
      </c>
      <c r="D2" s="11" t="s">
        <v>25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19</v>
      </c>
      <c r="R2" s="11" t="s">
        <v>20</v>
      </c>
      <c r="S2" s="12" t="s">
        <v>33</v>
      </c>
      <c r="T2" s="11" t="s">
        <v>34</v>
      </c>
      <c r="U2" s="11" t="s">
        <v>35</v>
      </c>
      <c r="V2" s="11" t="s">
        <v>36</v>
      </c>
      <c r="W2" s="11" t="s">
        <v>37</v>
      </c>
      <c r="X2" s="11" t="s">
        <v>38</v>
      </c>
      <c r="Z2" s="10" t="s">
        <v>42</v>
      </c>
      <c r="AA2" s="10" t="s">
        <v>41</v>
      </c>
      <c r="AB2" s="10" t="s">
        <v>43</v>
      </c>
      <c r="AC2" s="10" t="s">
        <v>44</v>
      </c>
    </row>
    <row r="3" spans="1:29" x14ac:dyDescent="0.35">
      <c r="A3" s="13" t="s">
        <v>91</v>
      </c>
      <c r="B3" s="14">
        <v>3.5462999999999998E-4</v>
      </c>
      <c r="C3" s="13">
        <v>6.9862999999999995E-2</v>
      </c>
      <c r="D3" s="14">
        <v>1.3106000000000001E-7</v>
      </c>
      <c r="E3" s="14">
        <v>1.8089999999999999E-8</v>
      </c>
      <c r="F3" s="14">
        <v>13.803000000000001</v>
      </c>
      <c r="G3" s="13">
        <v>-98</v>
      </c>
      <c r="H3" s="13">
        <v>9.6163000000000007</v>
      </c>
      <c r="I3" s="13">
        <v>9.8125999999999998</v>
      </c>
      <c r="J3" s="14">
        <v>3.9424999999999997E-8</v>
      </c>
      <c r="K3" s="14">
        <v>1.2669000000000001E-8</v>
      </c>
      <c r="L3" s="14">
        <v>32.134</v>
      </c>
      <c r="M3" s="13">
        <v>0.85318000000000005</v>
      </c>
      <c r="N3" s="14">
        <v>2.7916E-2</v>
      </c>
      <c r="O3" s="14">
        <v>3.2719999999999998</v>
      </c>
      <c r="P3" s="13">
        <v>27699</v>
      </c>
      <c r="Q3" s="14">
        <v>36.158999999999999</v>
      </c>
      <c r="R3" s="14">
        <v>0.13053999999999999</v>
      </c>
      <c r="S3" s="15">
        <v>1.5878999999999999E-12</v>
      </c>
      <c r="T3" s="14">
        <v>3.3604999999999999E-14</v>
      </c>
      <c r="U3" s="14">
        <v>2.1162999999999998</v>
      </c>
      <c r="V3" s="13">
        <v>0.96279999999999999</v>
      </c>
      <c r="W3" s="14">
        <v>1.1892000000000001E-3</v>
      </c>
      <c r="X3" s="14">
        <v>0.12350999999999999</v>
      </c>
      <c r="Z3" s="14"/>
      <c r="AA3" s="13"/>
      <c r="AB3" s="14"/>
      <c r="AC3" s="14"/>
    </row>
    <row r="4" spans="1:29" x14ac:dyDescent="0.35">
      <c r="A4" s="10" t="s">
        <v>92</v>
      </c>
      <c r="B4" s="16">
        <v>3.6424E-4</v>
      </c>
      <c r="C4" s="10">
        <v>7.1754999999999999E-2</v>
      </c>
      <c r="D4" s="16">
        <v>1.2821000000000001E-7</v>
      </c>
      <c r="E4" s="16">
        <v>1.8183000000000001E-8</v>
      </c>
      <c r="F4" s="16">
        <v>14.182</v>
      </c>
      <c r="G4" s="10">
        <v>-96.92</v>
      </c>
      <c r="H4" s="10">
        <v>9.6242000000000001</v>
      </c>
      <c r="I4" s="10">
        <v>9.93</v>
      </c>
      <c r="J4" s="16">
        <v>3.6954000000000001E-8</v>
      </c>
      <c r="K4" s="16">
        <v>1.2900999999999999E-8</v>
      </c>
      <c r="L4" s="16">
        <v>34.911000000000001</v>
      </c>
      <c r="M4" s="10">
        <v>0.86434</v>
      </c>
      <c r="N4" s="16">
        <v>3.0307000000000001E-2</v>
      </c>
      <c r="O4" s="16">
        <v>3.5064000000000002</v>
      </c>
      <c r="P4" s="10">
        <v>28200</v>
      </c>
      <c r="Q4" s="16">
        <v>36.606999999999999</v>
      </c>
      <c r="R4" s="16">
        <v>0.12981000000000001</v>
      </c>
      <c r="S4" s="17">
        <v>1.5731E-12</v>
      </c>
      <c r="T4" s="16">
        <v>3.3181999999999997E-14</v>
      </c>
      <c r="U4" s="16">
        <v>2.1093000000000002</v>
      </c>
      <c r="V4" s="10">
        <v>0.96319999999999995</v>
      </c>
      <c r="W4" s="16">
        <v>1.1850999999999999E-3</v>
      </c>
      <c r="X4" s="16">
        <v>0.12304</v>
      </c>
      <c r="Z4" s="16"/>
      <c r="AB4" s="16"/>
      <c r="AC4" s="16"/>
    </row>
    <row r="5" spans="1:29" x14ac:dyDescent="0.35">
      <c r="A5" s="10" t="s">
        <v>93</v>
      </c>
      <c r="B5" s="16">
        <v>3.6846999999999997E-4</v>
      </c>
      <c r="C5" s="10">
        <v>7.2588E-2</v>
      </c>
      <c r="D5" s="16">
        <v>1.2646999999999999E-7</v>
      </c>
      <c r="E5" s="16">
        <v>1.8259000000000002E-8</v>
      </c>
      <c r="F5" s="16">
        <v>14.436999999999999</v>
      </c>
      <c r="G5" s="10">
        <v>-95.33</v>
      </c>
      <c r="H5" s="10">
        <v>9.6585999999999999</v>
      </c>
      <c r="I5" s="10">
        <v>10.132</v>
      </c>
      <c r="J5" s="16">
        <v>3.7514000000000001E-8</v>
      </c>
      <c r="K5" s="16">
        <v>1.3289000000000001E-8</v>
      </c>
      <c r="L5" s="16">
        <v>35.423999999999999</v>
      </c>
      <c r="M5" s="10">
        <v>0.86389000000000005</v>
      </c>
      <c r="N5" s="16">
        <v>3.0752999999999999E-2</v>
      </c>
      <c r="O5" s="16">
        <v>3.5598000000000001</v>
      </c>
      <c r="P5" s="10">
        <v>28201</v>
      </c>
      <c r="Q5" s="16">
        <v>36.777000000000001</v>
      </c>
      <c r="R5" s="16">
        <v>0.13041</v>
      </c>
      <c r="S5" s="17">
        <v>1.5664000000000001E-12</v>
      </c>
      <c r="T5" s="16">
        <v>3.3181E-14</v>
      </c>
      <c r="U5" s="16">
        <v>2.1183000000000001</v>
      </c>
      <c r="V5" s="10">
        <v>0.96345999999999998</v>
      </c>
      <c r="W5" s="16">
        <v>1.1902E-3</v>
      </c>
      <c r="X5" s="16">
        <v>0.12353</v>
      </c>
      <c r="Z5" s="16"/>
      <c r="AB5" s="16"/>
      <c r="AC5" s="16"/>
    </row>
    <row r="6" spans="1:29" x14ac:dyDescent="0.35">
      <c r="A6" s="10" t="s">
        <v>94</v>
      </c>
      <c r="B6" s="16">
        <v>3.656E-4</v>
      </c>
      <c r="C6" s="10">
        <v>7.2024000000000005E-2</v>
      </c>
      <c r="D6" s="16">
        <v>1.2849999999999999E-7</v>
      </c>
      <c r="E6" s="16">
        <v>1.8174000000000001E-8</v>
      </c>
      <c r="F6" s="16">
        <v>14.143000000000001</v>
      </c>
      <c r="G6" s="10">
        <v>-96.83</v>
      </c>
      <c r="H6" s="10">
        <v>9.6151999999999997</v>
      </c>
      <c r="I6" s="10">
        <v>9.93</v>
      </c>
      <c r="J6" s="16">
        <v>3.8357999999999998E-8</v>
      </c>
      <c r="K6" s="16">
        <v>1.3624E-8</v>
      </c>
      <c r="L6" s="16">
        <v>35.518000000000001</v>
      </c>
      <c r="M6" s="10">
        <v>0.86238000000000004</v>
      </c>
      <c r="N6" s="16">
        <v>3.0838000000000001E-2</v>
      </c>
      <c r="O6" s="16">
        <v>3.5758999999999999</v>
      </c>
      <c r="P6" s="10">
        <v>28237</v>
      </c>
      <c r="Q6" s="16">
        <v>36.716000000000001</v>
      </c>
      <c r="R6" s="16">
        <v>0.13003000000000001</v>
      </c>
      <c r="S6" s="17">
        <v>1.5727999999999999E-12</v>
      </c>
      <c r="T6" s="16">
        <v>3.3169000000000002E-14</v>
      </c>
      <c r="U6" s="16">
        <v>2.1089000000000002</v>
      </c>
      <c r="V6" s="10">
        <v>0.96325000000000005</v>
      </c>
      <c r="W6" s="16">
        <v>1.1849E-3</v>
      </c>
      <c r="X6" s="16">
        <v>0.12300999999999999</v>
      </c>
      <c r="Z6" s="16"/>
      <c r="AB6" s="16"/>
      <c r="AC6" s="16"/>
    </row>
    <row r="7" spans="1:29" x14ac:dyDescent="0.35">
      <c r="A7" s="10" t="s">
        <v>95</v>
      </c>
      <c r="B7" s="16">
        <v>3.6830000000000001E-4</v>
      </c>
      <c r="C7" s="10">
        <v>7.2553999999999993E-2</v>
      </c>
      <c r="D7" s="16">
        <v>1.2581000000000001E-7</v>
      </c>
      <c r="E7" s="16">
        <v>1.8214E-8</v>
      </c>
      <c r="F7" s="16">
        <v>14.477</v>
      </c>
      <c r="G7" s="10">
        <v>-94.25</v>
      </c>
      <c r="H7" s="10">
        <v>9.6282999999999994</v>
      </c>
      <c r="I7" s="10">
        <v>10.215999999999999</v>
      </c>
      <c r="J7" s="16">
        <v>4.0116E-8</v>
      </c>
      <c r="K7" s="16">
        <v>1.4457999999999999E-8</v>
      </c>
      <c r="L7" s="16">
        <v>36.04</v>
      </c>
      <c r="M7" s="10">
        <v>0.85943000000000003</v>
      </c>
      <c r="N7" s="16">
        <v>3.1297999999999999E-2</v>
      </c>
      <c r="O7" s="16">
        <v>3.6417000000000002</v>
      </c>
      <c r="P7" s="10">
        <v>28250</v>
      </c>
      <c r="Q7" s="16">
        <v>36.881999999999998</v>
      </c>
      <c r="R7" s="16">
        <v>0.13056000000000001</v>
      </c>
      <c r="S7" s="17">
        <v>1.5602E-12</v>
      </c>
      <c r="T7" s="16">
        <v>3.2976999999999999E-14</v>
      </c>
      <c r="U7" s="16">
        <v>2.1135999999999999</v>
      </c>
      <c r="V7" s="10">
        <v>0.96367999999999998</v>
      </c>
      <c r="W7" s="16">
        <v>1.1875E-3</v>
      </c>
      <c r="X7" s="16">
        <v>0.12323000000000001</v>
      </c>
      <c r="Z7" s="18"/>
      <c r="AA7" s="11"/>
      <c r="AB7" s="18"/>
      <c r="AC7" s="18"/>
    </row>
    <row r="8" spans="1:29" x14ac:dyDescent="0.35">
      <c r="A8" s="13" t="s">
        <v>23</v>
      </c>
      <c r="B8" s="13">
        <f t="shared" ref="B8:X8" si="0">AVERAGE(B3:B7)</f>
        <v>3.6424800000000001E-4</v>
      </c>
      <c r="C8" s="13">
        <f t="shared" si="0"/>
        <v>7.1756799999999996E-2</v>
      </c>
      <c r="D8" s="13">
        <f t="shared" si="0"/>
        <v>1.2800999999999999E-7</v>
      </c>
      <c r="E8" s="13">
        <f t="shared" si="0"/>
        <v>1.8183999999999999E-8</v>
      </c>
      <c r="F8" s="13">
        <f t="shared" si="0"/>
        <v>14.208400000000001</v>
      </c>
      <c r="G8" s="13">
        <f t="shared" si="0"/>
        <v>-96.265999999999991</v>
      </c>
      <c r="H8" s="13">
        <f t="shared" si="0"/>
        <v>9.62852</v>
      </c>
      <c r="I8" s="13">
        <f t="shared" si="0"/>
        <v>10.00412</v>
      </c>
      <c r="J8" s="13">
        <f t="shared" si="0"/>
        <v>3.8473399999999998E-8</v>
      </c>
      <c r="K8" s="13">
        <f t="shared" si="0"/>
        <v>1.3388200000000001E-8</v>
      </c>
      <c r="L8" s="13">
        <f t="shared" si="0"/>
        <v>34.805399999999999</v>
      </c>
      <c r="M8" s="13">
        <f t="shared" si="0"/>
        <v>0.86064399999999996</v>
      </c>
      <c r="N8" s="13">
        <f t="shared" si="0"/>
        <v>3.02224E-2</v>
      </c>
      <c r="O8" s="13">
        <f t="shared" si="0"/>
        <v>3.5111600000000003</v>
      </c>
      <c r="P8" s="13">
        <f t="shared" si="0"/>
        <v>28117.4</v>
      </c>
      <c r="Q8" s="13">
        <f t="shared" si="0"/>
        <v>36.6282</v>
      </c>
      <c r="R8" s="13">
        <f t="shared" si="0"/>
        <v>0.13027</v>
      </c>
      <c r="S8" s="19">
        <f t="shared" si="0"/>
        <v>1.5720800000000001E-12</v>
      </c>
      <c r="T8" s="13">
        <f t="shared" si="0"/>
        <v>3.3222800000000003E-14</v>
      </c>
      <c r="U8" s="13">
        <f t="shared" si="0"/>
        <v>2.11328</v>
      </c>
      <c r="V8" s="13">
        <f t="shared" si="0"/>
        <v>0.96327799999999986</v>
      </c>
      <c r="W8" s="13">
        <f t="shared" si="0"/>
        <v>1.18738E-3</v>
      </c>
      <c r="X8" s="13">
        <f t="shared" si="0"/>
        <v>0.123264</v>
      </c>
      <c r="Z8" s="10" t="e">
        <f>AVERAGE(Z3:Z7)</f>
        <v>#DIV/0!</v>
      </c>
      <c r="AA8" s="10" t="e">
        <f>AVERAGE(AA3:AA7)</f>
        <v>#DIV/0!</v>
      </c>
      <c r="AB8" s="10" t="e">
        <f>AVERAGE(AB3:AB7)</f>
        <v>#DIV/0!</v>
      </c>
      <c r="AC8" s="10" t="e">
        <f>AVERAGE(AC3:AC7)</f>
        <v>#DIV/0!</v>
      </c>
    </row>
    <row r="10" spans="1:29" x14ac:dyDescent="0.35">
      <c r="A10" s="9">
        <v>2</v>
      </c>
    </row>
    <row r="11" spans="1:29" x14ac:dyDescent="0.35">
      <c r="A11" s="20" t="s">
        <v>56</v>
      </c>
      <c r="B11" s="20" t="s">
        <v>12</v>
      </c>
      <c r="C11" s="20" t="s">
        <v>13</v>
      </c>
      <c r="D11" s="20" t="s">
        <v>25</v>
      </c>
      <c r="E11" s="20" t="s">
        <v>14</v>
      </c>
      <c r="F11" s="20" t="s">
        <v>15</v>
      </c>
      <c r="G11" s="20" t="s">
        <v>16</v>
      </c>
      <c r="H11" s="20" t="s">
        <v>17</v>
      </c>
      <c r="I11" s="20" t="s">
        <v>18</v>
      </c>
      <c r="J11" s="20" t="s">
        <v>26</v>
      </c>
      <c r="K11" s="20" t="s">
        <v>27</v>
      </c>
      <c r="L11" s="20" t="s">
        <v>28</v>
      </c>
      <c r="M11" s="20" t="s">
        <v>29</v>
      </c>
      <c r="N11" s="20" t="s">
        <v>30</v>
      </c>
      <c r="O11" s="20" t="s">
        <v>31</v>
      </c>
      <c r="P11" s="20" t="s">
        <v>32</v>
      </c>
      <c r="Q11" s="20" t="s">
        <v>19</v>
      </c>
      <c r="R11" s="20" t="s">
        <v>20</v>
      </c>
      <c r="S11" s="20" t="s">
        <v>33</v>
      </c>
      <c r="T11" s="20" t="s">
        <v>34</v>
      </c>
      <c r="U11" s="20" t="s">
        <v>35</v>
      </c>
      <c r="V11" s="20" t="s">
        <v>36</v>
      </c>
      <c r="W11" s="20" t="s">
        <v>37</v>
      </c>
      <c r="X11" s="20" t="s">
        <v>38</v>
      </c>
      <c r="Z11" s="10" t="s">
        <v>42</v>
      </c>
      <c r="AA11" s="10" t="s">
        <v>41</v>
      </c>
      <c r="AB11" s="10" t="s">
        <v>43</v>
      </c>
      <c r="AC11" s="10" t="s">
        <v>44</v>
      </c>
    </row>
    <row r="12" spans="1:29" x14ac:dyDescent="0.35">
      <c r="A12" s="13" t="s">
        <v>96</v>
      </c>
      <c r="B12" s="14">
        <v>3.6500999999999998E-4</v>
      </c>
      <c r="C12" s="13">
        <v>7.1905999999999998E-2</v>
      </c>
      <c r="D12" s="14">
        <v>1.2644000000000001E-7</v>
      </c>
      <c r="E12" s="14">
        <v>1.8127000000000001E-8</v>
      </c>
      <c r="F12" s="14">
        <v>14.336</v>
      </c>
      <c r="G12" s="13">
        <v>-94.82</v>
      </c>
      <c r="H12" s="13">
        <v>9.6454000000000004</v>
      </c>
      <c r="I12" s="13">
        <v>10.172000000000001</v>
      </c>
      <c r="J12" s="14">
        <v>4.2446000000000002E-8</v>
      </c>
      <c r="K12" s="14">
        <v>1.5160999999999999E-8</v>
      </c>
      <c r="L12" s="14">
        <v>35.718000000000004</v>
      </c>
      <c r="M12" s="13">
        <v>0.85697000000000001</v>
      </c>
      <c r="N12" s="14">
        <v>3.1019999999999999E-2</v>
      </c>
      <c r="O12" s="14">
        <v>3.6196999999999999</v>
      </c>
      <c r="P12" s="13">
        <v>27425</v>
      </c>
      <c r="Q12" s="14">
        <v>35.753999999999998</v>
      </c>
      <c r="R12" s="14">
        <v>0.13037000000000001</v>
      </c>
      <c r="S12" s="15">
        <v>1.5759E-12</v>
      </c>
      <c r="T12" s="14">
        <v>3.3491000000000001E-14</v>
      </c>
      <c r="U12" s="14">
        <v>2.1252</v>
      </c>
      <c r="V12" s="13">
        <v>0.96323999999999999</v>
      </c>
      <c r="W12" s="14">
        <v>1.1942000000000001E-3</v>
      </c>
      <c r="X12" s="14">
        <v>0.12398000000000001</v>
      </c>
      <c r="Z12" s="14"/>
      <c r="AA12" s="13"/>
      <c r="AB12" s="14"/>
      <c r="AC12" s="14"/>
    </row>
    <row r="13" spans="1:29" x14ac:dyDescent="0.35">
      <c r="A13" s="10" t="s">
        <v>97</v>
      </c>
      <c r="B13" s="16">
        <v>3.5725999999999998E-4</v>
      </c>
      <c r="C13" s="10">
        <v>7.0380999999999999E-2</v>
      </c>
      <c r="D13" s="16">
        <v>1.3058E-7</v>
      </c>
      <c r="E13" s="16">
        <v>1.7932000000000001E-8</v>
      </c>
      <c r="F13" s="16">
        <v>13.733000000000001</v>
      </c>
      <c r="G13" s="10">
        <v>-96.79</v>
      </c>
      <c r="H13" s="10">
        <v>9.5836000000000006</v>
      </c>
      <c r="I13" s="10">
        <v>9.9014000000000006</v>
      </c>
      <c r="J13" s="16">
        <v>4.2844999999999998E-8</v>
      </c>
      <c r="K13" s="16">
        <v>1.4869000000000001E-8</v>
      </c>
      <c r="L13" s="16">
        <v>34.704000000000001</v>
      </c>
      <c r="M13" s="10">
        <v>0.85618000000000005</v>
      </c>
      <c r="N13" s="16">
        <v>3.014E-2</v>
      </c>
      <c r="O13" s="16">
        <v>3.5203000000000002</v>
      </c>
      <c r="P13" s="10">
        <v>26925</v>
      </c>
      <c r="Q13" s="16">
        <v>34.848999999999997</v>
      </c>
      <c r="R13" s="16">
        <v>0.12942999999999999</v>
      </c>
      <c r="S13" s="17">
        <v>1.5933000000000001E-12</v>
      </c>
      <c r="T13" s="16">
        <v>3.3759000000000003E-14</v>
      </c>
      <c r="U13" s="16">
        <v>2.1187999999999998</v>
      </c>
      <c r="V13" s="10">
        <v>0.96275999999999995</v>
      </c>
      <c r="W13" s="16">
        <v>1.1907E-3</v>
      </c>
      <c r="X13" s="16">
        <v>0.12368</v>
      </c>
      <c r="Z13" s="16"/>
      <c r="AB13" s="16"/>
      <c r="AC13" s="16"/>
    </row>
    <row r="14" spans="1:29" x14ac:dyDescent="0.35">
      <c r="A14" s="10" t="s">
        <v>98</v>
      </c>
      <c r="B14" s="16">
        <v>3.5606E-4</v>
      </c>
      <c r="C14" s="10">
        <v>7.0142999999999997E-2</v>
      </c>
      <c r="D14" s="16">
        <v>1.3110999999999999E-7</v>
      </c>
      <c r="E14" s="16">
        <v>1.7856999999999999E-8</v>
      </c>
      <c r="F14" s="16">
        <v>13.62</v>
      </c>
      <c r="G14" s="10">
        <v>-97</v>
      </c>
      <c r="H14" s="10">
        <v>9.5374999999999996</v>
      </c>
      <c r="I14" s="10">
        <v>9.8324999999999996</v>
      </c>
      <c r="J14" s="16">
        <v>4.4764999999999998E-8</v>
      </c>
      <c r="K14" s="16">
        <v>1.5796999999999999E-8</v>
      </c>
      <c r="L14" s="16">
        <v>35.289000000000001</v>
      </c>
      <c r="M14" s="10">
        <v>0.85377999999999998</v>
      </c>
      <c r="N14" s="16">
        <v>3.0653E-2</v>
      </c>
      <c r="O14" s="16">
        <v>3.5903</v>
      </c>
      <c r="P14" s="10">
        <v>27001</v>
      </c>
      <c r="Q14" s="16">
        <v>34.881999999999998</v>
      </c>
      <c r="R14" s="16">
        <v>0.12919</v>
      </c>
      <c r="S14" s="17">
        <v>1.5930999999999999E-12</v>
      </c>
      <c r="T14" s="16">
        <v>3.3610999999999998E-14</v>
      </c>
      <c r="U14" s="16">
        <v>2.1097999999999999</v>
      </c>
      <c r="V14" s="10">
        <v>0.96279000000000003</v>
      </c>
      <c r="W14" s="16">
        <v>1.1856E-3</v>
      </c>
      <c r="X14" s="16">
        <v>0.12314</v>
      </c>
      <c r="Z14" s="16"/>
      <c r="AB14" s="16"/>
      <c r="AC14" s="16"/>
    </row>
    <row r="15" spans="1:29" x14ac:dyDescent="0.35">
      <c r="A15" s="10" t="s">
        <v>99</v>
      </c>
      <c r="B15" s="16">
        <v>3.5847E-4</v>
      </c>
      <c r="C15" s="10">
        <v>7.0619000000000001E-2</v>
      </c>
      <c r="D15" s="16">
        <v>1.29E-7</v>
      </c>
      <c r="E15" s="16">
        <v>1.7900999999999999E-8</v>
      </c>
      <c r="F15" s="16">
        <v>13.877000000000001</v>
      </c>
      <c r="G15" s="10">
        <v>-95.33</v>
      </c>
      <c r="H15" s="10">
        <v>9.5547000000000004</v>
      </c>
      <c r="I15" s="10">
        <v>10.023</v>
      </c>
      <c r="J15" s="16">
        <v>4.5556000000000001E-8</v>
      </c>
      <c r="K15" s="16">
        <v>1.6209E-8</v>
      </c>
      <c r="L15" s="16">
        <v>35.58</v>
      </c>
      <c r="M15" s="10">
        <v>0.85265999999999997</v>
      </c>
      <c r="N15" s="16">
        <v>3.091E-2</v>
      </c>
      <c r="O15" s="16">
        <v>3.6251000000000002</v>
      </c>
      <c r="P15" s="10">
        <v>27012</v>
      </c>
      <c r="Q15" s="16">
        <v>35.015999999999998</v>
      </c>
      <c r="R15" s="16">
        <v>0.12963</v>
      </c>
      <c r="S15" s="17">
        <v>1.5868000000000001E-12</v>
      </c>
      <c r="T15" s="16">
        <v>3.3561000000000001E-14</v>
      </c>
      <c r="U15" s="16">
        <v>2.1150000000000002</v>
      </c>
      <c r="V15" s="10">
        <v>0.96303000000000005</v>
      </c>
      <c r="W15" s="16">
        <v>1.1885000000000001E-3</v>
      </c>
      <c r="X15" s="16">
        <v>0.12341000000000001</v>
      </c>
      <c r="Z15" s="16"/>
      <c r="AB15" s="16"/>
      <c r="AC15" s="16"/>
    </row>
    <row r="16" spans="1:29" x14ac:dyDescent="0.35">
      <c r="A16" s="10" t="s">
        <v>100</v>
      </c>
      <c r="B16" s="16">
        <v>3.6632E-4</v>
      </c>
      <c r="C16" s="10">
        <v>7.2165000000000007E-2</v>
      </c>
      <c r="D16" s="16">
        <v>1.2646000000000001E-7</v>
      </c>
      <c r="E16" s="16">
        <v>1.8104000000000001E-8</v>
      </c>
      <c r="F16" s="16">
        <v>14.316000000000001</v>
      </c>
      <c r="G16" s="10">
        <v>-93.71</v>
      </c>
      <c r="H16" s="10">
        <v>9.6621000000000006</v>
      </c>
      <c r="I16" s="10">
        <v>10.311</v>
      </c>
      <c r="J16" s="16">
        <v>4.4006999999999998E-8</v>
      </c>
      <c r="K16" s="16">
        <v>1.5691000000000001E-8</v>
      </c>
      <c r="L16" s="16">
        <v>35.655999999999999</v>
      </c>
      <c r="M16" s="10">
        <v>0.85518000000000005</v>
      </c>
      <c r="N16" s="16">
        <v>3.0967999999999999E-2</v>
      </c>
      <c r="O16" s="16">
        <v>3.6212</v>
      </c>
      <c r="P16" s="10">
        <v>26950</v>
      </c>
      <c r="Q16" s="16">
        <v>35.249000000000002</v>
      </c>
      <c r="R16" s="16">
        <v>0.13078999999999999</v>
      </c>
      <c r="S16" s="17">
        <v>1.5778E-12</v>
      </c>
      <c r="T16" s="16">
        <v>3.3752000000000001E-14</v>
      </c>
      <c r="U16" s="16">
        <v>2.1392000000000002</v>
      </c>
      <c r="V16" s="10">
        <v>0.96333000000000002</v>
      </c>
      <c r="W16" s="16">
        <v>1.2021E-3</v>
      </c>
      <c r="X16" s="16">
        <v>0.12479</v>
      </c>
      <c r="Z16" s="18"/>
      <c r="AA16" s="11"/>
      <c r="AB16" s="18"/>
      <c r="AC16" s="18"/>
    </row>
    <row r="17" spans="1:29" x14ac:dyDescent="0.35">
      <c r="A17" s="13" t="s">
        <v>23</v>
      </c>
      <c r="B17" s="13">
        <f t="shared" ref="B17:X17" si="1">AVERAGE(B12:B16)</f>
        <v>3.6062400000000004E-4</v>
      </c>
      <c r="C17" s="13">
        <f t="shared" si="1"/>
        <v>7.1042800000000003E-2</v>
      </c>
      <c r="D17" s="13">
        <f t="shared" si="1"/>
        <v>1.2871800000000003E-7</v>
      </c>
      <c r="E17" s="13">
        <f t="shared" si="1"/>
        <v>1.7984200000000002E-8</v>
      </c>
      <c r="F17" s="13">
        <f t="shared" si="1"/>
        <v>13.976400000000002</v>
      </c>
      <c r="G17" s="13">
        <f t="shared" si="1"/>
        <v>-95.53</v>
      </c>
      <c r="H17" s="13">
        <f t="shared" si="1"/>
        <v>9.5966600000000017</v>
      </c>
      <c r="I17" s="13">
        <f t="shared" si="1"/>
        <v>10.047979999999999</v>
      </c>
      <c r="J17" s="13">
        <f t="shared" si="1"/>
        <v>4.3923799999999993E-8</v>
      </c>
      <c r="K17" s="13">
        <f t="shared" si="1"/>
        <v>1.55454E-8</v>
      </c>
      <c r="L17" s="13">
        <f t="shared" si="1"/>
        <v>35.389400000000002</v>
      </c>
      <c r="M17" s="13">
        <f t="shared" si="1"/>
        <v>0.85495399999999999</v>
      </c>
      <c r="N17" s="13">
        <f t="shared" si="1"/>
        <v>3.07382E-2</v>
      </c>
      <c r="O17" s="13">
        <f t="shared" si="1"/>
        <v>3.5953199999999996</v>
      </c>
      <c r="P17" s="13">
        <f t="shared" si="1"/>
        <v>27062.6</v>
      </c>
      <c r="Q17" s="13">
        <f t="shared" si="1"/>
        <v>35.149999999999991</v>
      </c>
      <c r="R17" s="13">
        <f t="shared" si="1"/>
        <v>0.129882</v>
      </c>
      <c r="S17" s="19">
        <f t="shared" si="1"/>
        <v>1.5853799999999999E-12</v>
      </c>
      <c r="T17" s="13">
        <f t="shared" si="1"/>
        <v>3.3634800000000005E-14</v>
      </c>
      <c r="U17" s="13">
        <f t="shared" si="1"/>
        <v>2.1215999999999999</v>
      </c>
      <c r="V17" s="13">
        <f t="shared" si="1"/>
        <v>0.96303000000000005</v>
      </c>
      <c r="W17" s="13">
        <f t="shared" si="1"/>
        <v>1.1922200000000001E-3</v>
      </c>
      <c r="X17" s="13">
        <f t="shared" si="1"/>
        <v>0.12379999999999999</v>
      </c>
      <c r="Z17" s="10" t="e">
        <f>AVERAGE(Z12:Z16)</f>
        <v>#DIV/0!</v>
      </c>
      <c r="AA17" s="10" t="e">
        <f>AVERAGE(AA12:AA16)</f>
        <v>#DIV/0!</v>
      </c>
      <c r="AB17" s="10" t="e">
        <f>AVERAGE(AB12:AB16)</f>
        <v>#DIV/0!</v>
      </c>
      <c r="AC17" s="10" t="e">
        <f>AVERAGE(AC12:AC16)</f>
        <v>#DIV/0!</v>
      </c>
    </row>
    <row r="19" spans="1:29" x14ac:dyDescent="0.35">
      <c r="A19" s="9">
        <v>3</v>
      </c>
    </row>
    <row r="20" spans="1:29" x14ac:dyDescent="0.35">
      <c r="A20" s="11" t="s">
        <v>56</v>
      </c>
      <c r="B20" s="11" t="s">
        <v>12</v>
      </c>
      <c r="C20" s="11" t="s">
        <v>13</v>
      </c>
      <c r="D20" s="11" t="s">
        <v>25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26</v>
      </c>
      <c r="K20" s="11" t="s">
        <v>27</v>
      </c>
      <c r="L20" s="11" t="s">
        <v>28</v>
      </c>
      <c r="M20" s="11" t="s">
        <v>29</v>
      </c>
      <c r="N20" s="11" t="s">
        <v>30</v>
      </c>
      <c r="O20" s="11" t="s">
        <v>31</v>
      </c>
      <c r="P20" s="11" t="s">
        <v>32</v>
      </c>
      <c r="Q20" s="11" t="s">
        <v>19</v>
      </c>
      <c r="R20" s="11" t="s">
        <v>20</v>
      </c>
      <c r="S20" s="12" t="s">
        <v>33</v>
      </c>
      <c r="T20" s="11" t="s">
        <v>34</v>
      </c>
      <c r="U20" s="11" t="s">
        <v>35</v>
      </c>
      <c r="V20" s="11" t="s">
        <v>36</v>
      </c>
      <c r="W20" s="11" t="s">
        <v>37</v>
      </c>
      <c r="X20" s="11" t="s">
        <v>38</v>
      </c>
      <c r="Z20" s="10" t="s">
        <v>42</v>
      </c>
      <c r="AA20" s="10" t="s">
        <v>41</v>
      </c>
      <c r="AB20" s="10" t="s">
        <v>43</v>
      </c>
      <c r="AC20" s="10" t="s">
        <v>44</v>
      </c>
    </row>
    <row r="21" spans="1:29" x14ac:dyDescent="0.35">
      <c r="A21" s="10" t="s">
        <v>101</v>
      </c>
      <c r="B21" s="16">
        <v>3.5585E-4</v>
      </c>
      <c r="C21" s="10">
        <v>7.0102999999999999E-2</v>
      </c>
      <c r="D21" s="16">
        <v>1.2996000000000001E-7</v>
      </c>
      <c r="E21" s="16">
        <v>1.7847000000000001E-8</v>
      </c>
      <c r="F21" s="16">
        <v>13.733000000000001</v>
      </c>
      <c r="G21" s="10">
        <v>-95.92</v>
      </c>
      <c r="H21" s="10">
        <v>9.5347000000000008</v>
      </c>
      <c r="I21" s="10">
        <v>9.9403000000000006</v>
      </c>
      <c r="J21" s="16">
        <v>4.6134000000000001E-8</v>
      </c>
      <c r="K21" s="16">
        <v>1.6292000000000001E-8</v>
      </c>
      <c r="L21" s="16">
        <v>35.314999999999998</v>
      </c>
      <c r="M21" s="10">
        <v>0.85143000000000002</v>
      </c>
      <c r="N21" s="16">
        <v>3.0681E-2</v>
      </c>
      <c r="O21" s="16">
        <v>3.6034999999999999</v>
      </c>
      <c r="P21" s="10">
        <v>26931</v>
      </c>
      <c r="Q21" s="16">
        <v>34.847999999999999</v>
      </c>
      <c r="R21" s="16">
        <v>0.12939999999999999</v>
      </c>
      <c r="S21" s="17">
        <v>1.5917999999999999E-12</v>
      </c>
      <c r="T21" s="16">
        <v>3.3606999999999999E-14</v>
      </c>
      <c r="U21" s="16">
        <v>2.1113</v>
      </c>
      <c r="V21" s="10">
        <v>0.96287</v>
      </c>
      <c r="W21" s="16">
        <v>1.1865000000000001E-3</v>
      </c>
      <c r="X21" s="16">
        <v>0.12323000000000001</v>
      </c>
      <c r="Z21" s="14">
        <f>D21</f>
        <v>1.2996000000000001E-7</v>
      </c>
      <c r="AA21" s="13">
        <f>G21+P21</f>
        <v>26835.08</v>
      </c>
      <c r="AB21" s="14">
        <f>J21</f>
        <v>4.6134000000000001E-8</v>
      </c>
      <c r="AC21" s="14">
        <f>S21</f>
        <v>1.5917999999999999E-12</v>
      </c>
    </row>
    <row r="22" spans="1:29" x14ac:dyDescent="0.35">
      <c r="A22" s="10" t="s">
        <v>102</v>
      </c>
      <c r="B22" s="16">
        <v>3.5194000000000002E-4</v>
      </c>
      <c r="C22" s="10">
        <v>6.9332000000000005E-2</v>
      </c>
      <c r="D22" s="16">
        <v>1.3225000000000001E-7</v>
      </c>
      <c r="E22" s="16">
        <v>1.7768999999999999E-8</v>
      </c>
      <c r="F22" s="16">
        <v>13.436</v>
      </c>
      <c r="G22" s="10">
        <v>-97.28</v>
      </c>
      <c r="H22" s="10">
        <v>9.4923000000000002</v>
      </c>
      <c r="I22" s="10">
        <v>9.7576999999999998</v>
      </c>
      <c r="J22" s="16">
        <v>4.8311000000000002E-8</v>
      </c>
      <c r="K22" s="16">
        <v>1.6898E-8</v>
      </c>
      <c r="L22" s="16">
        <v>34.978000000000002</v>
      </c>
      <c r="M22" s="10">
        <v>0.84650000000000003</v>
      </c>
      <c r="N22" s="16">
        <v>3.04E-2</v>
      </c>
      <c r="O22" s="16">
        <v>3.5912999999999999</v>
      </c>
      <c r="P22" s="10">
        <v>27010</v>
      </c>
      <c r="Q22" s="16">
        <v>34.945999999999998</v>
      </c>
      <c r="R22" s="16">
        <v>0.12938</v>
      </c>
      <c r="S22" s="17">
        <v>1.5976E-12</v>
      </c>
      <c r="T22" s="16">
        <v>3.3585999999999999E-14</v>
      </c>
      <c r="U22" s="16">
        <v>2.1023000000000001</v>
      </c>
      <c r="V22" s="10">
        <v>0.96267000000000003</v>
      </c>
      <c r="W22" s="16">
        <v>1.1814E-3</v>
      </c>
      <c r="X22" s="16">
        <v>0.12272</v>
      </c>
      <c r="Z22" s="16">
        <f t="shared" ref="Z22:Z25" si="2">D22</f>
        <v>1.3225000000000001E-7</v>
      </c>
      <c r="AA22" s="10">
        <f t="shared" ref="AA22:AA25" si="3">G22+P22</f>
        <v>26912.720000000001</v>
      </c>
      <c r="AB22" s="16">
        <f t="shared" ref="AB22:AB25" si="4">J22</f>
        <v>4.8311000000000002E-8</v>
      </c>
      <c r="AC22" s="16">
        <f t="shared" ref="AC22:AC25" si="5">S22</f>
        <v>1.5976E-12</v>
      </c>
    </row>
    <row r="23" spans="1:29" x14ac:dyDescent="0.35">
      <c r="A23" s="10" t="s">
        <v>103</v>
      </c>
      <c r="B23" s="16">
        <v>3.5100000000000002E-4</v>
      </c>
      <c r="C23" s="10">
        <v>6.9145999999999999E-2</v>
      </c>
      <c r="D23" s="16">
        <v>1.3425E-7</v>
      </c>
      <c r="E23" s="16">
        <v>1.7751999999999999E-8</v>
      </c>
      <c r="F23" s="16">
        <v>13.223000000000001</v>
      </c>
      <c r="G23" s="10">
        <v>-99.04</v>
      </c>
      <c r="H23" s="10">
        <v>9.4870000000000001</v>
      </c>
      <c r="I23" s="10">
        <v>9.5790000000000006</v>
      </c>
      <c r="J23" s="16">
        <v>4.8223000000000001E-8</v>
      </c>
      <c r="K23" s="16">
        <v>1.6912E-8</v>
      </c>
      <c r="L23" s="16">
        <v>35.07</v>
      </c>
      <c r="M23" s="10">
        <v>0.84696000000000005</v>
      </c>
      <c r="N23" s="16">
        <v>3.0481000000000001E-2</v>
      </c>
      <c r="O23" s="16">
        <v>3.5989</v>
      </c>
      <c r="P23" s="10">
        <v>27037</v>
      </c>
      <c r="Q23" s="16">
        <v>34.918999999999997</v>
      </c>
      <c r="R23" s="16">
        <v>0.12914999999999999</v>
      </c>
      <c r="S23" s="17">
        <v>1.6036E-12</v>
      </c>
      <c r="T23" s="16">
        <v>3.3655999999999999E-14</v>
      </c>
      <c r="U23" s="16">
        <v>2.0988000000000002</v>
      </c>
      <c r="V23" s="10">
        <v>0.96243000000000001</v>
      </c>
      <c r="W23" s="16">
        <v>1.1795E-3</v>
      </c>
      <c r="X23" s="16">
        <v>0.12255000000000001</v>
      </c>
      <c r="Z23" s="16">
        <f t="shared" si="2"/>
        <v>1.3425E-7</v>
      </c>
      <c r="AA23" s="10">
        <f t="shared" si="3"/>
        <v>26937.96</v>
      </c>
      <c r="AB23" s="16">
        <f t="shared" si="4"/>
        <v>4.8223000000000001E-8</v>
      </c>
      <c r="AC23" s="16">
        <f t="shared" si="5"/>
        <v>1.6036E-12</v>
      </c>
    </row>
    <row r="24" spans="1:29" x14ac:dyDescent="0.35">
      <c r="A24" s="10" t="s">
        <v>104</v>
      </c>
      <c r="B24" s="16">
        <v>3.5228000000000001E-4</v>
      </c>
      <c r="C24" s="10">
        <v>6.9398000000000001E-2</v>
      </c>
      <c r="D24" s="16">
        <v>1.3178999999999999E-7</v>
      </c>
      <c r="E24" s="16">
        <v>1.7780999999999999E-8</v>
      </c>
      <c r="F24" s="16">
        <v>13.492000000000001</v>
      </c>
      <c r="G24" s="10">
        <v>-97.29</v>
      </c>
      <c r="H24" s="10">
        <v>9.4992000000000001</v>
      </c>
      <c r="I24" s="10">
        <v>9.7637999999999998</v>
      </c>
      <c r="J24" s="16">
        <v>4.7950999999999997E-8</v>
      </c>
      <c r="K24" s="16">
        <v>1.6831E-8</v>
      </c>
      <c r="L24" s="16">
        <v>35.1</v>
      </c>
      <c r="M24" s="10">
        <v>0.84750999999999999</v>
      </c>
      <c r="N24" s="16">
        <v>3.0504E-2</v>
      </c>
      <c r="O24" s="16">
        <v>3.5992000000000002</v>
      </c>
      <c r="P24" s="10">
        <v>27006</v>
      </c>
      <c r="Q24" s="16">
        <v>34.911000000000001</v>
      </c>
      <c r="R24" s="16">
        <v>0.12927</v>
      </c>
      <c r="S24" s="17">
        <v>1.5961E-12</v>
      </c>
      <c r="T24" s="16">
        <v>3.3553999999999999E-14</v>
      </c>
      <c r="U24" s="16">
        <v>2.1021999999999998</v>
      </c>
      <c r="V24" s="10">
        <v>0.96269000000000005</v>
      </c>
      <c r="W24" s="16">
        <v>1.1814E-3</v>
      </c>
      <c r="X24" s="16">
        <v>0.12272</v>
      </c>
      <c r="Z24" s="16">
        <f t="shared" si="2"/>
        <v>1.3178999999999999E-7</v>
      </c>
      <c r="AA24" s="10">
        <f t="shared" si="3"/>
        <v>26908.71</v>
      </c>
      <c r="AB24" s="16">
        <f t="shared" si="4"/>
        <v>4.7950999999999997E-8</v>
      </c>
      <c r="AC24" s="16">
        <f t="shared" si="5"/>
        <v>1.5961E-12</v>
      </c>
    </row>
    <row r="25" spans="1:29" x14ac:dyDescent="0.35">
      <c r="A25" s="10" t="s">
        <v>105</v>
      </c>
      <c r="B25" s="16">
        <v>3.5198E-4</v>
      </c>
      <c r="C25" s="10">
        <v>6.9339999999999999E-2</v>
      </c>
      <c r="D25" s="16">
        <v>1.311E-7</v>
      </c>
      <c r="E25" s="16">
        <v>1.7783000000000001E-8</v>
      </c>
      <c r="F25" s="16">
        <v>13.564</v>
      </c>
      <c r="G25" s="10">
        <v>-96.6</v>
      </c>
      <c r="H25" s="10">
        <v>9.5015000000000001</v>
      </c>
      <c r="I25" s="10">
        <v>9.8359000000000005</v>
      </c>
      <c r="J25" s="16">
        <v>4.9911000000000003E-8</v>
      </c>
      <c r="K25" s="16">
        <v>1.7505E-8</v>
      </c>
      <c r="L25" s="16">
        <v>35.072000000000003</v>
      </c>
      <c r="M25" s="10">
        <v>0.84392999999999996</v>
      </c>
      <c r="N25" s="16">
        <v>3.0488000000000001E-2</v>
      </c>
      <c r="O25" s="16">
        <v>3.6126</v>
      </c>
      <c r="P25" s="10">
        <v>26983</v>
      </c>
      <c r="Q25" s="16">
        <v>34.978999999999999</v>
      </c>
      <c r="R25" s="16">
        <v>0.12963</v>
      </c>
      <c r="S25" s="17">
        <v>1.5942E-12</v>
      </c>
      <c r="T25" s="16">
        <v>3.3540000000000001E-14</v>
      </c>
      <c r="U25" s="16">
        <v>2.1038999999999999</v>
      </c>
      <c r="V25" s="10">
        <v>0.96274999999999999</v>
      </c>
      <c r="W25" s="16">
        <v>1.1823999999999999E-3</v>
      </c>
      <c r="X25" s="16">
        <v>0.12281</v>
      </c>
      <c r="Z25" s="18">
        <f t="shared" si="2"/>
        <v>1.311E-7</v>
      </c>
      <c r="AA25" s="11">
        <f t="shared" si="3"/>
        <v>26886.400000000001</v>
      </c>
      <c r="AB25" s="18">
        <f t="shared" si="4"/>
        <v>4.9911000000000003E-8</v>
      </c>
      <c r="AC25" s="18">
        <f t="shared" si="5"/>
        <v>1.5942E-12</v>
      </c>
    </row>
    <row r="26" spans="1:29" x14ac:dyDescent="0.35">
      <c r="A26" s="13" t="s">
        <v>23</v>
      </c>
      <c r="B26" s="13">
        <f t="shared" ref="B26:X26" si="6">AVERAGE(B21:B25)</f>
        <v>3.5261E-4</v>
      </c>
      <c r="C26" s="13">
        <f t="shared" si="6"/>
        <v>6.9463800000000006E-2</v>
      </c>
      <c r="D26" s="13">
        <f t="shared" si="6"/>
        <v>1.3187E-7</v>
      </c>
      <c r="E26" s="13">
        <f t="shared" si="6"/>
        <v>1.77864E-8</v>
      </c>
      <c r="F26" s="13">
        <f t="shared" si="6"/>
        <v>13.489600000000001</v>
      </c>
      <c r="G26" s="13">
        <f t="shared" si="6"/>
        <v>-97.225999999999999</v>
      </c>
      <c r="H26" s="13">
        <f t="shared" si="6"/>
        <v>9.5029400000000006</v>
      </c>
      <c r="I26" s="13">
        <f t="shared" si="6"/>
        <v>9.7753400000000017</v>
      </c>
      <c r="J26" s="13">
        <f t="shared" si="6"/>
        <v>4.8106000000000001E-8</v>
      </c>
      <c r="K26" s="13">
        <f t="shared" si="6"/>
        <v>1.68876E-8</v>
      </c>
      <c r="L26" s="13">
        <f t="shared" si="6"/>
        <v>35.106999999999999</v>
      </c>
      <c r="M26" s="13">
        <f t="shared" si="6"/>
        <v>0.84726600000000007</v>
      </c>
      <c r="N26" s="13">
        <f t="shared" si="6"/>
        <v>3.0510800000000005E-2</v>
      </c>
      <c r="O26" s="13">
        <f t="shared" si="6"/>
        <v>3.6010999999999997</v>
      </c>
      <c r="P26" s="13">
        <f t="shared" si="6"/>
        <v>26993.4</v>
      </c>
      <c r="Q26" s="13">
        <f t="shared" si="6"/>
        <v>34.9206</v>
      </c>
      <c r="R26" s="13">
        <f t="shared" si="6"/>
        <v>0.12936600000000001</v>
      </c>
      <c r="S26" s="19">
        <f t="shared" si="6"/>
        <v>1.5966600000000002E-12</v>
      </c>
      <c r="T26" s="13">
        <f t="shared" si="6"/>
        <v>3.3588599999999998E-14</v>
      </c>
      <c r="U26" s="13">
        <f t="shared" si="6"/>
        <v>2.1036999999999999</v>
      </c>
      <c r="V26" s="13">
        <f t="shared" si="6"/>
        <v>0.96268200000000004</v>
      </c>
      <c r="W26" s="13">
        <f t="shared" si="6"/>
        <v>1.18224E-3</v>
      </c>
      <c r="X26" s="13">
        <f t="shared" si="6"/>
        <v>0.122806</v>
      </c>
      <c r="Z26" s="10">
        <f>AVERAGE(Z21:Z25)</f>
        <v>1.3187E-7</v>
      </c>
      <c r="AA26" s="10">
        <f>AVERAGE(AA21:AA25)</f>
        <v>26896.173999999999</v>
      </c>
      <c r="AB26" s="10">
        <f>AVERAGE(AB21:AB25)</f>
        <v>4.8106000000000001E-8</v>
      </c>
      <c r="AC26" s="10">
        <f>AVERAGE(AC21:AC25)</f>
        <v>1.5966600000000002E-12</v>
      </c>
    </row>
    <row r="28" spans="1:29" x14ac:dyDescent="0.35">
      <c r="A28" s="21">
        <v>4</v>
      </c>
    </row>
    <row r="29" spans="1:29" x14ac:dyDescent="0.35">
      <c r="A29" s="12" t="s">
        <v>56</v>
      </c>
      <c r="B29" s="12" t="s">
        <v>12</v>
      </c>
      <c r="C29" s="12" t="s">
        <v>13</v>
      </c>
      <c r="D29" s="12" t="s">
        <v>25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26</v>
      </c>
      <c r="K29" s="12" t="s">
        <v>27</v>
      </c>
      <c r="L29" s="12" t="s">
        <v>28</v>
      </c>
      <c r="M29" s="12" t="s">
        <v>29</v>
      </c>
      <c r="N29" s="12" t="s">
        <v>30</v>
      </c>
      <c r="O29" s="12" t="s">
        <v>31</v>
      </c>
      <c r="P29" s="12" t="s">
        <v>32</v>
      </c>
      <c r="Q29" s="12" t="s">
        <v>19</v>
      </c>
      <c r="R29" s="12" t="s">
        <v>20</v>
      </c>
      <c r="S29" s="12" t="s">
        <v>33</v>
      </c>
      <c r="T29" s="12" t="s">
        <v>34</v>
      </c>
      <c r="U29" s="12" t="s">
        <v>35</v>
      </c>
      <c r="V29" s="12" t="s">
        <v>36</v>
      </c>
      <c r="W29" s="12" t="s">
        <v>37</v>
      </c>
      <c r="X29" s="12" t="s">
        <v>38</v>
      </c>
      <c r="Z29" s="10" t="s">
        <v>42</v>
      </c>
      <c r="AA29" s="10" t="s">
        <v>41</v>
      </c>
      <c r="AB29" s="10" t="s">
        <v>43</v>
      </c>
      <c r="AC29" s="10" t="s">
        <v>44</v>
      </c>
    </row>
    <row r="30" spans="1:29" x14ac:dyDescent="0.35">
      <c r="A30" s="10" t="s">
        <v>106</v>
      </c>
      <c r="B30" s="16">
        <v>3.5040000000000001E-4</v>
      </c>
      <c r="C30" s="10">
        <v>6.9029999999999994E-2</v>
      </c>
      <c r="D30" s="16">
        <v>1.3227000000000001E-7</v>
      </c>
      <c r="E30" s="16">
        <v>1.775E-8</v>
      </c>
      <c r="F30" s="16">
        <v>13.42</v>
      </c>
      <c r="G30" s="10">
        <v>-96.93</v>
      </c>
      <c r="H30" s="10">
        <v>9.5050000000000008</v>
      </c>
      <c r="I30" s="10">
        <v>9.8059999999999992</v>
      </c>
      <c r="J30" s="16">
        <v>5.1825999999999997E-8</v>
      </c>
      <c r="K30" s="16">
        <v>1.8008999999999999E-8</v>
      </c>
      <c r="L30" s="16">
        <v>34.749000000000002</v>
      </c>
      <c r="M30" s="10">
        <v>0.84079999999999999</v>
      </c>
      <c r="N30" s="16">
        <v>3.0213E-2</v>
      </c>
      <c r="O30" s="16">
        <v>3.5933999999999999</v>
      </c>
      <c r="P30" s="10">
        <v>26729</v>
      </c>
      <c r="Q30" s="16">
        <v>34.71</v>
      </c>
      <c r="R30" s="16">
        <v>0.12986</v>
      </c>
      <c r="S30" s="17">
        <v>1.6009999999999999E-12</v>
      </c>
      <c r="T30" s="16">
        <v>3.3756E-14</v>
      </c>
      <c r="U30" s="16">
        <v>2.1084000000000001</v>
      </c>
      <c r="V30" s="10">
        <v>0.96257000000000004</v>
      </c>
      <c r="W30" s="16">
        <v>1.1850000000000001E-3</v>
      </c>
      <c r="X30" s="16">
        <v>0.12311</v>
      </c>
      <c r="Z30" s="14"/>
      <c r="AA30" s="13"/>
      <c r="AB30" s="14"/>
      <c r="AC30" s="14"/>
    </row>
    <row r="31" spans="1:29" x14ac:dyDescent="0.35">
      <c r="A31" s="10" t="s">
        <v>107</v>
      </c>
      <c r="B31" s="16">
        <v>3.5087999999999997E-4</v>
      </c>
      <c r="C31" s="10">
        <v>6.9123000000000004E-2</v>
      </c>
      <c r="D31" s="16">
        <v>1.3005E-7</v>
      </c>
      <c r="E31" s="16">
        <v>1.7759E-8</v>
      </c>
      <c r="F31" s="16">
        <v>13.656000000000001</v>
      </c>
      <c r="G31" s="10">
        <v>-95.09</v>
      </c>
      <c r="H31" s="10">
        <v>9.5014000000000003</v>
      </c>
      <c r="I31" s="10">
        <v>9.9920000000000009</v>
      </c>
      <c r="J31" s="16">
        <v>5.1897999999999999E-8</v>
      </c>
      <c r="K31" s="16">
        <v>1.8036E-8</v>
      </c>
      <c r="L31" s="16">
        <v>34.753</v>
      </c>
      <c r="M31" s="10">
        <v>0.84053999999999995</v>
      </c>
      <c r="N31" s="16">
        <v>3.0217000000000001E-2</v>
      </c>
      <c r="O31" s="16">
        <v>3.5950000000000002</v>
      </c>
      <c r="P31" s="10">
        <v>26759</v>
      </c>
      <c r="Q31" s="16">
        <v>34.753</v>
      </c>
      <c r="R31" s="16">
        <v>0.12987000000000001</v>
      </c>
      <c r="S31" s="17">
        <v>1.5889E-12</v>
      </c>
      <c r="T31" s="16">
        <v>3.3495E-14</v>
      </c>
      <c r="U31" s="16">
        <v>2.1080999999999999</v>
      </c>
      <c r="V31" s="10">
        <v>0.96296000000000004</v>
      </c>
      <c r="W31" s="16">
        <v>1.1848E-3</v>
      </c>
      <c r="X31" s="16">
        <v>0.12304</v>
      </c>
      <c r="Z31" s="16"/>
      <c r="AB31" s="16"/>
      <c r="AC31" s="16"/>
    </row>
    <row r="32" spans="1:29" x14ac:dyDescent="0.35">
      <c r="A32" s="10" t="s">
        <v>108</v>
      </c>
      <c r="B32" s="16">
        <v>3.4979E-4</v>
      </c>
      <c r="C32" s="10">
        <v>6.8907999999999997E-2</v>
      </c>
      <c r="D32" s="16">
        <v>1.3255999999999999E-7</v>
      </c>
      <c r="E32" s="16">
        <v>1.7745999999999999E-8</v>
      </c>
      <c r="F32" s="16">
        <v>13.387</v>
      </c>
      <c r="G32" s="10">
        <v>-97.34</v>
      </c>
      <c r="H32" s="10">
        <v>9.5006000000000004</v>
      </c>
      <c r="I32" s="10">
        <v>9.7601999999999993</v>
      </c>
      <c r="J32" s="16">
        <v>5.3842E-8</v>
      </c>
      <c r="K32" s="16">
        <v>1.8784000000000001E-8</v>
      </c>
      <c r="L32" s="16">
        <v>34.887</v>
      </c>
      <c r="M32" s="10">
        <v>0.83764000000000005</v>
      </c>
      <c r="N32" s="16">
        <v>3.0339999999999999E-2</v>
      </c>
      <c r="O32" s="16">
        <v>3.6221000000000001</v>
      </c>
      <c r="P32" s="10">
        <v>26781</v>
      </c>
      <c r="Q32" s="16">
        <v>34.826000000000001</v>
      </c>
      <c r="R32" s="16">
        <v>0.13003999999999999</v>
      </c>
      <c r="S32" s="17">
        <v>1.5988E-12</v>
      </c>
      <c r="T32" s="16">
        <v>3.3674999999999999E-14</v>
      </c>
      <c r="U32" s="16">
        <v>2.1063000000000001</v>
      </c>
      <c r="V32" s="10">
        <v>0.96258999999999995</v>
      </c>
      <c r="W32" s="16">
        <v>1.1838E-3</v>
      </c>
      <c r="X32" s="16">
        <v>0.12298000000000001</v>
      </c>
      <c r="Z32" s="16"/>
      <c r="AB32" s="16"/>
      <c r="AC32" s="16"/>
    </row>
    <row r="33" spans="1:29" x14ac:dyDescent="0.35">
      <c r="A33" s="10" t="s">
        <v>109</v>
      </c>
      <c r="B33" s="16">
        <v>3.5233999999999998E-4</v>
      </c>
      <c r="C33" s="10">
        <v>6.9411E-2</v>
      </c>
      <c r="D33" s="16">
        <v>1.3176000000000001E-7</v>
      </c>
      <c r="E33" s="16">
        <v>1.7789999999999999E-8</v>
      </c>
      <c r="F33" s="16">
        <v>13.502000000000001</v>
      </c>
      <c r="G33" s="10">
        <v>-96.45</v>
      </c>
      <c r="H33" s="10">
        <v>9.5189000000000004</v>
      </c>
      <c r="I33" s="10">
        <v>9.8693000000000008</v>
      </c>
      <c r="J33" s="16">
        <v>5.2175000000000002E-8</v>
      </c>
      <c r="K33" s="16">
        <v>1.8217E-8</v>
      </c>
      <c r="L33" s="16">
        <v>34.914999999999999</v>
      </c>
      <c r="M33" s="10">
        <v>0.84014</v>
      </c>
      <c r="N33" s="16">
        <v>3.0359000000000001E-2</v>
      </c>
      <c r="O33" s="16">
        <v>3.6135999999999999</v>
      </c>
      <c r="P33" s="10">
        <v>26794</v>
      </c>
      <c r="Q33" s="16">
        <v>34.892000000000003</v>
      </c>
      <c r="R33" s="16">
        <v>0.13022</v>
      </c>
      <c r="S33" s="17">
        <v>1.5964999999999999E-12</v>
      </c>
      <c r="T33" s="16">
        <v>3.3718000000000001E-14</v>
      </c>
      <c r="U33" s="16">
        <v>2.1120000000000001</v>
      </c>
      <c r="V33" s="10">
        <v>0.96272000000000002</v>
      </c>
      <c r="W33" s="16">
        <v>1.1869000000000001E-3</v>
      </c>
      <c r="X33" s="16">
        <v>0.12329</v>
      </c>
      <c r="Z33" s="16"/>
      <c r="AB33" s="16"/>
      <c r="AC33" s="16"/>
    </row>
    <row r="34" spans="1:29" x14ac:dyDescent="0.35">
      <c r="A34" s="10" t="s">
        <v>110</v>
      </c>
      <c r="B34" s="16">
        <v>3.4716E-4</v>
      </c>
      <c r="C34" s="10">
        <v>6.8390000000000006E-2</v>
      </c>
      <c r="D34" s="16">
        <v>1.3423999999999999E-7</v>
      </c>
      <c r="E34" s="16">
        <v>1.7674E-8</v>
      </c>
      <c r="F34" s="16">
        <v>13.166</v>
      </c>
      <c r="G34" s="10">
        <v>-98.81</v>
      </c>
      <c r="H34" s="10">
        <v>9.4677000000000007</v>
      </c>
      <c r="I34" s="10">
        <v>9.5816999999999997</v>
      </c>
      <c r="J34" s="16">
        <v>5.4542E-8</v>
      </c>
      <c r="K34" s="16">
        <v>1.8981E-8</v>
      </c>
      <c r="L34" s="16">
        <v>34.801000000000002</v>
      </c>
      <c r="M34" s="10">
        <v>0.83662999999999998</v>
      </c>
      <c r="N34" s="16">
        <v>3.0268E-2</v>
      </c>
      <c r="O34" s="16">
        <v>3.6177999999999999</v>
      </c>
      <c r="P34" s="10">
        <v>26764</v>
      </c>
      <c r="Q34" s="16">
        <v>34.722000000000001</v>
      </c>
      <c r="R34" s="16">
        <v>0.12973000000000001</v>
      </c>
      <c r="S34" s="17">
        <v>1.6081E-12</v>
      </c>
      <c r="T34" s="16">
        <v>3.3765000000000002E-14</v>
      </c>
      <c r="U34" s="16">
        <v>2.0996999999999999</v>
      </c>
      <c r="V34" s="10">
        <v>0.96231</v>
      </c>
      <c r="W34" s="16">
        <v>1.1802E-3</v>
      </c>
      <c r="X34" s="16">
        <v>0.12264</v>
      </c>
      <c r="Z34" s="18"/>
      <c r="AA34" s="11"/>
      <c r="AB34" s="18"/>
      <c r="AC34" s="18"/>
    </row>
    <row r="35" spans="1:29" x14ac:dyDescent="0.35">
      <c r="A35" s="13" t="s">
        <v>23</v>
      </c>
      <c r="B35" s="13">
        <f t="shared" ref="B35:X35" si="7">AVERAGE(B30:B34)</f>
        <v>3.50114E-4</v>
      </c>
      <c r="C35" s="13">
        <f t="shared" si="7"/>
        <v>6.8972400000000003E-2</v>
      </c>
      <c r="D35" s="13">
        <f t="shared" si="7"/>
        <v>1.3217600000000001E-7</v>
      </c>
      <c r="E35" s="13">
        <f t="shared" si="7"/>
        <v>1.7743799999999999E-8</v>
      </c>
      <c r="F35" s="13">
        <f t="shared" si="7"/>
        <v>13.4262</v>
      </c>
      <c r="G35" s="13">
        <f t="shared" si="7"/>
        <v>-96.924000000000007</v>
      </c>
      <c r="H35" s="13">
        <f t="shared" si="7"/>
        <v>9.4987200000000005</v>
      </c>
      <c r="I35" s="13">
        <f t="shared" si="7"/>
        <v>9.8018400000000003</v>
      </c>
      <c r="J35" s="13">
        <f t="shared" si="7"/>
        <v>5.28566E-8</v>
      </c>
      <c r="K35" s="13">
        <f t="shared" si="7"/>
        <v>1.84054E-8</v>
      </c>
      <c r="L35" s="13">
        <f t="shared" si="7"/>
        <v>34.821000000000005</v>
      </c>
      <c r="M35" s="13">
        <f t="shared" si="7"/>
        <v>0.83915000000000006</v>
      </c>
      <c r="N35" s="13">
        <f t="shared" si="7"/>
        <v>3.0279399999999995E-2</v>
      </c>
      <c r="O35" s="13">
        <f t="shared" si="7"/>
        <v>3.6083799999999995</v>
      </c>
      <c r="P35" s="13">
        <f t="shared" si="7"/>
        <v>26765.4</v>
      </c>
      <c r="Q35" s="13">
        <f t="shared" si="7"/>
        <v>34.7806</v>
      </c>
      <c r="R35" s="13">
        <f t="shared" si="7"/>
        <v>0.129944</v>
      </c>
      <c r="S35" s="19">
        <f t="shared" si="7"/>
        <v>1.59866E-12</v>
      </c>
      <c r="T35" s="13">
        <f t="shared" si="7"/>
        <v>3.3681800000000005E-14</v>
      </c>
      <c r="U35" s="13">
        <f t="shared" si="7"/>
        <v>2.1069</v>
      </c>
      <c r="V35" s="13">
        <f t="shared" si="7"/>
        <v>0.9626300000000001</v>
      </c>
      <c r="W35" s="13">
        <f t="shared" si="7"/>
        <v>1.18414E-3</v>
      </c>
      <c r="X35" s="13">
        <f t="shared" si="7"/>
        <v>0.12301199999999998</v>
      </c>
      <c r="Z35" s="10" t="e">
        <f>AVERAGE(Z30:Z34)</f>
        <v>#DIV/0!</v>
      </c>
      <c r="AA35" s="10" t="e">
        <f>AVERAGE(AA30:AA34)</f>
        <v>#DIV/0!</v>
      </c>
      <c r="AB35" s="10" t="e">
        <f>AVERAGE(AB30:AB34)</f>
        <v>#DIV/0!</v>
      </c>
      <c r="AC35" s="10" t="e">
        <f>AVERAGE(AC30:AC34)</f>
        <v>#DIV/0!</v>
      </c>
    </row>
    <row r="37" spans="1:29" x14ac:dyDescent="0.35">
      <c r="A37" s="22">
        <v>0.05</v>
      </c>
    </row>
    <row r="38" spans="1:29" x14ac:dyDescent="0.35">
      <c r="A38" s="12" t="s">
        <v>60</v>
      </c>
      <c r="B38" s="12" t="s">
        <v>12</v>
      </c>
      <c r="C38" s="12" t="s">
        <v>13</v>
      </c>
      <c r="D38" s="12" t="s">
        <v>61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62</v>
      </c>
      <c r="K38" s="12" t="s">
        <v>63</v>
      </c>
      <c r="L38" s="12" t="s">
        <v>64</v>
      </c>
      <c r="M38" s="12" t="s">
        <v>65</v>
      </c>
      <c r="N38" s="12" t="s">
        <v>66</v>
      </c>
      <c r="O38" s="12" t="s">
        <v>67</v>
      </c>
      <c r="P38" s="12" t="s">
        <v>68</v>
      </c>
      <c r="Q38" s="12" t="s">
        <v>19</v>
      </c>
      <c r="R38" s="12" t="s">
        <v>20</v>
      </c>
      <c r="S38" s="12" t="s">
        <v>69</v>
      </c>
      <c r="T38" s="12" t="s">
        <v>70</v>
      </c>
      <c r="U38" s="12" t="s">
        <v>71</v>
      </c>
      <c r="V38" s="12" t="s">
        <v>72</v>
      </c>
      <c r="W38" s="12" t="s">
        <v>73</v>
      </c>
      <c r="X38" s="12" t="s">
        <v>74</v>
      </c>
      <c r="Z38" s="10" t="s">
        <v>42</v>
      </c>
      <c r="AA38" s="10" t="s">
        <v>41</v>
      </c>
      <c r="AB38" s="10" t="s">
        <v>43</v>
      </c>
      <c r="AC38" s="10" t="s">
        <v>44</v>
      </c>
    </row>
    <row r="39" spans="1:29" x14ac:dyDescent="0.35">
      <c r="A39" s="10" t="s">
        <v>111</v>
      </c>
      <c r="B39" s="16">
        <v>3.5659E-4</v>
      </c>
      <c r="C39" s="10">
        <v>7.0249000000000006E-2</v>
      </c>
      <c r="D39" s="16">
        <v>1.3215999999999999E-7</v>
      </c>
      <c r="E39" s="16">
        <v>1.7891000000000001E-8</v>
      </c>
      <c r="F39" s="16">
        <v>13.537000000000001</v>
      </c>
      <c r="G39" s="10">
        <v>-95.82</v>
      </c>
      <c r="H39" s="10">
        <v>9.5809999999999995</v>
      </c>
      <c r="I39" s="10">
        <v>9.9990000000000006</v>
      </c>
      <c r="J39" s="16">
        <v>5.4691000000000003E-8</v>
      </c>
      <c r="K39" s="16">
        <v>1.9210000000000001E-8</v>
      </c>
      <c r="L39" s="16">
        <v>35.125</v>
      </c>
      <c r="M39" s="10">
        <v>0.83636999999999995</v>
      </c>
      <c r="N39" s="16">
        <v>3.0549E-2</v>
      </c>
      <c r="O39" s="16">
        <v>3.6526000000000001</v>
      </c>
      <c r="P39" s="10">
        <v>26667</v>
      </c>
      <c r="Q39" s="16">
        <v>35.058999999999997</v>
      </c>
      <c r="R39" s="16">
        <v>0.13147</v>
      </c>
      <c r="S39" s="17">
        <v>1.5976999999999999E-12</v>
      </c>
      <c r="T39" s="16">
        <v>3.4019E-14</v>
      </c>
      <c r="U39" s="16">
        <v>2.1292</v>
      </c>
      <c r="V39" s="10">
        <v>0.96272999999999997</v>
      </c>
      <c r="W39" s="16">
        <v>1.1967E-3</v>
      </c>
      <c r="X39" s="16">
        <v>0.12429999999999999</v>
      </c>
      <c r="Z39" s="14"/>
      <c r="AA39" s="13"/>
      <c r="AB39" s="14"/>
      <c r="AC39" s="14"/>
    </row>
    <row r="40" spans="1:29" x14ac:dyDescent="0.35">
      <c r="A40" s="10" t="s">
        <v>112</v>
      </c>
      <c r="B40" s="16">
        <v>3.4707E-4</v>
      </c>
      <c r="C40" s="10">
        <v>6.8372000000000002E-2</v>
      </c>
      <c r="D40" s="16">
        <v>1.3294E-7</v>
      </c>
      <c r="E40" s="16">
        <v>1.7681999999999999E-8</v>
      </c>
      <c r="F40" s="16">
        <v>13.301</v>
      </c>
      <c r="G40" s="10">
        <v>-97.45</v>
      </c>
      <c r="H40" s="10">
        <v>9.4769000000000005</v>
      </c>
      <c r="I40" s="10">
        <v>9.7248999999999999</v>
      </c>
      <c r="J40" s="16">
        <v>5.6307000000000003E-8</v>
      </c>
      <c r="K40" s="16">
        <v>1.9457E-8</v>
      </c>
      <c r="L40" s="16">
        <v>34.555</v>
      </c>
      <c r="M40" s="10">
        <v>0.83343999999999996</v>
      </c>
      <c r="N40" s="16">
        <v>3.0061999999999998E-2</v>
      </c>
      <c r="O40" s="16">
        <v>3.6070000000000002</v>
      </c>
      <c r="P40" s="10">
        <v>26663</v>
      </c>
      <c r="Q40" s="16">
        <v>34.713000000000001</v>
      </c>
      <c r="R40" s="16">
        <v>0.13019</v>
      </c>
      <c r="S40" s="17">
        <v>1.606E-12</v>
      </c>
      <c r="T40" s="16">
        <v>3.3799999999999999E-14</v>
      </c>
      <c r="U40" s="16">
        <v>2.1046</v>
      </c>
      <c r="V40" s="10">
        <v>0.96242000000000005</v>
      </c>
      <c r="W40" s="16">
        <v>1.183E-3</v>
      </c>
      <c r="X40" s="16">
        <v>0.12292</v>
      </c>
      <c r="Z40" s="16"/>
      <c r="AB40" s="16"/>
      <c r="AC40" s="16"/>
    </row>
    <row r="41" spans="1:29" x14ac:dyDescent="0.35">
      <c r="A41" s="10" t="s">
        <v>113</v>
      </c>
      <c r="B41" s="16">
        <v>3.4426999999999998E-4</v>
      </c>
      <c r="C41" s="10">
        <v>6.7821000000000006E-2</v>
      </c>
      <c r="D41" s="16">
        <v>1.3404E-7</v>
      </c>
      <c r="E41" s="16">
        <v>1.7625999999999998E-8</v>
      </c>
      <c r="F41" s="16">
        <v>13.15</v>
      </c>
      <c r="G41" s="10">
        <v>-98.14</v>
      </c>
      <c r="H41" s="10">
        <v>9.4549000000000003</v>
      </c>
      <c r="I41" s="10">
        <v>9.6341000000000001</v>
      </c>
      <c r="J41" s="16">
        <v>5.7747000000000001E-8</v>
      </c>
      <c r="K41" s="16">
        <v>1.9942000000000001E-8</v>
      </c>
      <c r="L41" s="16">
        <v>34.533000000000001</v>
      </c>
      <c r="M41" s="10">
        <v>0.83165</v>
      </c>
      <c r="N41" s="16">
        <v>3.0047000000000001E-2</v>
      </c>
      <c r="O41" s="16">
        <v>3.6128999999999998</v>
      </c>
      <c r="P41" s="10">
        <v>26624</v>
      </c>
      <c r="Q41" s="16">
        <v>34.578000000000003</v>
      </c>
      <c r="R41" s="16">
        <v>0.12988</v>
      </c>
      <c r="S41" s="17">
        <v>1.6095E-12</v>
      </c>
      <c r="T41" s="16">
        <v>3.3773E-14</v>
      </c>
      <c r="U41" s="16">
        <v>2.0983999999999998</v>
      </c>
      <c r="V41" s="10">
        <v>0.96225000000000005</v>
      </c>
      <c r="W41" s="16">
        <v>1.1795E-3</v>
      </c>
      <c r="X41" s="16">
        <v>0.12257999999999999</v>
      </c>
      <c r="Z41" s="16"/>
      <c r="AB41" s="16"/>
      <c r="AC41" s="16"/>
    </row>
    <row r="42" spans="1:29" x14ac:dyDescent="0.35">
      <c r="A42" s="10" t="s">
        <v>114</v>
      </c>
      <c r="B42" s="16">
        <v>3.4559E-4</v>
      </c>
      <c r="C42" s="10">
        <v>6.8081000000000003E-2</v>
      </c>
      <c r="D42" s="16">
        <v>1.3285E-7</v>
      </c>
      <c r="E42" s="16">
        <v>1.7663999999999999E-8</v>
      </c>
      <c r="F42" s="16">
        <v>13.295999999999999</v>
      </c>
      <c r="G42" s="10">
        <v>-97.15</v>
      </c>
      <c r="H42" s="10">
        <v>9.4740000000000002</v>
      </c>
      <c r="I42" s="10">
        <v>9.7518999999999991</v>
      </c>
      <c r="J42" s="16">
        <v>5.8429E-8</v>
      </c>
      <c r="K42" s="16">
        <v>2.0094000000000001E-8</v>
      </c>
      <c r="L42" s="16">
        <v>34.39</v>
      </c>
      <c r="M42" s="10">
        <v>0.83018000000000003</v>
      </c>
      <c r="N42" s="16">
        <v>2.9926000000000001E-2</v>
      </c>
      <c r="O42" s="16">
        <v>3.6048</v>
      </c>
      <c r="P42" s="10">
        <v>26576</v>
      </c>
      <c r="Q42" s="16">
        <v>34.636000000000003</v>
      </c>
      <c r="R42" s="16">
        <v>0.13033</v>
      </c>
      <c r="S42" s="17">
        <v>1.6030999999999999E-12</v>
      </c>
      <c r="T42" s="16">
        <v>3.3739E-14</v>
      </c>
      <c r="U42" s="16">
        <v>2.1046</v>
      </c>
      <c r="V42" s="10">
        <v>0.96248</v>
      </c>
      <c r="W42" s="16">
        <v>1.183E-3</v>
      </c>
      <c r="X42" s="16">
        <v>0.12291000000000001</v>
      </c>
      <c r="Z42" s="16"/>
      <c r="AB42" s="16"/>
      <c r="AC42" s="16"/>
    </row>
    <row r="43" spans="1:29" x14ac:dyDescent="0.35">
      <c r="A43" s="11" t="s">
        <v>115</v>
      </c>
      <c r="B43" s="18">
        <v>3.4059999999999998E-4</v>
      </c>
      <c r="C43" s="11">
        <v>6.7098000000000005E-2</v>
      </c>
      <c r="D43" s="18">
        <v>1.3507999999999999E-7</v>
      </c>
      <c r="E43" s="18">
        <v>1.7550000000000002E-8</v>
      </c>
      <c r="F43" s="18">
        <v>12.992000000000001</v>
      </c>
      <c r="G43" s="11">
        <v>-98.54</v>
      </c>
      <c r="H43" s="11">
        <v>9.4186999999999994</v>
      </c>
      <c r="I43" s="11">
        <v>9.5582999999999991</v>
      </c>
      <c r="J43" s="18">
        <v>5.9946E-8</v>
      </c>
      <c r="K43" s="18">
        <v>2.0430999999999999E-8</v>
      </c>
      <c r="L43" s="18">
        <v>34.082000000000001</v>
      </c>
      <c r="M43" s="11">
        <v>0.82777000000000001</v>
      </c>
      <c r="N43" s="18">
        <v>2.9662000000000001E-2</v>
      </c>
      <c r="O43" s="18">
        <v>3.5834000000000001</v>
      </c>
      <c r="P43" s="11">
        <v>26557</v>
      </c>
      <c r="Q43" s="18">
        <v>34.445999999999998</v>
      </c>
      <c r="R43" s="18">
        <v>0.12970999999999999</v>
      </c>
      <c r="S43" s="23">
        <v>1.6049999999999999E-12</v>
      </c>
      <c r="T43" s="18">
        <v>3.3574999999999998E-14</v>
      </c>
      <c r="U43" s="18">
        <v>2.0918999999999999</v>
      </c>
      <c r="V43" s="11">
        <v>0.96238000000000001</v>
      </c>
      <c r="W43" s="18">
        <v>1.1758999999999999E-3</v>
      </c>
      <c r="X43" s="18">
        <v>0.12218999999999999</v>
      </c>
      <c r="Z43" s="18"/>
      <c r="AA43" s="11"/>
      <c r="AB43" s="18"/>
      <c r="AC43" s="18"/>
    </row>
    <row r="44" spans="1:29" x14ac:dyDescent="0.35">
      <c r="A44" s="10" t="s">
        <v>23</v>
      </c>
      <c r="B44" s="10">
        <f t="shared" ref="B44:X44" si="8">AVERAGE(B39:B43)</f>
        <v>3.4682400000000003E-4</v>
      </c>
      <c r="C44" s="10">
        <f t="shared" si="8"/>
        <v>6.8324200000000002E-2</v>
      </c>
      <c r="D44" s="10">
        <f t="shared" si="8"/>
        <v>1.3341399999999998E-7</v>
      </c>
      <c r="E44" s="10">
        <f t="shared" si="8"/>
        <v>1.7682599999999998E-8</v>
      </c>
      <c r="F44" s="10">
        <f t="shared" si="8"/>
        <v>13.255199999999999</v>
      </c>
      <c r="G44" s="10">
        <f t="shared" si="8"/>
        <v>-97.419999999999987</v>
      </c>
      <c r="H44" s="10">
        <f t="shared" si="8"/>
        <v>9.4811000000000014</v>
      </c>
      <c r="I44" s="10">
        <f t="shared" si="8"/>
        <v>9.7336399999999994</v>
      </c>
      <c r="J44" s="10">
        <f t="shared" si="8"/>
        <v>5.7423999999999999E-8</v>
      </c>
      <c r="K44" s="10">
        <f t="shared" si="8"/>
        <v>1.9826799999999999E-8</v>
      </c>
      <c r="L44" s="10">
        <f t="shared" si="8"/>
        <v>34.536999999999999</v>
      </c>
      <c r="M44" s="10">
        <f t="shared" si="8"/>
        <v>0.8318819999999999</v>
      </c>
      <c r="N44" s="10">
        <f t="shared" si="8"/>
        <v>3.0049199999999998E-2</v>
      </c>
      <c r="O44" s="10">
        <f t="shared" si="8"/>
        <v>3.6121400000000001</v>
      </c>
      <c r="P44" s="10">
        <f t="shared" si="8"/>
        <v>26617.4</v>
      </c>
      <c r="Q44" s="10">
        <f t="shared" si="8"/>
        <v>34.686399999999999</v>
      </c>
      <c r="R44" s="10">
        <f t="shared" si="8"/>
        <v>0.13031600000000002</v>
      </c>
      <c r="S44" s="20">
        <f t="shared" si="8"/>
        <v>1.6042599999999999E-12</v>
      </c>
      <c r="T44" s="10">
        <f t="shared" si="8"/>
        <v>3.3781200000000001E-14</v>
      </c>
      <c r="U44" s="10">
        <f t="shared" si="8"/>
        <v>2.1057399999999999</v>
      </c>
      <c r="V44" s="10">
        <f t="shared" si="8"/>
        <v>0.96245200000000009</v>
      </c>
      <c r="W44" s="10">
        <f t="shared" si="8"/>
        <v>1.18362E-3</v>
      </c>
      <c r="X44" s="10">
        <f t="shared" si="8"/>
        <v>0.12298000000000001</v>
      </c>
      <c r="Z44" s="10" t="e">
        <f>AVERAGE(Z39:Z43)</f>
        <v>#DIV/0!</v>
      </c>
      <c r="AA44" s="10" t="e">
        <f>AVERAGE(AA39:AA43)</f>
        <v>#DIV/0!</v>
      </c>
      <c r="AB44" s="10" t="e">
        <f>AVERAGE(AB39:AB43)</f>
        <v>#DIV/0!</v>
      </c>
      <c r="AC44" s="10" t="e">
        <f>AVERAGE(AC39:AC43)</f>
        <v>#DIV/0!</v>
      </c>
    </row>
    <row r="46" spans="1:29" x14ac:dyDescent="0.35">
      <c r="A46" s="22">
        <v>0.06</v>
      </c>
    </row>
    <row r="47" spans="1:29" x14ac:dyDescent="0.35">
      <c r="A47" s="12" t="s">
        <v>56</v>
      </c>
      <c r="B47" s="12" t="s">
        <v>12</v>
      </c>
      <c r="C47" s="12" t="s">
        <v>13</v>
      </c>
      <c r="D47" s="12" t="s">
        <v>25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26</v>
      </c>
      <c r="K47" s="12" t="s">
        <v>27</v>
      </c>
      <c r="L47" s="12" t="s">
        <v>28</v>
      </c>
      <c r="M47" s="12" t="s">
        <v>29</v>
      </c>
      <c r="N47" s="12" t="s">
        <v>30</v>
      </c>
      <c r="O47" s="12" t="s">
        <v>31</v>
      </c>
      <c r="P47" s="12" t="s">
        <v>32</v>
      </c>
      <c r="Q47" s="12" t="s">
        <v>19</v>
      </c>
      <c r="R47" s="12" t="s">
        <v>20</v>
      </c>
      <c r="S47" s="12" t="s">
        <v>33</v>
      </c>
      <c r="T47" s="12" t="s">
        <v>34</v>
      </c>
      <c r="U47" s="12" t="s">
        <v>35</v>
      </c>
      <c r="V47" s="12" t="s">
        <v>36</v>
      </c>
      <c r="W47" s="12" t="s">
        <v>37</v>
      </c>
      <c r="X47" s="12" t="s">
        <v>38</v>
      </c>
      <c r="Z47" s="10" t="s">
        <v>42</v>
      </c>
      <c r="AA47" s="10" t="s">
        <v>41</v>
      </c>
      <c r="AB47" s="10" t="s">
        <v>43</v>
      </c>
      <c r="AC47" s="10" t="s">
        <v>44</v>
      </c>
    </row>
    <row r="48" spans="1:29" x14ac:dyDescent="0.35">
      <c r="A48" s="10" t="s">
        <v>196</v>
      </c>
      <c r="B48" s="16">
        <v>3.5138999999999998E-4</v>
      </c>
      <c r="C48" s="10">
        <v>6.9223000000000007E-2</v>
      </c>
      <c r="D48" s="16">
        <v>1.3274000000000001E-7</v>
      </c>
      <c r="E48" s="16">
        <v>1.7811E-8</v>
      </c>
      <c r="F48" s="16">
        <v>13.417999999999999</v>
      </c>
      <c r="G48" s="10">
        <v>-97.98</v>
      </c>
      <c r="H48" s="10">
        <v>9.5456000000000003</v>
      </c>
      <c r="I48" s="10">
        <v>9.7423999999999999</v>
      </c>
      <c r="J48" s="16">
        <v>5.7000000000000001E-8</v>
      </c>
      <c r="K48" s="16">
        <v>1.9767000000000001E-8</v>
      </c>
      <c r="L48" s="16">
        <v>34.679000000000002</v>
      </c>
      <c r="M48" s="10">
        <v>0.83199000000000001</v>
      </c>
      <c r="N48" s="16">
        <v>3.0172999999999998E-2</v>
      </c>
      <c r="O48" s="16">
        <v>3.6265999999999998</v>
      </c>
      <c r="P48" s="10">
        <v>26683</v>
      </c>
      <c r="Q48" s="16">
        <v>35.015999999999998</v>
      </c>
      <c r="R48" s="16">
        <v>0.13123000000000001</v>
      </c>
      <c r="S48" s="17">
        <v>1.6066E-12</v>
      </c>
      <c r="T48" s="16">
        <v>3.4043999999999999E-14</v>
      </c>
      <c r="U48" s="16">
        <v>2.1190000000000002</v>
      </c>
      <c r="V48" s="10">
        <v>0.96236999999999995</v>
      </c>
      <c r="W48" s="16">
        <v>1.1911000000000001E-3</v>
      </c>
      <c r="X48" s="16">
        <v>0.12377000000000001</v>
      </c>
      <c r="Z48" s="14"/>
      <c r="AA48" s="13"/>
      <c r="AB48" s="14"/>
      <c r="AC48" s="14"/>
    </row>
    <row r="49" spans="1:29" x14ac:dyDescent="0.35">
      <c r="A49" s="10" t="s">
        <v>197</v>
      </c>
      <c r="B49" s="16">
        <v>3.3874000000000003E-4</v>
      </c>
      <c r="C49" s="10">
        <v>6.6732E-2</v>
      </c>
      <c r="D49" s="16">
        <v>1.3868E-7</v>
      </c>
      <c r="E49" s="16">
        <v>1.7509000000000001E-8</v>
      </c>
      <c r="F49" s="16">
        <v>12.625</v>
      </c>
      <c r="G49" s="10">
        <v>-101.7</v>
      </c>
      <c r="H49" s="10">
        <v>9.4022000000000006</v>
      </c>
      <c r="I49" s="10">
        <v>9.2449999999999992</v>
      </c>
      <c r="J49" s="16">
        <v>6.0930000000000004E-8</v>
      </c>
      <c r="K49" s="16">
        <v>2.0803999999999999E-8</v>
      </c>
      <c r="L49" s="16">
        <v>34.143999999999998</v>
      </c>
      <c r="M49" s="10">
        <v>0.82650999999999997</v>
      </c>
      <c r="N49" s="16">
        <v>2.972E-2</v>
      </c>
      <c r="O49" s="16">
        <v>3.5958000000000001</v>
      </c>
      <c r="P49" s="10">
        <v>26608</v>
      </c>
      <c r="Q49" s="16">
        <v>34.475999999999999</v>
      </c>
      <c r="R49" s="16">
        <v>0.12956999999999999</v>
      </c>
      <c r="S49" s="17">
        <v>1.6193E-12</v>
      </c>
      <c r="T49" s="16">
        <v>3.3786000000000001E-14</v>
      </c>
      <c r="U49" s="16">
        <v>2.0865</v>
      </c>
      <c r="V49" s="10">
        <v>0.96189000000000002</v>
      </c>
      <c r="W49" s="16">
        <v>1.1728999999999999E-3</v>
      </c>
      <c r="X49" s="16">
        <v>0.12194000000000001</v>
      </c>
      <c r="Z49" s="16"/>
      <c r="AB49" s="16"/>
      <c r="AC49" s="16"/>
    </row>
    <row r="50" spans="1:29" x14ac:dyDescent="0.35">
      <c r="A50" s="10" t="s">
        <v>198</v>
      </c>
      <c r="B50" s="16">
        <v>3.4297E-4</v>
      </c>
      <c r="C50" s="10">
        <v>6.7566000000000001E-2</v>
      </c>
      <c r="D50" s="16">
        <v>1.3565E-7</v>
      </c>
      <c r="E50" s="16">
        <v>1.7613E-8</v>
      </c>
      <c r="F50" s="16">
        <v>12.984</v>
      </c>
      <c r="G50" s="10">
        <v>-99.51</v>
      </c>
      <c r="H50" s="10">
        <v>9.4550000000000001</v>
      </c>
      <c r="I50" s="10">
        <v>9.5015999999999998</v>
      </c>
      <c r="J50" s="16">
        <v>5.9178000000000002E-8</v>
      </c>
      <c r="K50" s="16">
        <v>2.0231000000000001E-8</v>
      </c>
      <c r="L50" s="16">
        <v>34.186999999999998</v>
      </c>
      <c r="M50" s="10">
        <v>0.82887999999999995</v>
      </c>
      <c r="N50" s="16">
        <v>2.9751E-2</v>
      </c>
      <c r="O50" s="16">
        <v>3.5893000000000002</v>
      </c>
      <c r="P50" s="10">
        <v>26556</v>
      </c>
      <c r="Q50" s="16">
        <v>34.542999999999999</v>
      </c>
      <c r="R50" s="16">
        <v>0.13008</v>
      </c>
      <c r="S50" s="17">
        <v>1.6101999999999999E-12</v>
      </c>
      <c r="T50" s="16">
        <v>3.3801999999999998E-14</v>
      </c>
      <c r="U50" s="16">
        <v>2.0992000000000002</v>
      </c>
      <c r="V50" s="10">
        <v>0.96221000000000001</v>
      </c>
      <c r="W50" s="16">
        <v>1.1800000000000001E-3</v>
      </c>
      <c r="X50" s="16">
        <v>0.12263</v>
      </c>
      <c r="Z50" s="16"/>
      <c r="AB50" s="16"/>
      <c r="AC50" s="16"/>
    </row>
    <row r="51" spans="1:29" x14ac:dyDescent="0.35">
      <c r="A51" s="10" t="s">
        <v>199</v>
      </c>
      <c r="B51" s="16">
        <v>3.3855000000000002E-4</v>
      </c>
      <c r="C51" s="10">
        <v>6.6694000000000003E-2</v>
      </c>
      <c r="D51" s="16">
        <v>1.3594000000000001E-7</v>
      </c>
      <c r="E51" s="16">
        <v>1.7496E-8</v>
      </c>
      <c r="F51" s="16">
        <v>12.87</v>
      </c>
      <c r="G51" s="10">
        <v>-99.68</v>
      </c>
      <c r="H51" s="10">
        <v>9.3947000000000003</v>
      </c>
      <c r="I51" s="10">
        <v>9.4248999999999992</v>
      </c>
      <c r="J51" s="16">
        <v>6.1680999999999995E-8</v>
      </c>
      <c r="K51" s="16">
        <v>2.1054000000000001E-8</v>
      </c>
      <c r="L51" s="16">
        <v>34.134</v>
      </c>
      <c r="M51" s="10">
        <v>0.82560999999999996</v>
      </c>
      <c r="N51" s="16">
        <v>2.9711999999999999E-2</v>
      </c>
      <c r="O51" s="16">
        <v>3.5988000000000002</v>
      </c>
      <c r="P51" s="10">
        <v>26549</v>
      </c>
      <c r="Q51" s="16">
        <v>34.420999999999999</v>
      </c>
      <c r="R51" s="16">
        <v>0.12964999999999999</v>
      </c>
      <c r="S51" s="17">
        <v>1.6178E-12</v>
      </c>
      <c r="T51" s="16">
        <v>3.3767000000000001E-14</v>
      </c>
      <c r="U51" s="16">
        <v>2.0872000000000002</v>
      </c>
      <c r="V51" s="10">
        <v>0.96199999999999997</v>
      </c>
      <c r="W51" s="16">
        <v>1.1733E-3</v>
      </c>
      <c r="X51" s="16">
        <v>0.12196</v>
      </c>
      <c r="Z51" s="16"/>
      <c r="AB51" s="16"/>
      <c r="AC51" s="16"/>
    </row>
    <row r="52" spans="1:29" x14ac:dyDescent="0.35">
      <c r="A52" s="11" t="s">
        <v>200</v>
      </c>
      <c r="B52" s="18">
        <v>3.3848999999999999E-4</v>
      </c>
      <c r="C52" s="11">
        <v>6.6682000000000005E-2</v>
      </c>
      <c r="D52" s="18">
        <v>1.3773999999999999E-7</v>
      </c>
      <c r="E52" s="18">
        <v>1.749E-8</v>
      </c>
      <c r="F52" s="18">
        <v>12.698</v>
      </c>
      <c r="G52" s="11">
        <v>-100.2</v>
      </c>
      <c r="H52" s="11">
        <v>9.3915000000000006</v>
      </c>
      <c r="I52" s="11">
        <v>9.3727999999999998</v>
      </c>
      <c r="J52" s="18">
        <v>6.0904000000000001E-8</v>
      </c>
      <c r="K52" s="18">
        <v>2.0783999999999999E-8</v>
      </c>
      <c r="L52" s="18">
        <v>34.125999999999998</v>
      </c>
      <c r="M52" s="11">
        <v>0.82676000000000005</v>
      </c>
      <c r="N52" s="18">
        <v>2.9703E-2</v>
      </c>
      <c r="O52" s="18">
        <v>3.5926999999999998</v>
      </c>
      <c r="P52" s="11">
        <v>26554</v>
      </c>
      <c r="Q52" s="18">
        <v>34.369</v>
      </c>
      <c r="R52" s="18">
        <v>0.12942999999999999</v>
      </c>
      <c r="S52" s="23">
        <v>1.6132E-12</v>
      </c>
      <c r="T52" s="18">
        <v>3.3648000000000001E-14</v>
      </c>
      <c r="U52" s="18">
        <v>2.0857999999999999</v>
      </c>
      <c r="V52" s="11">
        <v>0.96211000000000002</v>
      </c>
      <c r="W52" s="18">
        <v>1.1724000000000001E-3</v>
      </c>
      <c r="X52" s="18">
        <v>0.12186</v>
      </c>
      <c r="Z52" s="18"/>
      <c r="AA52" s="11"/>
      <c r="AB52" s="18"/>
      <c r="AC52" s="18"/>
    </row>
    <row r="53" spans="1:29" x14ac:dyDescent="0.35">
      <c r="A53" s="10" t="s">
        <v>23</v>
      </c>
      <c r="B53" s="10">
        <f t="shared" ref="B53:X53" si="9">AVERAGE(B48:B52)</f>
        <v>3.4202799999999997E-4</v>
      </c>
      <c r="C53" s="10">
        <f t="shared" si="9"/>
        <v>6.7379400000000006E-2</v>
      </c>
      <c r="D53" s="10">
        <f t="shared" si="9"/>
        <v>1.3615000000000001E-7</v>
      </c>
      <c r="E53" s="10">
        <f t="shared" si="9"/>
        <v>1.7583800000000003E-8</v>
      </c>
      <c r="F53" s="10">
        <f t="shared" si="9"/>
        <v>12.919</v>
      </c>
      <c r="G53" s="10">
        <f t="shared" si="9"/>
        <v>-99.813999999999993</v>
      </c>
      <c r="H53" s="10">
        <f t="shared" si="9"/>
        <v>9.4377999999999993</v>
      </c>
      <c r="I53" s="10">
        <f t="shared" si="9"/>
        <v>9.4573399999999985</v>
      </c>
      <c r="J53" s="10">
        <f t="shared" si="9"/>
        <v>5.9938599999999996E-8</v>
      </c>
      <c r="K53" s="10">
        <f t="shared" si="9"/>
        <v>2.0528E-8</v>
      </c>
      <c r="L53" s="10">
        <f t="shared" si="9"/>
        <v>34.254000000000005</v>
      </c>
      <c r="M53" s="10">
        <f t="shared" si="9"/>
        <v>0.82795000000000007</v>
      </c>
      <c r="N53" s="10">
        <f t="shared" si="9"/>
        <v>2.9811799999999999E-2</v>
      </c>
      <c r="O53" s="10">
        <f t="shared" si="9"/>
        <v>3.6006399999999998</v>
      </c>
      <c r="P53" s="10">
        <f t="shared" si="9"/>
        <v>26590</v>
      </c>
      <c r="Q53" s="10">
        <f t="shared" si="9"/>
        <v>34.564999999999998</v>
      </c>
      <c r="R53" s="10">
        <f t="shared" si="9"/>
        <v>0.12999199999999997</v>
      </c>
      <c r="S53" s="20">
        <f t="shared" si="9"/>
        <v>1.6134199999999998E-12</v>
      </c>
      <c r="T53" s="10">
        <f t="shared" si="9"/>
        <v>3.3809399999999998E-14</v>
      </c>
      <c r="U53" s="10">
        <f t="shared" si="9"/>
        <v>2.0955399999999997</v>
      </c>
      <c r="V53" s="10">
        <f t="shared" si="9"/>
        <v>0.96211599999999997</v>
      </c>
      <c r="W53" s="10">
        <f t="shared" si="9"/>
        <v>1.1779399999999999E-3</v>
      </c>
      <c r="X53" s="10">
        <f t="shared" si="9"/>
        <v>0.12243200000000001</v>
      </c>
      <c r="Z53" s="10" t="e">
        <f>AVERAGE(Z48:Z52)</f>
        <v>#DIV/0!</v>
      </c>
      <c r="AA53" s="10" t="e">
        <f>AVERAGE(AA48:AA52)</f>
        <v>#DIV/0!</v>
      </c>
      <c r="AB53" s="10" t="e">
        <f>AVERAGE(AB48:AB52)</f>
        <v>#DIV/0!</v>
      </c>
      <c r="AC53" s="10" t="e">
        <f>AVERAGE(AC48:AC52)</f>
        <v>#DIV/0!</v>
      </c>
    </row>
    <row r="55" spans="1:29" x14ac:dyDescent="0.35">
      <c r="A55" s="22">
        <v>7.0000000000000007E-2</v>
      </c>
    </row>
    <row r="56" spans="1:29" x14ac:dyDescent="0.35">
      <c r="A56" s="12" t="s">
        <v>56</v>
      </c>
      <c r="B56" s="12" t="s">
        <v>12</v>
      </c>
      <c r="C56" s="12" t="s">
        <v>13</v>
      </c>
      <c r="D56" s="12" t="s">
        <v>25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26</v>
      </c>
      <c r="K56" s="12" t="s">
        <v>27</v>
      </c>
      <c r="L56" s="12" t="s">
        <v>28</v>
      </c>
      <c r="M56" s="12" t="s">
        <v>29</v>
      </c>
      <c r="N56" s="12" t="s">
        <v>30</v>
      </c>
      <c r="O56" s="12" t="s">
        <v>31</v>
      </c>
      <c r="P56" s="12" t="s">
        <v>32</v>
      </c>
      <c r="Q56" s="12" t="s">
        <v>19</v>
      </c>
      <c r="R56" s="12" t="s">
        <v>20</v>
      </c>
      <c r="S56" s="12" t="s">
        <v>33</v>
      </c>
      <c r="T56" s="12" t="s">
        <v>34</v>
      </c>
      <c r="U56" s="12" t="s">
        <v>35</v>
      </c>
      <c r="V56" s="12" t="s">
        <v>36</v>
      </c>
      <c r="W56" s="12" t="s">
        <v>37</v>
      </c>
      <c r="X56" s="12" t="s">
        <v>38</v>
      </c>
      <c r="Z56" s="10" t="s">
        <v>42</v>
      </c>
      <c r="AA56" s="10" t="s">
        <v>41</v>
      </c>
      <c r="AB56" s="10" t="s">
        <v>43</v>
      </c>
      <c r="AC56" s="10" t="s">
        <v>44</v>
      </c>
    </row>
    <row r="57" spans="1:29" x14ac:dyDescent="0.35">
      <c r="A57" s="10" t="s">
        <v>201</v>
      </c>
      <c r="B57" s="16">
        <v>3.5055999999999998E-4</v>
      </c>
      <c r="C57" s="10">
        <v>6.9058999999999995E-2</v>
      </c>
      <c r="D57" s="16">
        <v>1.3169999999999999E-7</v>
      </c>
      <c r="E57" s="16">
        <v>1.7774999999999999E-8</v>
      </c>
      <c r="F57" s="16">
        <v>13.497</v>
      </c>
      <c r="G57" s="10">
        <v>-96.84</v>
      </c>
      <c r="H57" s="10">
        <v>9.5203000000000007</v>
      </c>
      <c r="I57" s="10">
        <v>9.8309999999999995</v>
      </c>
      <c r="J57" s="16">
        <v>6.0120999999999999E-8</v>
      </c>
      <c r="K57" s="16">
        <v>2.0901E-8</v>
      </c>
      <c r="L57" s="16">
        <v>34.765000000000001</v>
      </c>
      <c r="M57" s="10">
        <v>0.82745000000000002</v>
      </c>
      <c r="N57" s="16">
        <v>3.0258E-2</v>
      </c>
      <c r="O57" s="16">
        <v>3.6568000000000001</v>
      </c>
      <c r="P57" s="10">
        <v>26702</v>
      </c>
      <c r="Q57" s="16">
        <v>35.122</v>
      </c>
      <c r="R57" s="16">
        <v>0.13153000000000001</v>
      </c>
      <c r="S57" s="17">
        <v>1.602E-12</v>
      </c>
      <c r="T57" s="16">
        <v>3.3907999999999998E-14</v>
      </c>
      <c r="U57" s="16">
        <v>2.1166</v>
      </c>
      <c r="V57" s="10">
        <v>0.96257000000000004</v>
      </c>
      <c r="W57" s="16">
        <v>1.1896999999999999E-3</v>
      </c>
      <c r="X57" s="16">
        <v>0.1236</v>
      </c>
      <c r="Z57" s="14"/>
      <c r="AA57" s="13"/>
      <c r="AB57" s="14"/>
      <c r="AC57" s="14"/>
    </row>
    <row r="58" spans="1:29" x14ac:dyDescent="0.35">
      <c r="A58" s="10" t="s">
        <v>202</v>
      </c>
      <c r="B58" s="16">
        <v>3.3855000000000002E-4</v>
      </c>
      <c r="C58" s="10">
        <v>6.6694000000000003E-2</v>
      </c>
      <c r="D58" s="16">
        <v>1.36E-7</v>
      </c>
      <c r="E58" s="16">
        <v>1.7481E-8</v>
      </c>
      <c r="F58" s="16">
        <v>12.853999999999999</v>
      </c>
      <c r="G58" s="10">
        <v>-100.1</v>
      </c>
      <c r="H58" s="10">
        <v>9.3736999999999995</v>
      </c>
      <c r="I58" s="10">
        <v>9.3643000000000001</v>
      </c>
      <c r="J58" s="16">
        <v>6.2740000000000005E-8</v>
      </c>
      <c r="K58" s="16">
        <v>2.1559000000000001E-8</v>
      </c>
      <c r="L58" s="16">
        <v>34.362000000000002</v>
      </c>
      <c r="M58" s="10">
        <v>0.82410000000000005</v>
      </c>
      <c r="N58" s="16">
        <v>2.9916000000000002E-2</v>
      </c>
      <c r="O58" s="16">
        <v>3.6301000000000001</v>
      </c>
      <c r="P58" s="10">
        <v>26713</v>
      </c>
      <c r="Q58" s="16">
        <v>34.648000000000003</v>
      </c>
      <c r="R58" s="16">
        <v>0.12970000000000001</v>
      </c>
      <c r="S58" s="17">
        <v>1.6147999999999999E-12</v>
      </c>
      <c r="T58" s="16">
        <v>3.3621999999999999E-14</v>
      </c>
      <c r="U58" s="16">
        <v>2.0821000000000001</v>
      </c>
      <c r="V58" s="10">
        <v>0.96209</v>
      </c>
      <c r="W58" s="16">
        <v>1.1704E-3</v>
      </c>
      <c r="X58" s="16">
        <v>0.12164999999999999</v>
      </c>
      <c r="Z58" s="16"/>
      <c r="AB58" s="16"/>
      <c r="AC58" s="16"/>
    </row>
    <row r="59" spans="1:29" x14ac:dyDescent="0.35">
      <c r="A59" s="10" t="s">
        <v>203</v>
      </c>
      <c r="B59" s="16">
        <v>3.4297E-4</v>
      </c>
      <c r="C59" s="10">
        <v>6.7566000000000001E-2</v>
      </c>
      <c r="D59" s="16">
        <v>1.3173999999999999E-7</v>
      </c>
      <c r="E59" s="16">
        <v>1.7589E-8</v>
      </c>
      <c r="F59" s="16">
        <v>13.351000000000001</v>
      </c>
      <c r="G59" s="10">
        <v>-96.08</v>
      </c>
      <c r="H59" s="10">
        <v>9.4198000000000004</v>
      </c>
      <c r="I59" s="10">
        <v>9.8041</v>
      </c>
      <c r="J59" s="16">
        <v>6.1772000000000005E-8</v>
      </c>
      <c r="K59" s="16">
        <v>2.1237E-8</v>
      </c>
      <c r="L59" s="16">
        <v>34.380000000000003</v>
      </c>
      <c r="M59" s="10">
        <v>0.82499</v>
      </c>
      <c r="N59" s="16">
        <v>2.9929000000000001E-2</v>
      </c>
      <c r="O59" s="16">
        <v>3.6278000000000001</v>
      </c>
      <c r="P59" s="10">
        <v>26706</v>
      </c>
      <c r="Q59" s="16">
        <v>34.811999999999998</v>
      </c>
      <c r="R59" s="16">
        <v>0.13034999999999999</v>
      </c>
      <c r="S59" s="17">
        <v>1.5950999999999999E-12</v>
      </c>
      <c r="T59" s="16">
        <v>3.3408E-14</v>
      </c>
      <c r="U59" s="16">
        <v>2.0943999999999998</v>
      </c>
      <c r="V59" s="10">
        <v>0.96275999999999995</v>
      </c>
      <c r="W59" s="16">
        <v>1.1772E-3</v>
      </c>
      <c r="X59" s="16">
        <v>0.12227</v>
      </c>
      <c r="Z59" s="16"/>
      <c r="AB59" s="16"/>
      <c r="AC59" s="16"/>
    </row>
    <row r="60" spans="1:29" x14ac:dyDescent="0.35">
      <c r="A60" s="10" t="s">
        <v>204</v>
      </c>
      <c r="B60" s="16">
        <v>3.4167000000000003E-4</v>
      </c>
      <c r="C60" s="10">
        <v>6.7309999999999995E-2</v>
      </c>
      <c r="D60" s="16">
        <v>1.3602E-7</v>
      </c>
      <c r="E60" s="16">
        <v>1.7569E-8</v>
      </c>
      <c r="F60" s="16">
        <v>12.916</v>
      </c>
      <c r="G60" s="10">
        <v>-100.1</v>
      </c>
      <c r="H60" s="10">
        <v>9.4190000000000005</v>
      </c>
      <c r="I60" s="10">
        <v>9.4095999999999993</v>
      </c>
      <c r="J60" s="16">
        <v>5.9911E-8</v>
      </c>
      <c r="K60" s="16">
        <v>2.0566E-8</v>
      </c>
      <c r="L60" s="16">
        <v>34.328000000000003</v>
      </c>
      <c r="M60" s="10">
        <v>0.82765999999999995</v>
      </c>
      <c r="N60" s="16">
        <v>2.9877000000000001E-2</v>
      </c>
      <c r="O60" s="16">
        <v>3.6097999999999999</v>
      </c>
      <c r="P60" s="10">
        <v>26726</v>
      </c>
      <c r="Q60" s="16">
        <v>34.731000000000002</v>
      </c>
      <c r="R60" s="16">
        <v>0.12995000000000001</v>
      </c>
      <c r="S60" s="17">
        <v>1.6146E-12</v>
      </c>
      <c r="T60" s="16">
        <v>3.376E-14</v>
      </c>
      <c r="U60" s="16">
        <v>2.0909</v>
      </c>
      <c r="V60" s="10">
        <v>0.96209</v>
      </c>
      <c r="W60" s="16">
        <v>1.1753E-3</v>
      </c>
      <c r="X60" s="16">
        <v>0.12216</v>
      </c>
      <c r="Z60" s="16"/>
      <c r="AB60" s="16"/>
      <c r="AC60" s="16"/>
    </row>
    <row r="61" spans="1:29" x14ac:dyDescent="0.35">
      <c r="A61" s="11" t="s">
        <v>205</v>
      </c>
      <c r="B61" s="18">
        <v>3.4276E-4</v>
      </c>
      <c r="C61" s="11">
        <v>6.7523E-2</v>
      </c>
      <c r="D61" s="18">
        <v>1.3755000000000001E-7</v>
      </c>
      <c r="E61" s="18">
        <v>1.7602000000000001E-8</v>
      </c>
      <c r="F61" s="18">
        <v>12.797000000000001</v>
      </c>
      <c r="G61" s="11">
        <v>-100.9</v>
      </c>
      <c r="H61" s="11">
        <v>9.4403000000000006</v>
      </c>
      <c r="I61" s="11">
        <v>9.3560999999999996</v>
      </c>
      <c r="J61" s="18">
        <v>6.0033999999999993E-8</v>
      </c>
      <c r="K61" s="18">
        <v>2.0739999999999999E-8</v>
      </c>
      <c r="L61" s="18">
        <v>34.546999999999997</v>
      </c>
      <c r="M61" s="11">
        <v>0.82789999999999997</v>
      </c>
      <c r="N61" s="18">
        <v>3.0067E-2</v>
      </c>
      <c r="O61" s="18">
        <v>3.6316999999999999</v>
      </c>
      <c r="P61" s="11">
        <v>26740</v>
      </c>
      <c r="Q61" s="18">
        <v>34.79</v>
      </c>
      <c r="R61" s="18">
        <v>0.13009999999999999</v>
      </c>
      <c r="S61" s="23">
        <v>1.6189000000000001E-12</v>
      </c>
      <c r="T61" s="18">
        <v>3.3894999999999997E-14</v>
      </c>
      <c r="U61" s="18">
        <v>2.0937000000000001</v>
      </c>
      <c r="V61" s="11">
        <v>0.96191000000000004</v>
      </c>
      <c r="W61" s="18">
        <v>1.1769E-3</v>
      </c>
      <c r="X61" s="18">
        <v>0.12235</v>
      </c>
      <c r="Z61" s="18"/>
      <c r="AA61" s="11"/>
      <c r="AB61" s="18"/>
      <c r="AC61" s="18"/>
    </row>
    <row r="62" spans="1:29" x14ac:dyDescent="0.35">
      <c r="A62" s="10" t="s">
        <v>23</v>
      </c>
      <c r="B62" s="10">
        <f t="shared" ref="B62:X62" si="10">AVERAGE(B57:B61)</f>
        <v>3.4330200000000003E-4</v>
      </c>
      <c r="C62" s="10">
        <f t="shared" si="10"/>
        <v>6.7630400000000007E-2</v>
      </c>
      <c r="D62" s="10">
        <f t="shared" si="10"/>
        <v>1.34602E-7</v>
      </c>
      <c r="E62" s="10">
        <f t="shared" si="10"/>
        <v>1.76032E-8</v>
      </c>
      <c r="F62" s="10">
        <f t="shared" si="10"/>
        <v>13.082999999999998</v>
      </c>
      <c r="G62" s="10">
        <f t="shared" si="10"/>
        <v>-98.804000000000002</v>
      </c>
      <c r="H62" s="10">
        <f t="shared" si="10"/>
        <v>9.4346199999999989</v>
      </c>
      <c r="I62" s="10">
        <f t="shared" si="10"/>
        <v>9.5530200000000001</v>
      </c>
      <c r="J62" s="10">
        <f t="shared" si="10"/>
        <v>6.0915599999999993E-8</v>
      </c>
      <c r="K62" s="10">
        <f t="shared" si="10"/>
        <v>2.1000599999999999E-8</v>
      </c>
      <c r="L62" s="10">
        <f t="shared" si="10"/>
        <v>34.476399999999998</v>
      </c>
      <c r="M62" s="10">
        <f t="shared" si="10"/>
        <v>0.82641999999999993</v>
      </c>
      <c r="N62" s="10">
        <f t="shared" si="10"/>
        <v>3.0009400000000002E-2</v>
      </c>
      <c r="O62" s="10">
        <f t="shared" si="10"/>
        <v>3.6312399999999996</v>
      </c>
      <c r="P62" s="10">
        <f t="shared" si="10"/>
        <v>26717.4</v>
      </c>
      <c r="Q62" s="10">
        <f t="shared" si="10"/>
        <v>34.820599999999999</v>
      </c>
      <c r="R62" s="10">
        <f t="shared" si="10"/>
        <v>0.130326</v>
      </c>
      <c r="S62" s="20">
        <f t="shared" si="10"/>
        <v>1.6090799999999998E-12</v>
      </c>
      <c r="T62" s="10">
        <f t="shared" si="10"/>
        <v>3.3718599999999994E-14</v>
      </c>
      <c r="U62" s="10">
        <f t="shared" si="10"/>
        <v>2.0955400000000002</v>
      </c>
      <c r="V62" s="10">
        <f t="shared" si="10"/>
        <v>0.96228400000000003</v>
      </c>
      <c r="W62" s="10">
        <f t="shared" si="10"/>
        <v>1.1779E-3</v>
      </c>
      <c r="X62" s="10">
        <f t="shared" si="10"/>
        <v>0.12240599999999999</v>
      </c>
      <c r="Z62" s="10" t="e">
        <f>AVERAGE(Z57:Z61)</f>
        <v>#DIV/0!</v>
      </c>
      <c r="AA62" s="10" t="e">
        <f>AVERAGE(AA57:AA61)</f>
        <v>#DIV/0!</v>
      </c>
      <c r="AB62" s="10" t="e">
        <f>AVERAGE(AB57:AB61)</f>
        <v>#DIV/0!</v>
      </c>
      <c r="AC62" s="10" t="e">
        <f>AVERAGE(AC57:AC61)</f>
        <v>#DIV/0!</v>
      </c>
    </row>
    <row r="64" spans="1:29" x14ac:dyDescent="0.35">
      <c r="A64" s="22">
        <v>0.08</v>
      </c>
    </row>
    <row r="65" spans="1:29" x14ac:dyDescent="0.35">
      <c r="A65" s="12" t="s">
        <v>56</v>
      </c>
      <c r="B65" s="12" t="s">
        <v>12</v>
      </c>
      <c r="C65" s="12" t="s">
        <v>13</v>
      </c>
      <c r="D65" s="12" t="s">
        <v>25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26</v>
      </c>
      <c r="K65" s="12" t="s">
        <v>27</v>
      </c>
      <c r="L65" s="12" t="s">
        <v>28</v>
      </c>
      <c r="M65" s="12" t="s">
        <v>29</v>
      </c>
      <c r="N65" s="12" t="s">
        <v>30</v>
      </c>
      <c r="O65" s="12" t="s">
        <v>31</v>
      </c>
      <c r="P65" s="12" t="s">
        <v>32</v>
      </c>
      <c r="Q65" s="12" t="s">
        <v>19</v>
      </c>
      <c r="R65" s="12" t="s">
        <v>20</v>
      </c>
      <c r="S65" s="12" t="s">
        <v>33</v>
      </c>
      <c r="T65" s="12" t="s">
        <v>34</v>
      </c>
      <c r="U65" s="12" t="s">
        <v>35</v>
      </c>
      <c r="V65" s="12" t="s">
        <v>36</v>
      </c>
      <c r="W65" s="12" t="s">
        <v>37</v>
      </c>
      <c r="X65" s="12" t="s">
        <v>38</v>
      </c>
      <c r="Z65" s="10" t="s">
        <v>42</v>
      </c>
      <c r="AA65" s="10" t="s">
        <v>41</v>
      </c>
      <c r="AB65" s="10" t="s">
        <v>43</v>
      </c>
      <c r="AC65" s="10" t="s">
        <v>44</v>
      </c>
    </row>
    <row r="66" spans="1:29" x14ac:dyDescent="0.35">
      <c r="A66" s="10" t="s">
        <v>206</v>
      </c>
      <c r="B66" s="16">
        <v>3.4293000000000003E-4</v>
      </c>
      <c r="C66" s="10">
        <v>6.7556000000000005E-2</v>
      </c>
      <c r="D66" s="16">
        <v>1.364E-7</v>
      </c>
      <c r="E66" s="16">
        <v>1.7617999999999999E-8</v>
      </c>
      <c r="F66" s="16">
        <v>12.916</v>
      </c>
      <c r="G66" s="10">
        <v>-100</v>
      </c>
      <c r="H66" s="10">
        <v>9.4633000000000003</v>
      </c>
      <c r="I66" s="10">
        <v>9.4633000000000003</v>
      </c>
      <c r="J66" s="16">
        <v>6.4855999999999995E-8</v>
      </c>
      <c r="K66" s="16">
        <v>2.2288999999999999E-8</v>
      </c>
      <c r="L66" s="16">
        <v>34.366999999999997</v>
      </c>
      <c r="M66" s="10">
        <v>0.82121999999999995</v>
      </c>
      <c r="N66" s="16">
        <v>2.9926000000000001E-2</v>
      </c>
      <c r="O66" s="16">
        <v>3.6440999999999999</v>
      </c>
      <c r="P66" s="10">
        <v>26526</v>
      </c>
      <c r="Q66" s="16">
        <v>34.750999999999998</v>
      </c>
      <c r="R66" s="16">
        <v>0.13100999999999999</v>
      </c>
      <c r="S66" s="17">
        <v>1.616E-12</v>
      </c>
      <c r="T66" s="16">
        <v>3.3990999999999999E-14</v>
      </c>
      <c r="U66" s="16">
        <v>2.1034000000000002</v>
      </c>
      <c r="V66" s="10">
        <v>0.96204000000000001</v>
      </c>
      <c r="W66" s="16">
        <v>1.1823999999999999E-3</v>
      </c>
      <c r="X66" s="16">
        <v>0.12291000000000001</v>
      </c>
      <c r="Z66" s="14"/>
      <c r="AA66" s="13"/>
      <c r="AB66" s="14"/>
      <c r="AC66" s="14"/>
    </row>
    <row r="67" spans="1:29" x14ac:dyDescent="0.35">
      <c r="A67" s="10" t="s">
        <v>207</v>
      </c>
      <c r="B67" s="16">
        <v>3.3911999999999999E-4</v>
      </c>
      <c r="C67" s="10">
        <v>6.6806000000000004E-2</v>
      </c>
      <c r="D67" s="16">
        <v>1.3741000000000001E-7</v>
      </c>
      <c r="E67" s="16">
        <v>1.7514000000000001E-8</v>
      </c>
      <c r="F67" s="16">
        <v>12.746</v>
      </c>
      <c r="G67" s="10">
        <v>-100.2</v>
      </c>
      <c r="H67" s="10">
        <v>9.4041999999999994</v>
      </c>
      <c r="I67" s="10">
        <v>9.3854000000000006</v>
      </c>
      <c r="J67" s="16">
        <v>6.5319000000000004E-8</v>
      </c>
      <c r="K67" s="16">
        <v>2.236E-8</v>
      </c>
      <c r="L67" s="16">
        <v>34.231999999999999</v>
      </c>
      <c r="M67" s="10">
        <v>0.82054000000000005</v>
      </c>
      <c r="N67" s="16">
        <v>2.9811000000000001E-2</v>
      </c>
      <c r="O67" s="16">
        <v>3.6331000000000002</v>
      </c>
      <c r="P67" s="10">
        <v>26572</v>
      </c>
      <c r="Q67" s="16">
        <v>34.636000000000003</v>
      </c>
      <c r="R67" s="16">
        <v>0.13034999999999999</v>
      </c>
      <c r="S67" s="17">
        <v>1.6166E-12</v>
      </c>
      <c r="T67" s="16">
        <v>3.3797000000000002E-14</v>
      </c>
      <c r="U67" s="16">
        <v>2.0905999999999998</v>
      </c>
      <c r="V67" s="10">
        <v>0.96201999999999999</v>
      </c>
      <c r="W67" s="16">
        <v>1.1751999999999999E-3</v>
      </c>
      <c r="X67" s="16">
        <v>0.12216</v>
      </c>
      <c r="Z67" s="16"/>
      <c r="AB67" s="16"/>
      <c r="AC67" s="16"/>
    </row>
    <row r="68" spans="1:29" x14ac:dyDescent="0.35">
      <c r="A68" s="10" t="s">
        <v>208</v>
      </c>
      <c r="B68" s="16">
        <v>3.3973E-4</v>
      </c>
      <c r="C68" s="10">
        <v>6.6925999999999999E-2</v>
      </c>
      <c r="D68" s="16">
        <v>1.357E-7</v>
      </c>
      <c r="E68" s="16">
        <v>1.7529999999999999E-8</v>
      </c>
      <c r="F68" s="16">
        <v>12.917999999999999</v>
      </c>
      <c r="G68" s="10">
        <v>-98.92</v>
      </c>
      <c r="H68" s="10">
        <v>9.4061000000000003</v>
      </c>
      <c r="I68" s="10">
        <v>9.5088000000000008</v>
      </c>
      <c r="J68" s="16">
        <v>6.4979000000000002E-8</v>
      </c>
      <c r="K68" s="16">
        <v>2.2221000000000001E-8</v>
      </c>
      <c r="L68" s="16">
        <v>34.197000000000003</v>
      </c>
      <c r="M68" s="10">
        <v>0.82074000000000003</v>
      </c>
      <c r="N68" s="16">
        <v>2.9780000000000001E-2</v>
      </c>
      <c r="O68" s="16">
        <v>3.6284000000000001</v>
      </c>
      <c r="P68" s="10">
        <v>26600</v>
      </c>
      <c r="Q68" s="16">
        <v>34.682000000000002</v>
      </c>
      <c r="R68" s="16">
        <v>0.13038</v>
      </c>
      <c r="S68" s="17">
        <v>1.6081E-12</v>
      </c>
      <c r="T68" s="16">
        <v>3.3627999999999998E-14</v>
      </c>
      <c r="U68" s="16">
        <v>2.0912000000000002</v>
      </c>
      <c r="V68" s="10">
        <v>0.96230000000000004</v>
      </c>
      <c r="W68" s="16">
        <v>1.1754999999999999E-3</v>
      </c>
      <c r="X68" s="16">
        <v>0.12216</v>
      </c>
      <c r="Z68" s="16"/>
      <c r="AB68" s="16"/>
      <c r="AC68" s="16"/>
    </row>
    <row r="69" spans="1:29" x14ac:dyDescent="0.35">
      <c r="A69" s="10" t="s">
        <v>209</v>
      </c>
      <c r="B69" s="16">
        <v>3.4341999999999999E-4</v>
      </c>
      <c r="C69" s="10">
        <v>6.7653000000000005E-2</v>
      </c>
      <c r="D69" s="16">
        <v>1.3481E-7</v>
      </c>
      <c r="E69" s="16">
        <v>1.7625000000000001E-8</v>
      </c>
      <c r="F69" s="16">
        <v>13.074</v>
      </c>
      <c r="G69" s="10">
        <v>-98.69</v>
      </c>
      <c r="H69" s="10">
        <v>9.4529999999999994</v>
      </c>
      <c r="I69" s="10">
        <v>9.5785</v>
      </c>
      <c r="J69" s="16">
        <v>6.3075000000000001E-8</v>
      </c>
      <c r="K69" s="16">
        <v>2.1620999999999999E-8</v>
      </c>
      <c r="L69" s="16">
        <v>34.277999999999999</v>
      </c>
      <c r="M69" s="10">
        <v>0.82299999999999995</v>
      </c>
      <c r="N69" s="16">
        <v>2.9843999999999999E-2</v>
      </c>
      <c r="O69" s="16">
        <v>3.6261999999999999</v>
      </c>
      <c r="P69" s="10">
        <v>26628</v>
      </c>
      <c r="Q69" s="16">
        <v>34.844999999999999</v>
      </c>
      <c r="R69" s="16">
        <v>0.13086</v>
      </c>
      <c r="S69" s="17">
        <v>1.6078000000000001E-12</v>
      </c>
      <c r="T69" s="16">
        <v>3.3784000000000001E-14</v>
      </c>
      <c r="U69" s="16">
        <v>2.1013000000000002</v>
      </c>
      <c r="V69" s="10">
        <v>0.96231999999999995</v>
      </c>
      <c r="W69" s="16">
        <v>1.1811E-3</v>
      </c>
      <c r="X69" s="16">
        <v>0.12273000000000001</v>
      </c>
      <c r="Z69" s="16"/>
      <c r="AB69" s="16"/>
      <c r="AC69" s="16"/>
    </row>
    <row r="70" spans="1:29" x14ac:dyDescent="0.35">
      <c r="A70" s="11" t="s">
        <v>210</v>
      </c>
      <c r="B70" s="18">
        <v>3.3514999999999999E-4</v>
      </c>
      <c r="C70" s="11">
        <v>6.6025E-2</v>
      </c>
      <c r="D70" s="18">
        <v>1.3801999999999999E-7</v>
      </c>
      <c r="E70" s="18">
        <v>1.7418000000000001E-8</v>
      </c>
      <c r="F70" s="18">
        <v>12.62</v>
      </c>
      <c r="G70" s="11">
        <v>-101.1</v>
      </c>
      <c r="H70" s="11">
        <v>9.3498999999999999</v>
      </c>
      <c r="I70" s="11">
        <v>9.2482000000000006</v>
      </c>
      <c r="J70" s="18">
        <v>6.4812999999999999E-8</v>
      </c>
      <c r="K70" s="18">
        <v>2.1938999999999999E-8</v>
      </c>
      <c r="L70" s="18">
        <v>33.85</v>
      </c>
      <c r="M70" s="11">
        <v>0.82045999999999997</v>
      </c>
      <c r="N70" s="18">
        <v>2.9479000000000002E-2</v>
      </c>
      <c r="O70" s="18">
        <v>3.593</v>
      </c>
      <c r="P70" s="11">
        <v>26626</v>
      </c>
      <c r="Q70" s="18">
        <v>34.536000000000001</v>
      </c>
      <c r="R70" s="18">
        <v>0.12970999999999999</v>
      </c>
      <c r="S70" s="23">
        <v>1.6201999999999999E-12</v>
      </c>
      <c r="T70" s="18">
        <v>3.3676999999999999E-14</v>
      </c>
      <c r="U70" s="18">
        <v>2.0785999999999998</v>
      </c>
      <c r="V70" s="11">
        <v>0.96192</v>
      </c>
      <c r="W70" s="18">
        <v>1.1685000000000001E-3</v>
      </c>
      <c r="X70" s="18">
        <v>0.12148</v>
      </c>
      <c r="Z70" s="18"/>
      <c r="AA70" s="11"/>
      <c r="AB70" s="18"/>
      <c r="AC70" s="18"/>
    </row>
    <row r="71" spans="1:29" x14ac:dyDescent="0.35">
      <c r="A71" s="10" t="s">
        <v>23</v>
      </c>
      <c r="B71" s="10">
        <f t="shared" ref="B71:X71" si="11">AVERAGE(B66:B70)</f>
        <v>3.4006999999999999E-4</v>
      </c>
      <c r="C71" s="10">
        <f t="shared" si="11"/>
        <v>6.6993200000000003E-2</v>
      </c>
      <c r="D71" s="10">
        <f t="shared" si="11"/>
        <v>1.36468E-7</v>
      </c>
      <c r="E71" s="10">
        <f t="shared" si="11"/>
        <v>1.7541000000000001E-8</v>
      </c>
      <c r="F71" s="10">
        <f t="shared" si="11"/>
        <v>12.854800000000001</v>
      </c>
      <c r="G71" s="10">
        <f t="shared" si="11"/>
        <v>-99.781999999999996</v>
      </c>
      <c r="H71" s="10">
        <f t="shared" si="11"/>
        <v>9.4153000000000002</v>
      </c>
      <c r="I71" s="10">
        <f t="shared" si="11"/>
        <v>9.4368400000000001</v>
      </c>
      <c r="J71" s="10">
        <f t="shared" si="11"/>
        <v>6.4608399999999987E-8</v>
      </c>
      <c r="K71" s="10">
        <f t="shared" si="11"/>
        <v>2.2085999999999997E-8</v>
      </c>
      <c r="L71" s="10">
        <f t="shared" si="11"/>
        <v>34.184799999999996</v>
      </c>
      <c r="M71" s="10">
        <f t="shared" si="11"/>
        <v>0.82119200000000014</v>
      </c>
      <c r="N71" s="10">
        <f t="shared" si="11"/>
        <v>2.9767999999999999E-2</v>
      </c>
      <c r="O71" s="10">
        <f t="shared" si="11"/>
        <v>3.6249600000000002</v>
      </c>
      <c r="P71" s="10">
        <f t="shared" si="11"/>
        <v>26590.400000000001</v>
      </c>
      <c r="Q71" s="10">
        <f t="shared" si="11"/>
        <v>34.69</v>
      </c>
      <c r="R71" s="10">
        <f t="shared" si="11"/>
        <v>0.13046199999999999</v>
      </c>
      <c r="S71" s="20">
        <f t="shared" si="11"/>
        <v>1.6137399999999999E-12</v>
      </c>
      <c r="T71" s="10">
        <f t="shared" si="11"/>
        <v>3.3775399999999997E-14</v>
      </c>
      <c r="U71" s="10">
        <f t="shared" si="11"/>
        <v>2.0930200000000001</v>
      </c>
      <c r="V71" s="10">
        <f t="shared" si="11"/>
        <v>0.96211999999999998</v>
      </c>
      <c r="W71" s="10">
        <f t="shared" si="11"/>
        <v>1.17654E-3</v>
      </c>
      <c r="X71" s="10">
        <f t="shared" si="11"/>
        <v>0.12228799999999999</v>
      </c>
      <c r="Z71" s="10" t="e">
        <f>AVERAGE(Z66:Z70)</f>
        <v>#DIV/0!</v>
      </c>
      <c r="AA71" s="10" t="e">
        <f>AVERAGE(AA66:AA70)</f>
        <v>#DIV/0!</v>
      </c>
      <c r="AB71" s="10" t="e">
        <f>AVERAGE(AB66:AB70)</f>
        <v>#DIV/0!</v>
      </c>
      <c r="AC71" s="10" t="e">
        <f>AVERAGE(AC66:AC70)</f>
        <v>#DIV/0!</v>
      </c>
    </row>
    <row r="75" spans="1:29" x14ac:dyDescent="0.35">
      <c r="A75" s="52" t="s">
        <v>47</v>
      </c>
      <c r="B75" s="52"/>
      <c r="C75" s="52"/>
      <c r="D75" s="52"/>
    </row>
    <row r="76" spans="1:29" x14ac:dyDescent="0.35">
      <c r="A76" s="1" t="s">
        <v>50</v>
      </c>
      <c r="B76" s="25">
        <v>1</v>
      </c>
      <c r="C76" s="25">
        <v>2</v>
      </c>
      <c r="D76" s="25">
        <v>3</v>
      </c>
      <c r="E76" s="25">
        <v>4</v>
      </c>
      <c r="F76" s="25">
        <v>5</v>
      </c>
      <c r="G76" s="25">
        <v>6</v>
      </c>
      <c r="H76" s="25">
        <v>7</v>
      </c>
      <c r="I76" s="25">
        <v>8</v>
      </c>
      <c r="J76" s="25"/>
      <c r="K76" s="25"/>
      <c r="L76" s="25"/>
      <c r="M76" s="24"/>
      <c r="N76" s="24"/>
    </row>
    <row r="77" spans="1:29" x14ac:dyDescent="0.35">
      <c r="A77" s="1" t="s">
        <v>46</v>
      </c>
      <c r="B77" s="31">
        <f>(B76-1)*40/60</f>
        <v>0</v>
      </c>
      <c r="C77" s="31">
        <f>(C76-1)*7/60</f>
        <v>0.11666666666666667</v>
      </c>
      <c r="D77" s="31">
        <f>(D76-2)*40/60</f>
        <v>0.66666666666666663</v>
      </c>
      <c r="E77" s="31">
        <f t="shared" ref="E77:I77" si="12">(E76-2)*40/60</f>
        <v>1.3333333333333333</v>
      </c>
      <c r="F77" s="31">
        <f t="shared" si="12"/>
        <v>2</v>
      </c>
      <c r="G77" s="31">
        <f t="shared" si="12"/>
        <v>2.6666666666666665</v>
      </c>
      <c r="H77" s="31">
        <f t="shared" si="12"/>
        <v>3.3333333333333335</v>
      </c>
      <c r="I77" s="31">
        <f t="shared" si="12"/>
        <v>4</v>
      </c>
      <c r="J77" s="31"/>
      <c r="K77" s="31"/>
      <c r="L77" s="31"/>
      <c r="M77" s="24"/>
      <c r="N77" s="24"/>
    </row>
    <row r="78" spans="1:29" x14ac:dyDescent="0.35">
      <c r="A78" s="1" t="s">
        <v>51</v>
      </c>
      <c r="B78" s="26"/>
      <c r="C78" s="26"/>
      <c r="D78" s="26"/>
      <c r="E78" s="26"/>
      <c r="F78" s="26"/>
      <c r="G78" s="26"/>
      <c r="H78" s="26"/>
      <c r="I78" s="26"/>
      <c r="J78" s="36"/>
      <c r="K78" s="26"/>
      <c r="L78" s="26"/>
      <c r="M78" s="24"/>
      <c r="N78" s="24"/>
    </row>
    <row r="79" spans="1:29" x14ac:dyDescent="0.35">
      <c r="A79" s="1" t="s">
        <v>52</v>
      </c>
      <c r="B79" s="26"/>
      <c r="C79" s="26"/>
      <c r="D79" s="26"/>
      <c r="E79" s="26"/>
      <c r="F79" s="26"/>
      <c r="G79" s="26"/>
      <c r="H79" s="26"/>
      <c r="I79" s="26"/>
      <c r="J79" s="36"/>
      <c r="K79" s="26"/>
      <c r="L79" s="26"/>
      <c r="M79" s="24"/>
      <c r="N79" s="24"/>
    </row>
    <row r="80" spans="1:29" x14ac:dyDescent="0.35">
      <c r="A80" s="1" t="s">
        <v>53</v>
      </c>
      <c r="B80" s="26"/>
      <c r="C80" s="26"/>
      <c r="D80" s="26"/>
      <c r="E80" s="26"/>
      <c r="F80" s="26"/>
      <c r="G80" s="26"/>
      <c r="H80" s="26"/>
      <c r="I80" s="26"/>
      <c r="J80" s="36"/>
      <c r="K80" s="26"/>
      <c r="L80" s="26"/>
      <c r="M80" s="24"/>
      <c r="N80" s="24"/>
    </row>
    <row r="81" spans="1:14" x14ac:dyDescent="0.35">
      <c r="A81" s="1" t="s">
        <v>54</v>
      </c>
      <c r="B81" s="26"/>
      <c r="C81" s="26"/>
      <c r="D81" s="26"/>
      <c r="E81" s="26"/>
      <c r="F81" s="26"/>
      <c r="G81" s="26"/>
      <c r="H81" s="26"/>
      <c r="I81" s="26"/>
      <c r="J81" s="36"/>
      <c r="K81" s="26"/>
      <c r="L81" s="26"/>
      <c r="M81" s="24"/>
      <c r="N81" s="24"/>
    </row>
    <row r="82" spans="1:14" x14ac:dyDescent="0.35">
      <c r="A82" s="1" t="s">
        <v>55</v>
      </c>
      <c r="B82" s="26"/>
      <c r="C82" s="26"/>
      <c r="D82" s="26"/>
      <c r="E82" s="26"/>
      <c r="F82" s="26"/>
      <c r="G82" s="26"/>
      <c r="H82" s="26"/>
      <c r="I82" s="26"/>
      <c r="J82" s="36"/>
      <c r="K82" s="26"/>
      <c r="L82" s="26"/>
      <c r="M82" s="24"/>
      <c r="N82" s="24"/>
    </row>
    <row r="83" spans="1:14" x14ac:dyDescent="0.35">
      <c r="A83" s="24" t="s">
        <v>48</v>
      </c>
      <c r="B83" s="26" t="e">
        <f>AVERAGE(B78:B82)</f>
        <v>#DIV/0!</v>
      </c>
      <c r="C83" s="26" t="e">
        <f t="shared" ref="C83:I83" si="13">AVERAGE(C78:C82)</f>
        <v>#DIV/0!</v>
      </c>
      <c r="D83" s="26" t="e">
        <f t="shared" si="13"/>
        <v>#DIV/0!</v>
      </c>
      <c r="E83" s="26" t="e">
        <f t="shared" si="13"/>
        <v>#DIV/0!</v>
      </c>
      <c r="F83" s="26" t="e">
        <f t="shared" si="13"/>
        <v>#DIV/0!</v>
      </c>
      <c r="G83" s="26" t="e">
        <f t="shared" si="13"/>
        <v>#DIV/0!</v>
      </c>
      <c r="H83" s="26" t="e">
        <f t="shared" si="13"/>
        <v>#DIV/0!</v>
      </c>
      <c r="I83" s="26" t="e">
        <f t="shared" si="13"/>
        <v>#DIV/0!</v>
      </c>
      <c r="J83" s="26"/>
      <c r="K83" s="26"/>
      <c r="L83" s="26"/>
      <c r="M83" s="24"/>
      <c r="N83" s="24"/>
    </row>
    <row r="84" spans="1:14" x14ac:dyDescent="0.35">
      <c r="B84" s="16"/>
      <c r="C84" s="16"/>
      <c r="D84" s="16"/>
      <c r="E84" s="16"/>
      <c r="F84" s="16"/>
    </row>
    <row r="85" spans="1:14" x14ac:dyDescent="0.35">
      <c r="B85" s="16"/>
      <c r="C85" s="16"/>
      <c r="D85" s="16"/>
      <c r="E85" s="16"/>
      <c r="F85" s="16"/>
    </row>
    <row r="87" spans="1:14" x14ac:dyDescent="0.35">
      <c r="A87" s="27" t="s">
        <v>39</v>
      </c>
    </row>
    <row r="88" spans="1:14" x14ac:dyDescent="0.35">
      <c r="A88" s="28"/>
      <c r="B88" s="53" t="s">
        <v>59</v>
      </c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5"/>
    </row>
    <row r="89" spans="1:14" x14ac:dyDescent="0.35">
      <c r="A89" s="32" t="s">
        <v>50</v>
      </c>
      <c r="B89" s="25">
        <v>1</v>
      </c>
      <c r="C89" s="25">
        <v>2</v>
      </c>
      <c r="D89" s="25">
        <v>3</v>
      </c>
      <c r="E89" s="25">
        <v>4</v>
      </c>
      <c r="F89" s="25">
        <v>5</v>
      </c>
      <c r="G89" s="25">
        <v>6</v>
      </c>
      <c r="H89" s="25">
        <v>7</v>
      </c>
      <c r="I89" s="25">
        <v>8</v>
      </c>
      <c r="J89" s="25"/>
      <c r="K89" s="25"/>
      <c r="L89" s="25"/>
      <c r="M89" s="37"/>
      <c r="N89" s="38"/>
    </row>
    <row r="90" spans="1:14" x14ac:dyDescent="0.35">
      <c r="A90" s="1" t="s">
        <v>46</v>
      </c>
      <c r="B90" s="31">
        <f>(B89-1)*40/60</f>
        <v>0</v>
      </c>
      <c r="C90" s="31">
        <f>(C89-1)*7/60</f>
        <v>0.11666666666666667</v>
      </c>
      <c r="D90" s="31">
        <f>(D89-2)*40/60</f>
        <v>0.66666666666666663</v>
      </c>
      <c r="E90" s="31">
        <f t="shared" ref="E90:I90" si="14">(E89-2)*40/60</f>
        <v>1.3333333333333333</v>
      </c>
      <c r="F90" s="31">
        <f t="shared" si="14"/>
        <v>2</v>
      </c>
      <c r="G90" s="31">
        <f t="shared" si="14"/>
        <v>2.6666666666666665</v>
      </c>
      <c r="H90" s="31">
        <f t="shared" si="14"/>
        <v>3.3333333333333335</v>
      </c>
      <c r="I90" s="31">
        <f t="shared" si="14"/>
        <v>4</v>
      </c>
      <c r="J90" s="31"/>
      <c r="K90" s="31"/>
      <c r="L90" s="31"/>
      <c r="M90" s="24"/>
      <c r="N90" s="24"/>
    </row>
    <row r="91" spans="1:14" x14ac:dyDescent="0.35">
      <c r="A91" s="25">
        <v>1</v>
      </c>
      <c r="B91" s="33">
        <f>S3</f>
        <v>1.5878999999999999E-12</v>
      </c>
      <c r="C91" s="33">
        <f>S12</f>
        <v>1.5759E-12</v>
      </c>
      <c r="D91" s="33">
        <f>S21</f>
        <v>1.5917999999999999E-12</v>
      </c>
      <c r="E91" s="33">
        <f>S30</f>
        <v>1.6009999999999999E-12</v>
      </c>
      <c r="F91" s="33">
        <f>S39</f>
        <v>1.5976999999999999E-12</v>
      </c>
      <c r="G91" s="33">
        <f>S48</f>
        <v>1.6066E-12</v>
      </c>
      <c r="H91" s="33">
        <f>S57</f>
        <v>1.602E-12</v>
      </c>
      <c r="I91" s="33">
        <f>S66</f>
        <v>1.616E-12</v>
      </c>
      <c r="J91" s="34"/>
      <c r="K91" s="33"/>
      <c r="L91" s="33"/>
      <c r="M91" s="24"/>
      <c r="N91" s="24"/>
    </row>
    <row r="92" spans="1:14" x14ac:dyDescent="0.35">
      <c r="A92" s="25">
        <v>2</v>
      </c>
      <c r="B92" s="33">
        <f>S4</f>
        <v>1.5731E-12</v>
      </c>
      <c r="C92" s="33">
        <f>S13</f>
        <v>1.5933000000000001E-12</v>
      </c>
      <c r="D92" s="33">
        <f>S22</f>
        <v>1.5976E-12</v>
      </c>
      <c r="E92" s="33">
        <f t="shared" ref="E92:E95" si="15">S31</f>
        <v>1.5889E-12</v>
      </c>
      <c r="F92" s="33">
        <f>S40</f>
        <v>1.606E-12</v>
      </c>
      <c r="G92" s="33">
        <f>S49</f>
        <v>1.6193E-12</v>
      </c>
      <c r="H92" s="33">
        <f>S58</f>
        <v>1.6147999999999999E-12</v>
      </c>
      <c r="I92" s="33">
        <f>S67</f>
        <v>1.6166E-12</v>
      </c>
      <c r="J92" s="34"/>
      <c r="K92" s="33"/>
      <c r="L92" s="33"/>
      <c r="M92" s="24"/>
      <c r="N92" s="24"/>
    </row>
    <row r="93" spans="1:14" x14ac:dyDescent="0.35">
      <c r="A93" s="25">
        <v>3</v>
      </c>
      <c r="B93" s="33">
        <f>S5</f>
        <v>1.5664000000000001E-12</v>
      </c>
      <c r="C93" s="33">
        <f>S14</f>
        <v>1.5930999999999999E-12</v>
      </c>
      <c r="D93" s="33">
        <f>S23</f>
        <v>1.6036E-12</v>
      </c>
      <c r="E93" s="33">
        <f t="shared" si="15"/>
        <v>1.5988E-12</v>
      </c>
      <c r="F93" s="33">
        <f>S41</f>
        <v>1.6095E-12</v>
      </c>
      <c r="G93" s="33">
        <f>S50</f>
        <v>1.6101999999999999E-12</v>
      </c>
      <c r="H93" s="33">
        <f>S59</f>
        <v>1.5950999999999999E-12</v>
      </c>
      <c r="I93" s="33">
        <f>S68</f>
        <v>1.6081E-12</v>
      </c>
      <c r="J93" s="34"/>
      <c r="K93" s="33"/>
      <c r="L93" s="33"/>
      <c r="M93" s="24"/>
      <c r="N93" s="24"/>
    </row>
    <row r="94" spans="1:14" x14ac:dyDescent="0.35">
      <c r="A94" s="25">
        <v>4</v>
      </c>
      <c r="B94" s="33">
        <f>S6</f>
        <v>1.5727999999999999E-12</v>
      </c>
      <c r="C94" s="33">
        <f>S15</f>
        <v>1.5868000000000001E-12</v>
      </c>
      <c r="D94" s="33">
        <f>S24</f>
        <v>1.5961E-12</v>
      </c>
      <c r="E94" s="33">
        <f t="shared" si="15"/>
        <v>1.5964999999999999E-12</v>
      </c>
      <c r="F94" s="33">
        <f>S42</f>
        <v>1.6030999999999999E-12</v>
      </c>
      <c r="G94" s="33">
        <f>S51</f>
        <v>1.6178E-12</v>
      </c>
      <c r="H94" s="33">
        <f>S60</f>
        <v>1.6146E-12</v>
      </c>
      <c r="I94" s="33">
        <f>S69</f>
        <v>1.6078000000000001E-12</v>
      </c>
      <c r="J94" s="34"/>
      <c r="K94" s="33"/>
      <c r="L94" s="33"/>
      <c r="M94" s="24"/>
      <c r="N94" s="24"/>
    </row>
    <row r="95" spans="1:14" x14ac:dyDescent="0.35">
      <c r="A95" s="25">
        <v>5</v>
      </c>
      <c r="B95" s="33">
        <f>S7</f>
        <v>1.5602E-12</v>
      </c>
      <c r="C95" s="33">
        <f>S16</f>
        <v>1.5778E-12</v>
      </c>
      <c r="D95" s="33">
        <f>S25</f>
        <v>1.5942E-12</v>
      </c>
      <c r="E95" s="33">
        <f t="shared" si="15"/>
        <v>1.6081E-12</v>
      </c>
      <c r="F95" s="33">
        <f>S43</f>
        <v>1.6049999999999999E-12</v>
      </c>
      <c r="G95" s="33">
        <f>S52</f>
        <v>1.6132E-12</v>
      </c>
      <c r="H95" s="33">
        <f>S61</f>
        <v>1.6189000000000001E-12</v>
      </c>
      <c r="I95" s="33">
        <f>S70</f>
        <v>1.6201999999999999E-12</v>
      </c>
      <c r="J95" s="34"/>
      <c r="K95" s="33"/>
      <c r="L95" s="33"/>
      <c r="M95" s="24"/>
      <c r="N95" s="24"/>
    </row>
    <row r="96" spans="1:14" x14ac:dyDescent="0.35">
      <c r="A96" s="25" t="s">
        <v>21</v>
      </c>
      <c r="B96" s="43">
        <f t="shared" ref="B96:I96" si="16">AVERAGE(B91:B95)</f>
        <v>1.5720800000000001E-12</v>
      </c>
      <c r="C96" s="43">
        <f t="shared" si="16"/>
        <v>1.5853799999999999E-12</v>
      </c>
      <c r="D96" s="43">
        <f t="shared" si="16"/>
        <v>1.5966600000000002E-12</v>
      </c>
      <c r="E96" s="43">
        <f t="shared" si="16"/>
        <v>1.59866E-12</v>
      </c>
      <c r="F96" s="43">
        <f t="shared" si="16"/>
        <v>1.6042599999999999E-12</v>
      </c>
      <c r="G96" s="43">
        <f t="shared" si="16"/>
        <v>1.6134199999999998E-12</v>
      </c>
      <c r="H96" s="43">
        <f t="shared" si="16"/>
        <v>1.6090799999999998E-12</v>
      </c>
      <c r="I96" s="43">
        <f t="shared" si="16"/>
        <v>1.6137399999999999E-12</v>
      </c>
      <c r="J96" s="26"/>
      <c r="K96" s="26"/>
      <c r="L96" s="26"/>
      <c r="M96" s="24"/>
      <c r="N96" s="24"/>
    </row>
    <row r="97" spans="1:14" x14ac:dyDescent="0.35">
      <c r="A97" s="25" t="s">
        <v>22</v>
      </c>
      <c r="B97" s="26">
        <f t="shared" ref="B97:I97" si="17">STDEV(B91:B95)</f>
        <v>1.0310528599446272E-14</v>
      </c>
      <c r="C97" s="26">
        <f t="shared" si="17"/>
        <v>8.2411771003904696E-15</v>
      </c>
      <c r="D97" s="26">
        <f t="shared" si="17"/>
        <v>4.4449971878506222E-15</v>
      </c>
      <c r="E97" s="26">
        <f t="shared" si="17"/>
        <v>6.9737364446901657E-15</v>
      </c>
      <c r="F97" s="26">
        <f t="shared" si="17"/>
        <v>4.3420041455530775E-15</v>
      </c>
      <c r="G97" s="26">
        <f t="shared" si="17"/>
        <v>5.2604182343231935E-15</v>
      </c>
      <c r="H97" s="26">
        <f t="shared" si="17"/>
        <v>1.0064641076561083E-14</v>
      </c>
      <c r="I97" s="26">
        <f t="shared" si="17"/>
        <v>5.5252149279461955E-15</v>
      </c>
      <c r="J97" s="26"/>
      <c r="K97" s="26"/>
      <c r="L97" s="26"/>
      <c r="M97" s="24"/>
      <c r="N97" s="24"/>
    </row>
    <row r="98" spans="1:14" x14ac:dyDescent="0.35">
      <c r="A98" s="25" t="s">
        <v>24</v>
      </c>
      <c r="B98" s="29">
        <f>(B96-$B96)/B96</f>
        <v>0</v>
      </c>
      <c r="C98" s="29">
        <f t="shared" ref="C98:I98" si="18">(C96-$B96)/C96</f>
        <v>8.3891559121470893E-3</v>
      </c>
      <c r="D98" s="29">
        <f>(D96-$B96)/D96</f>
        <v>1.5394636303283154E-2</v>
      </c>
      <c r="E98" s="29">
        <f t="shared" si="18"/>
        <v>1.6626424630628071E-2</v>
      </c>
      <c r="F98" s="29">
        <f t="shared" si="18"/>
        <v>2.0059092665777226E-2</v>
      </c>
      <c r="G98" s="29">
        <f t="shared" si="18"/>
        <v>2.5622590521996568E-2</v>
      </c>
      <c r="H98" s="29">
        <f t="shared" si="18"/>
        <v>2.2994506177442853E-2</v>
      </c>
      <c r="I98" s="29">
        <f t="shared" si="18"/>
        <v>2.5815806759453101E-2</v>
      </c>
      <c r="J98" s="29"/>
      <c r="K98" s="29"/>
      <c r="L98" s="29"/>
      <c r="M98" s="24"/>
      <c r="N98" s="24"/>
    </row>
    <row r="99" spans="1:14" x14ac:dyDescent="0.35">
      <c r="D99" s="35">
        <f>(D96-$C96)/D96</f>
        <v>7.0647476607420051E-3</v>
      </c>
      <c r="E99" s="35">
        <f t="shared" ref="E99:I99" si="19">(E96-$C96)/E96</f>
        <v>8.3069570765516871E-3</v>
      </c>
      <c r="F99" s="35">
        <f t="shared" si="19"/>
        <v>1.1768665926969455E-2</v>
      </c>
      <c r="G99" s="35">
        <f t="shared" si="19"/>
        <v>1.7379231694165161E-2</v>
      </c>
      <c r="H99" s="35">
        <f t="shared" si="19"/>
        <v>1.4728913416362141E-2</v>
      </c>
      <c r="I99" s="35">
        <f t="shared" si="19"/>
        <v>1.7574082565964835E-2</v>
      </c>
      <c r="J99" s="35"/>
      <c r="K99" s="35"/>
      <c r="L99" s="35"/>
    </row>
    <row r="121" spans="1:12" x14ac:dyDescent="0.35">
      <c r="C121" s="10" t="s">
        <v>21</v>
      </c>
      <c r="D121" s="10">
        <v>1.5720800000000001E-12</v>
      </c>
      <c r="E121" s="10">
        <v>1.5853799999999999E-12</v>
      </c>
      <c r="F121" s="10">
        <v>1.5966600000000002E-12</v>
      </c>
      <c r="G121" s="10">
        <v>1.59866E-12</v>
      </c>
      <c r="H121" s="10">
        <v>1.6042599999999999E-12</v>
      </c>
      <c r="I121" s="10">
        <v>1.6134199999999998E-12</v>
      </c>
      <c r="J121" s="10">
        <v>1.6090799999999998E-12</v>
      </c>
      <c r="K121" s="10">
        <v>1.6137399999999999E-12</v>
      </c>
    </row>
    <row r="124" spans="1:12" x14ac:dyDescent="0.35">
      <c r="A124" s="1" t="s">
        <v>166</v>
      </c>
      <c r="B124" t="s">
        <v>165</v>
      </c>
      <c r="C124" t="s">
        <v>165</v>
      </c>
      <c r="D124" t="s">
        <v>167</v>
      </c>
      <c r="E124"/>
      <c r="F124"/>
      <c r="G124"/>
      <c r="H124"/>
      <c r="I124"/>
      <c r="J124"/>
      <c r="K124"/>
      <c r="L124"/>
    </row>
    <row r="125" spans="1:12" ht="15" thickBot="1" x14ac:dyDescent="0.4">
      <c r="A125" s="24">
        <v>0</v>
      </c>
      <c r="C125" s="10">
        <v>1.5720800000000001E-12</v>
      </c>
      <c r="D125"/>
      <c r="E125"/>
      <c r="F125"/>
      <c r="G125"/>
      <c r="H125"/>
      <c r="I125"/>
      <c r="J125"/>
      <c r="K125"/>
      <c r="L125"/>
    </row>
    <row r="126" spans="1:12" x14ac:dyDescent="0.35">
      <c r="A126" s="24">
        <v>0</v>
      </c>
      <c r="C126" s="10">
        <v>1.5853799999999999E-12</v>
      </c>
      <c r="D126" s="47" t="s">
        <v>168</v>
      </c>
      <c r="E126" s="47"/>
      <c r="F126"/>
      <c r="G126"/>
      <c r="H126"/>
      <c r="I126"/>
      <c r="J126"/>
      <c r="K126"/>
      <c r="L126"/>
    </row>
    <row r="127" spans="1:12" x14ac:dyDescent="0.35">
      <c r="A127" s="24">
        <v>0.5</v>
      </c>
      <c r="B127" s="10">
        <f t="shared" ref="B127:B132" si="20">C127*1000000000000</f>
        <v>1.5966600000000002</v>
      </c>
      <c r="C127" s="10">
        <v>1.5966600000000002E-12</v>
      </c>
      <c r="D127" t="s">
        <v>169</v>
      </c>
      <c r="E127">
        <v>0.91761552731390195</v>
      </c>
      <c r="F127"/>
      <c r="G127"/>
      <c r="H127"/>
      <c r="I127"/>
      <c r="J127"/>
      <c r="K127"/>
      <c r="L127"/>
    </row>
    <row r="128" spans="1:12" x14ac:dyDescent="0.35">
      <c r="A128" s="24">
        <v>1</v>
      </c>
      <c r="B128" s="10">
        <f t="shared" si="20"/>
        <v>1.59866</v>
      </c>
      <c r="C128" s="10">
        <v>1.59866E-12</v>
      </c>
      <c r="D128" t="s">
        <v>170</v>
      </c>
      <c r="E128">
        <v>0.84201825596757041</v>
      </c>
      <c r="F128"/>
      <c r="G128"/>
      <c r="H128"/>
      <c r="I128"/>
      <c r="J128"/>
      <c r="K128"/>
      <c r="L128"/>
    </row>
    <row r="129" spans="1:12" x14ac:dyDescent="0.35">
      <c r="A129" s="1">
        <v>1.5</v>
      </c>
      <c r="B129" s="10">
        <f t="shared" si="20"/>
        <v>1.6042599999999998</v>
      </c>
      <c r="C129" s="10">
        <v>1.6042599999999999E-12</v>
      </c>
      <c r="D129" t="s">
        <v>171</v>
      </c>
      <c r="E129">
        <v>0.80252281995946295</v>
      </c>
      <c r="F129"/>
      <c r="G129"/>
      <c r="H129"/>
      <c r="I129"/>
      <c r="J129"/>
      <c r="K129"/>
      <c r="L129"/>
    </row>
    <row r="130" spans="1:12" x14ac:dyDescent="0.35">
      <c r="A130" s="1">
        <v>2</v>
      </c>
      <c r="B130" s="10">
        <f t="shared" si="20"/>
        <v>1.6134199999999999</v>
      </c>
      <c r="C130" s="10">
        <v>1.6134199999999998E-12</v>
      </c>
      <c r="D130" t="s">
        <v>172</v>
      </c>
      <c r="E130">
        <v>3.256967037861156E-3</v>
      </c>
      <c r="F130"/>
      <c r="G130"/>
      <c r="H130"/>
      <c r="I130"/>
      <c r="J130"/>
      <c r="K130"/>
      <c r="L130"/>
    </row>
    <row r="131" spans="1:12" ht="15" thickBot="1" x14ac:dyDescent="0.4">
      <c r="A131" s="1">
        <v>2.5</v>
      </c>
      <c r="B131" s="10">
        <f t="shared" si="20"/>
        <v>1.6090799999999998</v>
      </c>
      <c r="C131" s="10">
        <v>1.6090799999999998E-12</v>
      </c>
      <c r="D131" s="45" t="s">
        <v>173</v>
      </c>
      <c r="E131" s="45">
        <v>6</v>
      </c>
      <c r="F131"/>
      <c r="G131"/>
      <c r="H131"/>
      <c r="I131"/>
      <c r="J131"/>
      <c r="K131"/>
      <c r="L131"/>
    </row>
    <row r="132" spans="1:12" x14ac:dyDescent="0.35">
      <c r="A132" s="1">
        <v>3</v>
      </c>
      <c r="B132" s="10">
        <f t="shared" si="20"/>
        <v>1.61374</v>
      </c>
      <c r="C132" s="10">
        <v>1.6137399999999999E-12</v>
      </c>
      <c r="D132"/>
      <c r="E132"/>
      <c r="F132"/>
      <c r="G132"/>
      <c r="H132"/>
      <c r="I132"/>
      <c r="J132"/>
      <c r="K132"/>
      <c r="L132"/>
    </row>
    <row r="133" spans="1:12" ht="15" thickBot="1" x14ac:dyDescent="0.4">
      <c r="D133" t="s">
        <v>174</v>
      </c>
      <c r="E133"/>
      <c r="F133"/>
      <c r="G133"/>
      <c r="H133"/>
      <c r="I133"/>
      <c r="J133"/>
      <c r="K133"/>
      <c r="L133"/>
    </row>
    <row r="134" spans="1:12" x14ac:dyDescent="0.35">
      <c r="D134" s="46"/>
      <c r="E134" s="46" t="s">
        <v>179</v>
      </c>
      <c r="F134" s="46" t="s">
        <v>180</v>
      </c>
      <c r="G134" s="46" t="s">
        <v>181</v>
      </c>
      <c r="H134" s="46" t="s">
        <v>182</v>
      </c>
      <c r="I134" s="46" t="s">
        <v>183</v>
      </c>
      <c r="J134"/>
      <c r="K134"/>
      <c r="L134"/>
    </row>
    <row r="135" spans="1:12" x14ac:dyDescent="0.35">
      <c r="D135" t="s">
        <v>175</v>
      </c>
      <c r="E135">
        <v>1</v>
      </c>
      <c r="F135">
        <v>2.2615246285713746E-4</v>
      </c>
      <c r="G135">
        <v>2.2615246285713746E-4</v>
      </c>
      <c r="H135">
        <v>21.319381201279189</v>
      </c>
      <c r="I135">
        <v>9.9012220079541368E-3</v>
      </c>
      <c r="J135"/>
      <c r="K135"/>
      <c r="L135"/>
    </row>
    <row r="136" spans="1:12" x14ac:dyDescent="0.35">
      <c r="D136" t="s">
        <v>176</v>
      </c>
      <c r="E136">
        <v>4</v>
      </c>
      <c r="F136">
        <v>4.243133714285629E-5</v>
      </c>
      <c r="G136">
        <v>1.0607834285714073E-5</v>
      </c>
      <c r="H136"/>
      <c r="I136"/>
      <c r="J136"/>
      <c r="K136"/>
      <c r="L136"/>
    </row>
    <row r="137" spans="1:12" ht="15" thickBot="1" x14ac:dyDescent="0.4">
      <c r="D137" s="45" t="s">
        <v>177</v>
      </c>
      <c r="E137" s="45">
        <v>5</v>
      </c>
      <c r="F137" s="45">
        <v>2.6858379999999374E-4</v>
      </c>
      <c r="G137" s="45"/>
      <c r="H137" s="45"/>
      <c r="I137" s="45"/>
      <c r="J137"/>
      <c r="K137"/>
      <c r="L137"/>
    </row>
    <row r="138" spans="1:12" ht="15" thickBot="1" x14ac:dyDescent="0.4">
      <c r="D138"/>
      <c r="E138"/>
      <c r="F138"/>
      <c r="G138"/>
      <c r="H138"/>
      <c r="I138"/>
      <c r="J138"/>
      <c r="K138"/>
      <c r="L138"/>
    </row>
    <row r="139" spans="1:12" x14ac:dyDescent="0.35">
      <c r="D139" s="46"/>
      <c r="E139" s="46" t="s">
        <v>184</v>
      </c>
      <c r="F139" s="46" t="s">
        <v>172</v>
      </c>
      <c r="G139" s="46" t="s">
        <v>185</v>
      </c>
      <c r="H139" s="46" t="s">
        <v>186</v>
      </c>
      <c r="I139" s="46" t="s">
        <v>187</v>
      </c>
      <c r="J139" s="46" t="s">
        <v>188</v>
      </c>
      <c r="K139" s="46" t="s">
        <v>189</v>
      </c>
      <c r="L139" s="46" t="s">
        <v>190</v>
      </c>
    </row>
    <row r="140" spans="1:12" x14ac:dyDescent="0.35">
      <c r="D140" t="s">
        <v>178</v>
      </c>
      <c r="E140">
        <v>1.5969828571428573</v>
      </c>
      <c r="F140">
        <v>2.35721968128773E-3</v>
      </c>
      <c r="G140">
        <v>677.48579812910714</v>
      </c>
      <c r="H140">
        <v>2.8480273764795078E-11</v>
      </c>
      <c r="I140">
        <v>1.5904381660968701</v>
      </c>
      <c r="J140">
        <v>1.6035275481888445</v>
      </c>
      <c r="K140">
        <v>1.5919576259406381</v>
      </c>
      <c r="L140">
        <v>1.6020080883450765</v>
      </c>
    </row>
    <row r="141" spans="1:12" ht="15" thickBot="1" x14ac:dyDescent="0.4">
      <c r="D141" s="45" t="s">
        <v>191</v>
      </c>
      <c r="E141" s="45">
        <v>7.1897142857141987E-3</v>
      </c>
      <c r="F141" s="45">
        <v>1.5571280733242996E-3</v>
      </c>
      <c r="G141" s="45">
        <v>4.6172915438901168</v>
      </c>
      <c r="H141" s="45">
        <v>9.9012220079541455E-3</v>
      </c>
      <c r="I141" s="45">
        <v>2.8664336683668764E-3</v>
      </c>
      <c r="J141" s="45">
        <v>1.151299490306152E-2</v>
      </c>
      <c r="K141" s="45">
        <v>3.8701558066987825E-3</v>
      </c>
      <c r="L141" s="45">
        <v>1.0509272764729615E-2</v>
      </c>
    </row>
    <row r="142" spans="1:12" x14ac:dyDescent="0.35">
      <c r="D142"/>
      <c r="E142"/>
      <c r="F142"/>
      <c r="G142"/>
      <c r="H142"/>
      <c r="I142"/>
      <c r="J142"/>
      <c r="K142"/>
      <c r="L142"/>
    </row>
    <row r="143" spans="1:12" x14ac:dyDescent="0.35">
      <c r="D143"/>
      <c r="E143"/>
      <c r="F143"/>
      <c r="G143"/>
      <c r="H143"/>
      <c r="I143"/>
      <c r="J143"/>
      <c r="K143"/>
      <c r="L143"/>
    </row>
    <row r="144" spans="1:12" x14ac:dyDescent="0.35">
      <c r="D144"/>
      <c r="E144"/>
      <c r="F144"/>
      <c r="G144"/>
      <c r="H144"/>
      <c r="I144"/>
      <c r="J144"/>
      <c r="K144"/>
      <c r="L144"/>
    </row>
    <row r="145" spans="4:12" x14ac:dyDescent="0.35">
      <c r="D145" t="s">
        <v>192</v>
      </c>
      <c r="E145"/>
      <c r="F145"/>
      <c r="G145"/>
      <c r="H145"/>
      <c r="I145"/>
      <c r="J145"/>
      <c r="K145"/>
      <c r="L145"/>
    </row>
    <row r="146" spans="4:12" ht="15" thickBot="1" x14ac:dyDescent="0.4">
      <c r="D146"/>
      <c r="E146"/>
      <c r="F146"/>
      <c r="G146"/>
      <c r="H146"/>
      <c r="I146"/>
      <c r="J146"/>
      <c r="K146"/>
      <c r="L146"/>
    </row>
    <row r="147" spans="4:12" x14ac:dyDescent="0.35">
      <c r="D147" s="46" t="s">
        <v>193</v>
      </c>
      <c r="E147" s="46" t="s">
        <v>194</v>
      </c>
      <c r="F147" s="46" t="s">
        <v>195</v>
      </c>
      <c r="G147"/>
      <c r="H147"/>
      <c r="I147"/>
      <c r="J147"/>
      <c r="K147"/>
      <c r="L147"/>
    </row>
    <row r="148" spans="4:12" x14ac:dyDescent="0.35">
      <c r="D148">
        <v>1</v>
      </c>
      <c r="E148">
        <v>1.5969828571428573</v>
      </c>
      <c r="F148">
        <v>-3.2285714285706923E-4</v>
      </c>
      <c r="G148"/>
      <c r="H148"/>
      <c r="I148"/>
      <c r="J148"/>
      <c r="K148"/>
      <c r="L148"/>
    </row>
    <row r="149" spans="4:12" x14ac:dyDescent="0.35">
      <c r="D149">
        <v>2</v>
      </c>
      <c r="E149">
        <v>1.6005777142857143</v>
      </c>
      <c r="F149">
        <v>-1.9177142857143004E-3</v>
      </c>
      <c r="G149"/>
      <c r="H149"/>
      <c r="I149"/>
      <c r="J149"/>
      <c r="K149"/>
      <c r="L149"/>
    </row>
    <row r="150" spans="4:12" x14ac:dyDescent="0.35">
      <c r="D150">
        <v>3</v>
      </c>
      <c r="E150">
        <v>1.6041725714285715</v>
      </c>
      <c r="F150">
        <v>8.7428571428294077E-5</v>
      </c>
      <c r="G150"/>
      <c r="H150"/>
      <c r="I150"/>
      <c r="J150"/>
      <c r="K150"/>
      <c r="L150"/>
    </row>
    <row r="151" spans="4:12" x14ac:dyDescent="0.35">
      <c r="D151">
        <v>4</v>
      </c>
      <c r="E151">
        <v>1.6077674285714285</v>
      </c>
      <c r="F151">
        <v>5.6525714285713402E-3</v>
      </c>
      <c r="G151"/>
      <c r="H151"/>
      <c r="I151"/>
      <c r="J151"/>
      <c r="K151"/>
      <c r="L151"/>
    </row>
    <row r="152" spans="4:12" x14ac:dyDescent="0.35">
      <c r="D152">
        <v>5</v>
      </c>
      <c r="E152">
        <v>1.6113622857142857</v>
      </c>
      <c r="F152">
        <v>-2.2822857142859032E-3</v>
      </c>
      <c r="G152"/>
      <c r="H152"/>
      <c r="I152"/>
      <c r="J152"/>
      <c r="K152"/>
      <c r="L152"/>
    </row>
    <row r="153" spans="4:12" ht="15" thickBot="1" x14ac:dyDescent="0.4">
      <c r="D153" s="45">
        <v>6</v>
      </c>
      <c r="E153" s="45">
        <v>1.6149571428571428</v>
      </c>
      <c r="F153" s="45">
        <v>-1.2171428571428056E-3</v>
      </c>
      <c r="G153"/>
      <c r="H153"/>
      <c r="I153"/>
      <c r="J153"/>
      <c r="K153"/>
      <c r="L153"/>
    </row>
  </sheetData>
  <mergeCells count="2">
    <mergeCell ref="A75:D75"/>
    <mergeCell ref="B88:N8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D816-04AD-4D0A-AC8E-F089D1A915C2}">
  <dimension ref="A1:AC154"/>
  <sheetViews>
    <sheetView topLeftCell="A88" workbookViewId="0">
      <selection activeCell="Q98" sqref="Q98"/>
    </sheetView>
  </sheetViews>
  <sheetFormatPr defaultColWidth="9.1796875" defaultRowHeight="14.5" x14ac:dyDescent="0.35"/>
  <cols>
    <col min="1" max="1" width="18.7265625" style="10" customWidth="1"/>
    <col min="2" max="5" width="9.26953125" style="10" bestFit="1" customWidth="1"/>
    <col min="6" max="6" width="9.453125" style="10" customWidth="1"/>
    <col min="7" max="7" width="9.26953125" style="10" bestFit="1" customWidth="1"/>
    <col min="8" max="9" width="9.54296875" style="10" bestFit="1" customWidth="1"/>
    <col min="10" max="22" width="9.1796875" style="10"/>
    <col min="23" max="23" width="9.453125" style="10" customWidth="1"/>
    <col min="24" max="24" width="14.7265625" style="10" bestFit="1" customWidth="1"/>
    <col min="25" max="16384" width="9.1796875" style="10"/>
  </cols>
  <sheetData>
    <row r="1" spans="1:29" x14ac:dyDescent="0.35">
      <c r="A1" s="30">
        <v>1</v>
      </c>
    </row>
    <row r="2" spans="1:29" x14ac:dyDescent="0.35">
      <c r="A2" s="11" t="s">
        <v>56</v>
      </c>
      <c r="B2" s="11" t="s">
        <v>12</v>
      </c>
      <c r="C2" s="11" t="s">
        <v>13</v>
      </c>
      <c r="D2" s="11" t="s">
        <v>25</v>
      </c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19</v>
      </c>
      <c r="R2" s="11" t="s">
        <v>20</v>
      </c>
      <c r="S2" s="12" t="s">
        <v>33</v>
      </c>
      <c r="T2" s="11" t="s">
        <v>34</v>
      </c>
      <c r="U2" s="11" t="s">
        <v>35</v>
      </c>
      <c r="V2" s="11" t="s">
        <v>36</v>
      </c>
      <c r="W2" s="11" t="s">
        <v>37</v>
      </c>
      <c r="X2" s="11" t="s">
        <v>38</v>
      </c>
      <c r="Z2" s="10" t="s">
        <v>42</v>
      </c>
      <c r="AA2" s="10" t="s">
        <v>41</v>
      </c>
      <c r="AB2" s="10" t="s">
        <v>43</v>
      </c>
      <c r="AC2" s="10" t="s">
        <v>44</v>
      </c>
    </row>
    <row r="3" spans="1:29" x14ac:dyDescent="0.35">
      <c r="A3" s="13" t="s">
        <v>126</v>
      </c>
      <c r="B3" s="14">
        <v>3.4483000000000002E-4</v>
      </c>
      <c r="C3" s="13">
        <v>6.7241999999999996E-2</v>
      </c>
      <c r="D3" s="14">
        <v>1.4389E-7</v>
      </c>
      <c r="E3" s="14">
        <v>2.4480999999999999E-8</v>
      </c>
      <c r="F3" s="14">
        <v>17.013999999999999</v>
      </c>
      <c r="G3" s="13">
        <v>-51.72</v>
      </c>
      <c r="H3" s="13">
        <v>11.954000000000001</v>
      </c>
      <c r="I3" s="13">
        <v>23.113</v>
      </c>
      <c r="J3" s="14">
        <v>4.1410999999999999E-8</v>
      </c>
      <c r="K3" s="14">
        <v>1.0379999999999999E-8</v>
      </c>
      <c r="L3" s="14">
        <v>25.065999999999999</v>
      </c>
      <c r="M3" s="13">
        <v>0.81179999999999997</v>
      </c>
      <c r="N3" s="14">
        <v>2.1845E-2</v>
      </c>
      <c r="O3" s="14">
        <v>2.6909000000000001</v>
      </c>
      <c r="P3" s="13">
        <v>31431</v>
      </c>
      <c r="Q3" s="14">
        <v>44.478999999999999</v>
      </c>
      <c r="R3" s="14">
        <v>0.14151</v>
      </c>
      <c r="S3" s="15">
        <v>1.3395000000000001E-12</v>
      </c>
      <c r="T3" s="14">
        <v>2.9914999999999998E-14</v>
      </c>
      <c r="U3" s="14">
        <v>2.2332999999999998</v>
      </c>
      <c r="V3" s="13">
        <v>0.96709000000000001</v>
      </c>
      <c r="W3" s="14">
        <v>1.2612000000000001E-3</v>
      </c>
      <c r="X3" s="14">
        <v>0.13041</v>
      </c>
      <c r="Z3" s="14"/>
      <c r="AA3" s="13"/>
      <c r="AB3" s="14"/>
      <c r="AC3" s="14"/>
    </row>
    <row r="4" spans="1:29" x14ac:dyDescent="0.35">
      <c r="A4" s="10" t="s">
        <v>127</v>
      </c>
      <c r="B4" s="16">
        <v>3.4904000000000001E-4</v>
      </c>
      <c r="C4" s="10">
        <v>6.8062999999999999E-2</v>
      </c>
      <c r="D4" s="16">
        <v>1.4581000000000001E-7</v>
      </c>
      <c r="E4" s="16">
        <v>2.4512000000000001E-8</v>
      </c>
      <c r="F4" s="16">
        <v>16.811</v>
      </c>
      <c r="G4" s="10">
        <v>-53.31</v>
      </c>
      <c r="H4" s="10">
        <v>11.967000000000001</v>
      </c>
      <c r="I4" s="10">
        <v>22.448</v>
      </c>
      <c r="J4" s="16">
        <v>3.9985999999999998E-8</v>
      </c>
      <c r="K4" s="16">
        <v>1.0424E-8</v>
      </c>
      <c r="L4" s="16">
        <v>26.068999999999999</v>
      </c>
      <c r="M4" s="10">
        <v>0.81816999999999995</v>
      </c>
      <c r="N4" s="16">
        <v>2.2707999999999999E-2</v>
      </c>
      <c r="O4" s="16">
        <v>2.7755000000000001</v>
      </c>
      <c r="P4" s="10">
        <v>31517</v>
      </c>
      <c r="Q4" s="16">
        <v>44.393000000000001</v>
      </c>
      <c r="R4" s="16">
        <v>0.14085</v>
      </c>
      <c r="S4" s="17">
        <v>1.3444E-12</v>
      </c>
      <c r="T4" s="16">
        <v>3.0003000000000001E-14</v>
      </c>
      <c r="U4" s="16">
        <v>2.2317</v>
      </c>
      <c r="V4" s="10">
        <v>0.96687000000000001</v>
      </c>
      <c r="W4" s="16">
        <v>1.2601999999999999E-3</v>
      </c>
      <c r="X4" s="16">
        <v>0.13034000000000001</v>
      </c>
      <c r="Z4" s="16"/>
      <c r="AB4" s="16"/>
      <c r="AC4" s="16"/>
    </row>
    <row r="5" spans="1:29" x14ac:dyDescent="0.35">
      <c r="A5" s="10" t="s">
        <v>128</v>
      </c>
      <c r="B5" s="16">
        <v>3.4319E-4</v>
      </c>
      <c r="C5" s="10">
        <v>6.6920999999999994E-2</v>
      </c>
      <c r="D5" s="16">
        <v>1.5003E-7</v>
      </c>
      <c r="E5" s="16">
        <v>2.4254E-8</v>
      </c>
      <c r="F5" s="16">
        <v>16.166</v>
      </c>
      <c r="G5" s="10">
        <v>-55.57</v>
      </c>
      <c r="H5" s="10">
        <v>11.848000000000001</v>
      </c>
      <c r="I5" s="10">
        <v>21.321000000000002</v>
      </c>
      <c r="J5" s="16">
        <v>3.9944999999999998E-8</v>
      </c>
      <c r="K5" s="16">
        <v>1.0503999999999999E-8</v>
      </c>
      <c r="L5" s="16">
        <v>26.295999999999999</v>
      </c>
      <c r="M5" s="10">
        <v>0.81994999999999996</v>
      </c>
      <c r="N5" s="16">
        <v>2.2903E-2</v>
      </c>
      <c r="O5" s="16">
        <v>2.7932000000000001</v>
      </c>
      <c r="P5" s="10">
        <v>31538</v>
      </c>
      <c r="Q5" s="16">
        <v>43.9</v>
      </c>
      <c r="R5" s="16">
        <v>0.13919999999999999</v>
      </c>
      <c r="S5" s="17">
        <v>1.3533000000000001E-12</v>
      </c>
      <c r="T5" s="16">
        <v>2.9876999999999999E-14</v>
      </c>
      <c r="U5" s="16">
        <v>2.2077</v>
      </c>
      <c r="V5" s="10">
        <v>0.96650999999999998</v>
      </c>
      <c r="W5" s="16">
        <v>1.2466999999999999E-3</v>
      </c>
      <c r="X5" s="16">
        <v>0.12898999999999999</v>
      </c>
      <c r="Z5" s="16"/>
      <c r="AB5" s="16"/>
      <c r="AC5" s="16"/>
    </row>
    <row r="6" spans="1:29" x14ac:dyDescent="0.35">
      <c r="A6" s="10" t="s">
        <v>129</v>
      </c>
      <c r="B6" s="16">
        <v>3.4626999999999998E-4</v>
      </c>
      <c r="C6" s="10">
        <v>6.7523E-2</v>
      </c>
      <c r="D6" s="16">
        <v>1.4728000000000001E-7</v>
      </c>
      <c r="E6" s="16">
        <v>2.4315E-8</v>
      </c>
      <c r="F6" s="16">
        <v>16.509</v>
      </c>
      <c r="G6" s="10">
        <v>-54.35</v>
      </c>
      <c r="H6" s="10">
        <v>11.869</v>
      </c>
      <c r="I6" s="10">
        <v>21.838000000000001</v>
      </c>
      <c r="J6" s="16">
        <v>3.9704999999999997E-8</v>
      </c>
      <c r="K6" s="16">
        <v>1.0602E-8</v>
      </c>
      <c r="L6" s="16">
        <v>26.702000000000002</v>
      </c>
      <c r="M6" s="10">
        <v>0.82147999999999999</v>
      </c>
      <c r="N6" s="16">
        <v>2.3255999999999999E-2</v>
      </c>
      <c r="O6" s="16">
        <v>2.831</v>
      </c>
      <c r="P6" s="10">
        <v>31588</v>
      </c>
      <c r="Q6" s="16">
        <v>44.02</v>
      </c>
      <c r="R6" s="16">
        <v>0.13936000000000001</v>
      </c>
      <c r="S6" s="17">
        <v>1.3492999999999999E-12</v>
      </c>
      <c r="T6" s="16">
        <v>2.9838999999999999E-14</v>
      </c>
      <c r="U6" s="16">
        <v>2.2113999999999998</v>
      </c>
      <c r="V6" s="10">
        <v>0.96667999999999998</v>
      </c>
      <c r="W6" s="16">
        <v>1.2488E-3</v>
      </c>
      <c r="X6" s="16">
        <v>0.12917999999999999</v>
      </c>
      <c r="Z6" s="16"/>
      <c r="AB6" s="16"/>
      <c r="AC6" s="16"/>
    </row>
    <row r="7" spans="1:29" x14ac:dyDescent="0.35">
      <c r="A7" s="10" t="s">
        <v>130</v>
      </c>
      <c r="B7" s="16">
        <v>3.5107999999999998E-4</v>
      </c>
      <c r="C7" s="10">
        <v>6.8460999999999994E-2</v>
      </c>
      <c r="D7" s="16">
        <v>1.4739E-7</v>
      </c>
      <c r="E7" s="16">
        <v>2.442E-8</v>
      </c>
      <c r="F7" s="16">
        <v>16.568000000000001</v>
      </c>
      <c r="G7" s="10">
        <v>-54.98</v>
      </c>
      <c r="H7" s="10">
        <v>11.917999999999999</v>
      </c>
      <c r="I7" s="10">
        <v>21.677</v>
      </c>
      <c r="J7" s="16">
        <v>4.1198999999999997E-8</v>
      </c>
      <c r="K7" s="16">
        <v>1.1342E-8</v>
      </c>
      <c r="L7" s="16">
        <v>27.53</v>
      </c>
      <c r="M7" s="10">
        <v>0.82040999999999997</v>
      </c>
      <c r="N7" s="16">
        <v>2.3980000000000001E-2</v>
      </c>
      <c r="O7" s="16">
        <v>2.9228999999999998</v>
      </c>
      <c r="P7" s="10">
        <v>31637</v>
      </c>
      <c r="Q7" s="16">
        <v>44.313000000000002</v>
      </c>
      <c r="R7" s="16">
        <v>0.14007</v>
      </c>
      <c r="S7" s="17">
        <v>1.3521000000000001E-12</v>
      </c>
      <c r="T7" s="16">
        <v>3.0020000000000001E-14</v>
      </c>
      <c r="U7" s="16">
        <v>2.2202000000000002</v>
      </c>
      <c r="V7" s="10">
        <v>0.96655999999999997</v>
      </c>
      <c r="W7" s="16">
        <v>1.2537E-3</v>
      </c>
      <c r="X7" s="16">
        <v>0.12970999999999999</v>
      </c>
      <c r="Z7" s="18"/>
      <c r="AA7" s="11"/>
      <c r="AB7" s="18"/>
      <c r="AC7" s="18"/>
    </row>
    <row r="8" spans="1:29" x14ac:dyDescent="0.35">
      <c r="A8" s="13" t="s">
        <v>23</v>
      </c>
      <c r="B8" s="13">
        <f t="shared" ref="B8:X8" si="0">AVERAGE(B3:B7)</f>
        <v>3.4688199999999996E-4</v>
      </c>
      <c r="C8" s="13">
        <f t="shared" si="0"/>
        <v>6.7642000000000008E-2</v>
      </c>
      <c r="D8" s="13">
        <f t="shared" si="0"/>
        <v>1.4688E-7</v>
      </c>
      <c r="E8" s="13">
        <f t="shared" si="0"/>
        <v>2.4396399999999997E-8</v>
      </c>
      <c r="F8" s="13">
        <f t="shared" si="0"/>
        <v>16.613599999999998</v>
      </c>
      <c r="G8" s="13">
        <f t="shared" si="0"/>
        <v>-53.986000000000004</v>
      </c>
      <c r="H8" s="13">
        <f t="shared" si="0"/>
        <v>11.911199999999999</v>
      </c>
      <c r="I8" s="13">
        <f t="shared" si="0"/>
        <v>22.0794</v>
      </c>
      <c r="J8" s="13">
        <f t="shared" si="0"/>
        <v>4.0449199999999998E-8</v>
      </c>
      <c r="K8" s="13">
        <f t="shared" si="0"/>
        <v>1.0650399999999998E-8</v>
      </c>
      <c r="L8" s="13">
        <f t="shared" si="0"/>
        <v>26.332600000000003</v>
      </c>
      <c r="M8" s="13">
        <f t="shared" si="0"/>
        <v>0.81836199999999992</v>
      </c>
      <c r="N8" s="13">
        <f t="shared" si="0"/>
        <v>2.2938399999999998E-2</v>
      </c>
      <c r="O8" s="13">
        <f t="shared" si="0"/>
        <v>2.8027000000000002</v>
      </c>
      <c r="P8" s="13">
        <f t="shared" si="0"/>
        <v>31542.2</v>
      </c>
      <c r="Q8" s="13">
        <f t="shared" si="0"/>
        <v>44.221000000000004</v>
      </c>
      <c r="R8" s="13">
        <f t="shared" si="0"/>
        <v>0.14019799999999999</v>
      </c>
      <c r="S8" s="19">
        <f t="shared" si="0"/>
        <v>1.3477199999999998E-12</v>
      </c>
      <c r="T8" s="13">
        <f t="shared" si="0"/>
        <v>2.99308E-14</v>
      </c>
      <c r="U8" s="13">
        <f t="shared" si="0"/>
        <v>2.2208600000000001</v>
      </c>
      <c r="V8" s="13">
        <f t="shared" si="0"/>
        <v>0.96674199999999999</v>
      </c>
      <c r="W8" s="13">
        <f t="shared" si="0"/>
        <v>1.2541199999999998E-3</v>
      </c>
      <c r="X8" s="13">
        <f t="shared" si="0"/>
        <v>0.12972600000000001</v>
      </c>
      <c r="Z8" s="10" t="e">
        <f>AVERAGE(Z3:Z7)</f>
        <v>#DIV/0!</v>
      </c>
      <c r="AA8" s="10" t="e">
        <f>AVERAGE(AA3:AA7)</f>
        <v>#DIV/0!</v>
      </c>
      <c r="AB8" s="10" t="e">
        <f>AVERAGE(AB3:AB7)</f>
        <v>#DIV/0!</v>
      </c>
      <c r="AC8" s="10" t="e">
        <f>AVERAGE(AC3:AC7)</f>
        <v>#DIV/0!</v>
      </c>
    </row>
    <row r="10" spans="1:29" x14ac:dyDescent="0.35">
      <c r="A10" s="9">
        <v>2</v>
      </c>
    </row>
    <row r="11" spans="1:29" x14ac:dyDescent="0.35">
      <c r="A11" s="20" t="s">
        <v>56</v>
      </c>
      <c r="B11" s="20" t="s">
        <v>12</v>
      </c>
      <c r="C11" s="20" t="s">
        <v>13</v>
      </c>
      <c r="D11" s="20" t="s">
        <v>25</v>
      </c>
      <c r="E11" s="20" t="s">
        <v>14</v>
      </c>
      <c r="F11" s="20" t="s">
        <v>15</v>
      </c>
      <c r="G11" s="20" t="s">
        <v>16</v>
      </c>
      <c r="H11" s="20" t="s">
        <v>17</v>
      </c>
      <c r="I11" s="20" t="s">
        <v>18</v>
      </c>
      <c r="J11" s="20" t="s">
        <v>26</v>
      </c>
      <c r="K11" s="20" t="s">
        <v>27</v>
      </c>
      <c r="L11" s="20" t="s">
        <v>28</v>
      </c>
      <c r="M11" s="20" t="s">
        <v>29</v>
      </c>
      <c r="N11" s="20" t="s">
        <v>30</v>
      </c>
      <c r="O11" s="20" t="s">
        <v>31</v>
      </c>
      <c r="P11" s="20" t="s">
        <v>32</v>
      </c>
      <c r="Q11" s="20" t="s">
        <v>19</v>
      </c>
      <c r="R11" s="20" t="s">
        <v>20</v>
      </c>
      <c r="S11" s="20" t="s">
        <v>33</v>
      </c>
      <c r="T11" s="20" t="s">
        <v>34</v>
      </c>
      <c r="U11" s="20" t="s">
        <v>35</v>
      </c>
      <c r="V11" s="20" t="s">
        <v>36</v>
      </c>
      <c r="W11" s="20" t="s">
        <v>37</v>
      </c>
      <c r="X11" s="20" t="s">
        <v>38</v>
      </c>
      <c r="Z11" s="10" t="s">
        <v>42</v>
      </c>
      <c r="AA11" s="10" t="s">
        <v>41</v>
      </c>
      <c r="AB11" s="10" t="s">
        <v>43</v>
      </c>
      <c r="AC11" s="10" t="s">
        <v>44</v>
      </c>
    </row>
    <row r="12" spans="1:29" x14ac:dyDescent="0.35">
      <c r="A12" s="13" t="s">
        <v>131</v>
      </c>
      <c r="B12" s="14">
        <v>3.4574999999999997E-4</v>
      </c>
      <c r="C12" s="13">
        <v>6.7420999999999995E-2</v>
      </c>
      <c r="D12" s="14">
        <v>1.4198E-7</v>
      </c>
      <c r="E12" s="14">
        <v>2.4213E-8</v>
      </c>
      <c r="F12" s="14">
        <v>17.053999999999998</v>
      </c>
      <c r="G12" s="13">
        <v>-49.27</v>
      </c>
      <c r="H12" s="13">
        <v>11.96</v>
      </c>
      <c r="I12" s="13">
        <v>24.274000000000001</v>
      </c>
      <c r="J12" s="14">
        <v>4.2503E-8</v>
      </c>
      <c r="K12" s="14">
        <v>1.1565E-8</v>
      </c>
      <c r="L12" s="14">
        <v>27.21</v>
      </c>
      <c r="M12" s="13">
        <v>0.82335000000000003</v>
      </c>
      <c r="N12" s="14">
        <v>2.3689000000000002E-2</v>
      </c>
      <c r="O12" s="14">
        <v>2.8771</v>
      </c>
      <c r="P12" s="13">
        <v>29876</v>
      </c>
      <c r="Q12" s="14">
        <v>41.412999999999997</v>
      </c>
      <c r="R12" s="14">
        <v>0.13861999999999999</v>
      </c>
      <c r="S12" s="15">
        <v>1.3516E-12</v>
      </c>
      <c r="T12" s="14">
        <v>3.0260000000000002E-14</v>
      </c>
      <c r="U12" s="14">
        <v>2.2387999999999999</v>
      </c>
      <c r="V12" s="13">
        <v>0.96665000000000001</v>
      </c>
      <c r="W12" s="14">
        <v>1.2646000000000001E-3</v>
      </c>
      <c r="X12" s="14">
        <v>0.13081999999999999</v>
      </c>
      <c r="Z12" s="14"/>
      <c r="AA12" s="13"/>
      <c r="AB12" s="14"/>
      <c r="AC12" s="14"/>
    </row>
    <row r="13" spans="1:29" x14ac:dyDescent="0.35">
      <c r="A13" s="10" t="s">
        <v>132</v>
      </c>
      <c r="B13" s="16">
        <v>3.4001000000000002E-4</v>
      </c>
      <c r="C13" s="10">
        <v>6.6302E-2</v>
      </c>
      <c r="D13" s="16">
        <v>1.4749000000000001E-7</v>
      </c>
      <c r="E13" s="16">
        <v>2.3975000000000001E-8</v>
      </c>
      <c r="F13" s="16">
        <v>16.254999999999999</v>
      </c>
      <c r="G13" s="10">
        <v>-53.5</v>
      </c>
      <c r="H13" s="10">
        <v>11.859</v>
      </c>
      <c r="I13" s="10">
        <v>22.166</v>
      </c>
      <c r="J13" s="16">
        <v>4.3804E-8</v>
      </c>
      <c r="K13" s="16">
        <v>1.2021000000000001E-8</v>
      </c>
      <c r="L13" s="16">
        <v>27.443000000000001</v>
      </c>
      <c r="M13" s="10">
        <v>0.82245000000000001</v>
      </c>
      <c r="N13" s="16">
        <v>2.3895E-2</v>
      </c>
      <c r="O13" s="16">
        <v>2.9053</v>
      </c>
      <c r="P13" s="10">
        <v>29841</v>
      </c>
      <c r="Q13" s="16">
        <v>41.012999999999998</v>
      </c>
      <c r="R13" s="16">
        <v>0.13744000000000001</v>
      </c>
      <c r="S13" s="17">
        <v>1.3666000000000001E-12</v>
      </c>
      <c r="T13" s="16">
        <v>3.0321E-14</v>
      </c>
      <c r="U13" s="16">
        <v>2.2187000000000001</v>
      </c>
      <c r="V13" s="10">
        <v>0.96604999999999996</v>
      </c>
      <c r="W13" s="16">
        <v>1.2532999999999999E-3</v>
      </c>
      <c r="X13" s="16">
        <v>0.12973000000000001</v>
      </c>
      <c r="Z13" s="16"/>
      <c r="AB13" s="16"/>
      <c r="AC13" s="16"/>
    </row>
    <row r="14" spans="1:29" x14ac:dyDescent="0.35">
      <c r="A14" s="10" t="s">
        <v>133</v>
      </c>
      <c r="B14" s="16">
        <v>3.4196999999999998E-4</v>
      </c>
      <c r="C14" s="10">
        <v>6.6683000000000006E-2</v>
      </c>
      <c r="D14" s="16">
        <v>1.4137E-7</v>
      </c>
      <c r="E14" s="16">
        <v>2.4024999999999998E-8</v>
      </c>
      <c r="F14" s="16">
        <v>16.994</v>
      </c>
      <c r="G14" s="10">
        <v>-48.94</v>
      </c>
      <c r="H14" s="10">
        <v>11.867000000000001</v>
      </c>
      <c r="I14" s="10">
        <v>24.248000000000001</v>
      </c>
      <c r="J14" s="16">
        <v>4.3725999999999997E-8</v>
      </c>
      <c r="K14" s="16">
        <v>1.206E-8</v>
      </c>
      <c r="L14" s="16">
        <v>27.581</v>
      </c>
      <c r="M14" s="10">
        <v>0.82274000000000003</v>
      </c>
      <c r="N14" s="16">
        <v>2.4013E-2</v>
      </c>
      <c r="O14" s="16">
        <v>2.9186999999999999</v>
      </c>
      <c r="P14" s="10">
        <v>29881</v>
      </c>
      <c r="Q14" s="16">
        <v>41.11</v>
      </c>
      <c r="R14" s="16">
        <v>0.13758000000000001</v>
      </c>
      <c r="S14" s="17">
        <v>1.351E-12</v>
      </c>
      <c r="T14" s="16">
        <v>3.0010000000000003E-14</v>
      </c>
      <c r="U14" s="16">
        <v>2.2212999999999998</v>
      </c>
      <c r="V14" s="10">
        <v>0.96667000000000003</v>
      </c>
      <c r="W14" s="16">
        <v>1.2547000000000001E-3</v>
      </c>
      <c r="X14" s="16">
        <v>0.1298</v>
      </c>
      <c r="Z14" s="16"/>
      <c r="AB14" s="16"/>
      <c r="AC14" s="16"/>
    </row>
    <row r="15" spans="1:29" x14ac:dyDescent="0.35">
      <c r="A15" s="10" t="s">
        <v>134</v>
      </c>
      <c r="B15" s="16">
        <v>3.4049999999999998E-4</v>
      </c>
      <c r="C15" s="10">
        <v>6.6396999999999998E-2</v>
      </c>
      <c r="D15" s="16">
        <v>1.4532000000000001E-7</v>
      </c>
      <c r="E15" s="16">
        <v>2.3987000000000002E-8</v>
      </c>
      <c r="F15" s="16">
        <v>16.506</v>
      </c>
      <c r="G15" s="10">
        <v>-51.97</v>
      </c>
      <c r="H15" s="10">
        <v>11.855</v>
      </c>
      <c r="I15" s="10">
        <v>22.811</v>
      </c>
      <c r="J15" s="16">
        <v>4.5265000000000002E-8</v>
      </c>
      <c r="K15" s="16">
        <v>1.2489E-8</v>
      </c>
      <c r="L15" s="16">
        <v>27.591000000000001</v>
      </c>
      <c r="M15" s="10">
        <v>0.81972</v>
      </c>
      <c r="N15" s="16">
        <v>2.4027E-2</v>
      </c>
      <c r="O15" s="16">
        <v>2.9310999999999998</v>
      </c>
      <c r="P15" s="10">
        <v>29909</v>
      </c>
      <c r="Q15" s="16">
        <v>41.203000000000003</v>
      </c>
      <c r="R15" s="16">
        <v>0.13775999999999999</v>
      </c>
      <c r="S15" s="17">
        <v>1.3609E-12</v>
      </c>
      <c r="T15" s="16">
        <v>3.0194999999999998E-14</v>
      </c>
      <c r="U15" s="16">
        <v>2.2187999999999999</v>
      </c>
      <c r="V15" s="10">
        <v>0.96626000000000001</v>
      </c>
      <c r="W15" s="16">
        <v>1.2532999999999999E-3</v>
      </c>
      <c r="X15" s="16">
        <v>0.12970999999999999</v>
      </c>
      <c r="Z15" s="16"/>
      <c r="AB15" s="16"/>
      <c r="AC15" s="16"/>
    </row>
    <row r="16" spans="1:29" x14ac:dyDescent="0.35">
      <c r="A16" s="10" t="s">
        <v>135</v>
      </c>
      <c r="B16" s="16">
        <v>3.4478999999999998E-4</v>
      </c>
      <c r="C16" s="10">
        <v>6.7234000000000002E-2</v>
      </c>
      <c r="D16" s="16">
        <v>1.4181E-7</v>
      </c>
      <c r="E16" s="16">
        <v>2.4150999999999999E-8</v>
      </c>
      <c r="F16" s="16">
        <v>17.030999999999999</v>
      </c>
      <c r="G16" s="10">
        <v>-48.43</v>
      </c>
      <c r="H16" s="10">
        <v>11.933999999999999</v>
      </c>
      <c r="I16" s="10">
        <v>24.641999999999999</v>
      </c>
      <c r="J16" s="16">
        <v>4.5223000000000001E-8</v>
      </c>
      <c r="K16" s="16">
        <v>1.2450000000000001E-8</v>
      </c>
      <c r="L16" s="16">
        <v>27.53</v>
      </c>
      <c r="M16" s="10">
        <v>0.81935000000000002</v>
      </c>
      <c r="N16" s="16">
        <v>2.3975E-2</v>
      </c>
      <c r="O16" s="16">
        <v>2.9260999999999999</v>
      </c>
      <c r="P16" s="10">
        <v>29811</v>
      </c>
      <c r="Q16" s="16">
        <v>41.335999999999999</v>
      </c>
      <c r="R16" s="16">
        <v>0.13866000000000001</v>
      </c>
      <c r="S16" s="17">
        <v>1.3462000000000001E-12</v>
      </c>
      <c r="T16" s="16">
        <v>3.0092000000000001E-14</v>
      </c>
      <c r="U16" s="16">
        <v>2.2353000000000001</v>
      </c>
      <c r="V16" s="10">
        <v>0.96684000000000003</v>
      </c>
      <c r="W16" s="16">
        <v>1.2626E-3</v>
      </c>
      <c r="X16" s="16">
        <v>0.13059000000000001</v>
      </c>
      <c r="Z16" s="18"/>
      <c r="AA16" s="11"/>
      <c r="AB16" s="18"/>
      <c r="AC16" s="18"/>
    </row>
    <row r="17" spans="1:29" x14ac:dyDescent="0.35">
      <c r="A17" s="13" t="s">
        <v>23</v>
      </c>
      <c r="B17" s="13">
        <f t="shared" ref="B17:X17" si="1">AVERAGE(B12:B16)</f>
        <v>3.4260399999999993E-4</v>
      </c>
      <c r="C17" s="13">
        <f t="shared" si="1"/>
        <v>6.6807399999999989E-2</v>
      </c>
      <c r="D17" s="13">
        <f t="shared" si="1"/>
        <v>1.4359400000000001E-7</v>
      </c>
      <c r="E17" s="13">
        <f t="shared" si="1"/>
        <v>2.4070199999999997E-8</v>
      </c>
      <c r="F17" s="13">
        <f t="shared" si="1"/>
        <v>16.768000000000001</v>
      </c>
      <c r="G17" s="13">
        <f t="shared" si="1"/>
        <v>-50.422000000000004</v>
      </c>
      <c r="H17" s="13">
        <f t="shared" si="1"/>
        <v>11.895000000000001</v>
      </c>
      <c r="I17" s="13">
        <f t="shared" si="1"/>
        <v>23.6282</v>
      </c>
      <c r="J17" s="13">
        <f t="shared" si="1"/>
        <v>4.4104200000000007E-8</v>
      </c>
      <c r="K17" s="13">
        <f t="shared" si="1"/>
        <v>1.2116999999999999E-8</v>
      </c>
      <c r="L17" s="13">
        <f t="shared" si="1"/>
        <v>27.471000000000004</v>
      </c>
      <c r="M17" s="13">
        <f t="shared" si="1"/>
        <v>0.82152200000000009</v>
      </c>
      <c r="N17" s="13">
        <f t="shared" si="1"/>
        <v>2.3919799999999998E-2</v>
      </c>
      <c r="O17" s="13">
        <f t="shared" si="1"/>
        <v>2.9116600000000004</v>
      </c>
      <c r="P17" s="13">
        <f t="shared" si="1"/>
        <v>29863.599999999999</v>
      </c>
      <c r="Q17" s="13">
        <f t="shared" si="1"/>
        <v>41.214999999999996</v>
      </c>
      <c r="R17" s="13">
        <f t="shared" si="1"/>
        <v>0.138012</v>
      </c>
      <c r="S17" s="19">
        <f t="shared" si="1"/>
        <v>1.35526E-12</v>
      </c>
      <c r="T17" s="13">
        <f t="shared" si="1"/>
        <v>3.0175600000000001E-14</v>
      </c>
      <c r="U17" s="13">
        <f t="shared" si="1"/>
        <v>2.2265799999999998</v>
      </c>
      <c r="V17" s="13">
        <f t="shared" si="1"/>
        <v>0.96649400000000019</v>
      </c>
      <c r="W17" s="13">
        <f t="shared" si="1"/>
        <v>1.2577000000000001E-3</v>
      </c>
      <c r="X17" s="13">
        <f t="shared" si="1"/>
        <v>0.13013</v>
      </c>
      <c r="Z17" s="10" t="e">
        <f>AVERAGE(Z12:Z16)</f>
        <v>#DIV/0!</v>
      </c>
      <c r="AA17" s="10" t="e">
        <f>AVERAGE(AA12:AA16)</f>
        <v>#DIV/0!</v>
      </c>
      <c r="AB17" s="10" t="e">
        <f>AVERAGE(AB12:AB16)</f>
        <v>#DIV/0!</v>
      </c>
      <c r="AC17" s="10" t="e">
        <f>AVERAGE(AC12:AC16)</f>
        <v>#DIV/0!</v>
      </c>
    </row>
    <row r="19" spans="1:29" x14ac:dyDescent="0.35">
      <c r="A19" s="9">
        <v>3</v>
      </c>
    </row>
    <row r="20" spans="1:29" x14ac:dyDescent="0.35">
      <c r="A20" s="11" t="s">
        <v>56</v>
      </c>
      <c r="B20" s="11" t="s">
        <v>12</v>
      </c>
      <c r="C20" s="11" t="s">
        <v>13</v>
      </c>
      <c r="D20" s="11" t="s">
        <v>25</v>
      </c>
      <c r="E20" s="11" t="s">
        <v>14</v>
      </c>
      <c r="F20" s="11" t="s">
        <v>15</v>
      </c>
      <c r="G20" s="11" t="s">
        <v>16</v>
      </c>
      <c r="H20" s="11" t="s">
        <v>17</v>
      </c>
      <c r="I20" s="11" t="s">
        <v>18</v>
      </c>
      <c r="J20" s="11" t="s">
        <v>26</v>
      </c>
      <c r="K20" s="11" t="s">
        <v>27</v>
      </c>
      <c r="L20" s="11" t="s">
        <v>28</v>
      </c>
      <c r="M20" s="11" t="s">
        <v>29</v>
      </c>
      <c r="N20" s="11" t="s">
        <v>30</v>
      </c>
      <c r="O20" s="11" t="s">
        <v>31</v>
      </c>
      <c r="P20" s="11" t="s">
        <v>32</v>
      </c>
      <c r="Q20" s="11" t="s">
        <v>19</v>
      </c>
      <c r="R20" s="11" t="s">
        <v>20</v>
      </c>
      <c r="S20" s="12" t="s">
        <v>33</v>
      </c>
      <c r="T20" s="11" t="s">
        <v>34</v>
      </c>
      <c r="U20" s="11" t="s">
        <v>35</v>
      </c>
      <c r="V20" s="11" t="s">
        <v>36</v>
      </c>
      <c r="W20" s="11" t="s">
        <v>37</v>
      </c>
      <c r="X20" s="11" t="s">
        <v>38</v>
      </c>
      <c r="Z20" s="10" t="s">
        <v>42</v>
      </c>
      <c r="AA20" s="10" t="s">
        <v>41</v>
      </c>
      <c r="AB20" s="10" t="s">
        <v>43</v>
      </c>
      <c r="AC20" s="10" t="s">
        <v>44</v>
      </c>
    </row>
    <row r="21" spans="1:29" x14ac:dyDescent="0.35">
      <c r="A21" s="10" t="s">
        <v>136</v>
      </c>
      <c r="B21" s="16">
        <v>3.4193E-4</v>
      </c>
      <c r="C21" s="10">
        <v>6.6675999999999999E-2</v>
      </c>
      <c r="D21" s="16">
        <v>1.4567000000000001E-7</v>
      </c>
      <c r="E21" s="16">
        <v>2.4001000000000001E-8</v>
      </c>
      <c r="F21" s="16">
        <v>16.475999999999999</v>
      </c>
      <c r="G21" s="10">
        <v>-51.89</v>
      </c>
      <c r="H21" s="10">
        <v>11.879</v>
      </c>
      <c r="I21" s="10">
        <v>22.893000000000001</v>
      </c>
      <c r="J21" s="16">
        <v>4.4635000000000002E-8</v>
      </c>
      <c r="K21" s="16">
        <v>1.2442E-8</v>
      </c>
      <c r="L21" s="16">
        <v>27.875</v>
      </c>
      <c r="M21" s="10">
        <v>0.82247000000000003</v>
      </c>
      <c r="N21" s="16">
        <v>2.427E-2</v>
      </c>
      <c r="O21" s="16">
        <v>2.9508999999999999</v>
      </c>
      <c r="P21" s="10">
        <v>29734</v>
      </c>
      <c r="Q21" s="16">
        <v>40.908999999999999</v>
      </c>
      <c r="R21" s="16">
        <v>0.13758000000000001</v>
      </c>
      <c r="S21" s="17">
        <v>1.3649999999999999E-12</v>
      </c>
      <c r="T21" s="16">
        <v>3.0349999999999998E-14</v>
      </c>
      <c r="U21" s="16">
        <v>2.2233999999999998</v>
      </c>
      <c r="V21" s="10">
        <v>0.96611999999999998</v>
      </c>
      <c r="W21" s="16">
        <v>1.256E-3</v>
      </c>
      <c r="X21" s="16">
        <v>0.13</v>
      </c>
      <c r="Z21" s="14"/>
      <c r="AA21" s="13"/>
      <c r="AB21" s="14"/>
      <c r="AC21" s="14"/>
    </row>
    <row r="22" spans="1:29" x14ac:dyDescent="0.35">
      <c r="A22" s="10" t="s">
        <v>137</v>
      </c>
      <c r="B22" s="16">
        <v>3.3789999999999997E-4</v>
      </c>
      <c r="C22" s="10">
        <v>6.5890000000000004E-2</v>
      </c>
      <c r="D22" s="16">
        <v>1.399E-7</v>
      </c>
      <c r="E22" s="16">
        <v>2.3758E-8</v>
      </c>
      <c r="F22" s="16">
        <v>16.981999999999999</v>
      </c>
      <c r="G22" s="10">
        <v>-47.4</v>
      </c>
      <c r="H22" s="10">
        <v>11.734999999999999</v>
      </c>
      <c r="I22" s="10">
        <v>24.757000000000001</v>
      </c>
      <c r="J22" s="16">
        <v>4.7291999999999998E-8</v>
      </c>
      <c r="K22" s="16">
        <v>1.3447E-8</v>
      </c>
      <c r="L22" s="16">
        <v>28.434000000000001</v>
      </c>
      <c r="M22" s="10">
        <v>0.81971000000000005</v>
      </c>
      <c r="N22" s="16">
        <v>2.4763E-2</v>
      </c>
      <c r="O22" s="16">
        <v>3.0209000000000001</v>
      </c>
      <c r="P22" s="10">
        <v>29809</v>
      </c>
      <c r="Q22" s="16">
        <v>40.664000000000001</v>
      </c>
      <c r="R22" s="16">
        <v>0.13642000000000001</v>
      </c>
      <c r="S22" s="17">
        <v>1.3462000000000001E-12</v>
      </c>
      <c r="T22" s="16">
        <v>2.961E-14</v>
      </c>
      <c r="U22" s="16">
        <v>2.1995</v>
      </c>
      <c r="V22" s="10">
        <v>0.96687999999999996</v>
      </c>
      <c r="W22" s="16">
        <v>1.2424000000000001E-3</v>
      </c>
      <c r="X22" s="16">
        <v>0.1285</v>
      </c>
      <c r="Z22" s="16"/>
      <c r="AB22" s="16"/>
      <c r="AC22" s="16"/>
    </row>
    <row r="23" spans="1:29" x14ac:dyDescent="0.35">
      <c r="A23" s="10" t="s">
        <v>138</v>
      </c>
      <c r="B23" s="16">
        <v>3.4309999999999999E-4</v>
      </c>
      <c r="C23" s="10">
        <v>6.6904000000000005E-2</v>
      </c>
      <c r="D23" s="16">
        <v>1.4649000000000001E-7</v>
      </c>
      <c r="E23" s="16">
        <v>2.3960999999999999E-8</v>
      </c>
      <c r="F23" s="16">
        <v>16.356999999999999</v>
      </c>
      <c r="G23" s="10">
        <v>-52.67</v>
      </c>
      <c r="H23" s="10">
        <v>11.85</v>
      </c>
      <c r="I23" s="10">
        <v>22.498999999999999</v>
      </c>
      <c r="J23" s="16">
        <v>4.5925999999999997E-8</v>
      </c>
      <c r="K23" s="16">
        <v>1.315E-8</v>
      </c>
      <c r="L23" s="16">
        <v>28.632999999999999</v>
      </c>
      <c r="M23" s="10">
        <v>0.82211999999999996</v>
      </c>
      <c r="N23" s="16">
        <v>2.4931999999999999E-2</v>
      </c>
      <c r="O23" s="16">
        <v>3.0326</v>
      </c>
      <c r="P23" s="10">
        <v>29841</v>
      </c>
      <c r="Q23" s="16">
        <v>40.991999999999997</v>
      </c>
      <c r="R23" s="16">
        <v>0.13736999999999999</v>
      </c>
      <c r="S23" s="17">
        <v>1.3642E-12</v>
      </c>
      <c r="T23" s="16">
        <v>3.0249999999999997E-14</v>
      </c>
      <c r="U23" s="16">
        <v>2.2174</v>
      </c>
      <c r="V23" s="10">
        <v>0.96614</v>
      </c>
      <c r="W23" s="16">
        <v>1.2524999999999999E-3</v>
      </c>
      <c r="X23" s="16">
        <v>0.12964000000000001</v>
      </c>
      <c r="Z23" s="16"/>
      <c r="AB23" s="16"/>
      <c r="AC23" s="16"/>
    </row>
    <row r="24" spans="1:29" x14ac:dyDescent="0.35">
      <c r="A24" s="10" t="s">
        <v>139</v>
      </c>
      <c r="B24" s="16">
        <v>3.4584999999999998E-4</v>
      </c>
      <c r="C24" s="10">
        <v>6.7441000000000001E-2</v>
      </c>
      <c r="D24" s="16">
        <v>1.4809E-7</v>
      </c>
      <c r="E24" s="16">
        <v>2.4062999999999998E-8</v>
      </c>
      <c r="F24" s="16">
        <v>16.248999999999999</v>
      </c>
      <c r="G24" s="10">
        <v>-54.27</v>
      </c>
      <c r="H24" s="10">
        <v>11.906000000000001</v>
      </c>
      <c r="I24" s="10">
        <v>21.937999999999999</v>
      </c>
      <c r="J24" s="16">
        <v>4.6520999999999997E-8</v>
      </c>
      <c r="K24" s="16">
        <v>1.3398E-8</v>
      </c>
      <c r="L24" s="16">
        <v>28.8</v>
      </c>
      <c r="M24" s="10">
        <v>0.82110000000000005</v>
      </c>
      <c r="N24" s="16">
        <v>2.5078E-2</v>
      </c>
      <c r="O24" s="16">
        <v>3.0541999999999998</v>
      </c>
      <c r="P24" s="10">
        <v>29842</v>
      </c>
      <c r="Q24" s="16">
        <v>41.215000000000003</v>
      </c>
      <c r="R24" s="16">
        <v>0.13811000000000001</v>
      </c>
      <c r="S24" s="17">
        <v>1.3708999999999999E-12</v>
      </c>
      <c r="T24" s="16">
        <v>3.0534999999999999E-14</v>
      </c>
      <c r="U24" s="16">
        <v>2.2273999999999998</v>
      </c>
      <c r="V24" s="10">
        <v>0.96587999999999996</v>
      </c>
      <c r="W24" s="16">
        <v>1.2583E-3</v>
      </c>
      <c r="X24" s="16">
        <v>0.13027</v>
      </c>
      <c r="Z24" s="16"/>
      <c r="AB24" s="16"/>
      <c r="AC24" s="16"/>
    </row>
    <row r="25" spans="1:29" x14ac:dyDescent="0.35">
      <c r="A25" s="10" t="s">
        <v>140</v>
      </c>
      <c r="B25" s="16">
        <v>3.3730000000000001E-4</v>
      </c>
      <c r="C25" s="10">
        <v>6.5773999999999999E-2</v>
      </c>
      <c r="D25" s="16">
        <v>1.5039000000000001E-7</v>
      </c>
      <c r="E25" s="16">
        <v>2.3773000000000001E-8</v>
      </c>
      <c r="F25" s="16">
        <v>15.808</v>
      </c>
      <c r="G25" s="10">
        <v>-55.25</v>
      </c>
      <c r="H25" s="10">
        <v>11.771000000000001</v>
      </c>
      <c r="I25" s="10">
        <v>21.305</v>
      </c>
      <c r="J25" s="16">
        <v>4.7635999999999997E-8</v>
      </c>
      <c r="K25" s="16">
        <v>1.3537000000000001E-8</v>
      </c>
      <c r="L25" s="16">
        <v>28.417999999999999</v>
      </c>
      <c r="M25" s="10">
        <v>0.81901000000000002</v>
      </c>
      <c r="N25" s="16">
        <v>2.4750000000000001E-2</v>
      </c>
      <c r="O25" s="16">
        <v>3.0219</v>
      </c>
      <c r="P25" s="10">
        <v>29795</v>
      </c>
      <c r="Q25" s="16">
        <v>40.738999999999997</v>
      </c>
      <c r="R25" s="16">
        <v>0.13672999999999999</v>
      </c>
      <c r="S25" s="17">
        <v>1.3748999999999999E-12</v>
      </c>
      <c r="T25" s="16">
        <v>3.0288000000000003E-14</v>
      </c>
      <c r="U25" s="16">
        <v>2.2029000000000001</v>
      </c>
      <c r="V25" s="10">
        <v>0.96572000000000002</v>
      </c>
      <c r="W25" s="16">
        <v>1.2444000000000001E-3</v>
      </c>
      <c r="X25" s="16">
        <v>0.12886</v>
      </c>
      <c r="Z25" s="18"/>
      <c r="AA25" s="11"/>
      <c r="AB25" s="18"/>
      <c r="AC25" s="18"/>
    </row>
    <row r="26" spans="1:29" x14ac:dyDescent="0.35">
      <c r="A26" s="13" t="s">
        <v>23</v>
      </c>
      <c r="B26" s="13">
        <f t="shared" ref="B26:X26" si="2">AVERAGE(B21:B25)</f>
        <v>3.4121599999999998E-4</v>
      </c>
      <c r="C26" s="13">
        <f t="shared" si="2"/>
        <v>6.6536999999999999E-2</v>
      </c>
      <c r="D26" s="13">
        <f t="shared" si="2"/>
        <v>1.4610800000000003E-7</v>
      </c>
      <c r="E26" s="13">
        <f t="shared" si="2"/>
        <v>2.3911199999999999E-8</v>
      </c>
      <c r="F26" s="13">
        <f t="shared" si="2"/>
        <v>16.374399999999998</v>
      </c>
      <c r="G26" s="13">
        <f t="shared" si="2"/>
        <v>-52.296000000000006</v>
      </c>
      <c r="H26" s="13">
        <f t="shared" si="2"/>
        <v>11.828199999999999</v>
      </c>
      <c r="I26" s="13">
        <f t="shared" si="2"/>
        <v>22.6784</v>
      </c>
      <c r="J26" s="13">
        <f t="shared" si="2"/>
        <v>4.6402000000000001E-8</v>
      </c>
      <c r="K26" s="13">
        <f t="shared" si="2"/>
        <v>1.3194800000000001E-8</v>
      </c>
      <c r="L26" s="13">
        <f t="shared" si="2"/>
        <v>28.431999999999999</v>
      </c>
      <c r="M26" s="13">
        <f t="shared" si="2"/>
        <v>0.82088199999999989</v>
      </c>
      <c r="N26" s="13">
        <f t="shared" si="2"/>
        <v>2.4758600000000002E-2</v>
      </c>
      <c r="O26" s="13">
        <f t="shared" si="2"/>
        <v>3.0161000000000002</v>
      </c>
      <c r="P26" s="13">
        <f t="shared" si="2"/>
        <v>29804.2</v>
      </c>
      <c r="Q26" s="13">
        <f t="shared" si="2"/>
        <v>40.903800000000004</v>
      </c>
      <c r="R26" s="13">
        <f t="shared" si="2"/>
        <v>0.137242</v>
      </c>
      <c r="S26" s="19">
        <f t="shared" si="2"/>
        <v>1.3642400000000001E-12</v>
      </c>
      <c r="T26" s="13">
        <f t="shared" si="2"/>
        <v>3.0206599999999998E-14</v>
      </c>
      <c r="U26" s="13">
        <f t="shared" si="2"/>
        <v>2.2141199999999999</v>
      </c>
      <c r="V26" s="13">
        <f t="shared" si="2"/>
        <v>0.9661479999999999</v>
      </c>
      <c r="W26" s="13">
        <f t="shared" si="2"/>
        <v>1.2507199999999999E-3</v>
      </c>
      <c r="X26" s="13">
        <f t="shared" si="2"/>
        <v>0.12945400000000001</v>
      </c>
      <c r="Z26" s="10" t="e">
        <f>AVERAGE(Z21:Z25)</f>
        <v>#DIV/0!</v>
      </c>
      <c r="AA26" s="10" t="e">
        <f>AVERAGE(AA21:AA25)</f>
        <v>#DIV/0!</v>
      </c>
      <c r="AB26" s="10" t="e">
        <f>AVERAGE(AB21:AB25)</f>
        <v>#DIV/0!</v>
      </c>
      <c r="AC26" s="10" t="e">
        <f>AVERAGE(AC21:AC25)</f>
        <v>#DIV/0!</v>
      </c>
    </row>
    <row r="28" spans="1:29" x14ac:dyDescent="0.35">
      <c r="A28" s="21">
        <v>4</v>
      </c>
    </row>
    <row r="29" spans="1:29" x14ac:dyDescent="0.35">
      <c r="A29" s="12" t="s">
        <v>56</v>
      </c>
      <c r="B29" s="12" t="s">
        <v>12</v>
      </c>
      <c r="C29" s="12" t="s">
        <v>13</v>
      </c>
      <c r="D29" s="12" t="s">
        <v>25</v>
      </c>
      <c r="E29" s="12" t="s">
        <v>14</v>
      </c>
      <c r="F29" s="12" t="s">
        <v>15</v>
      </c>
      <c r="G29" s="12" t="s">
        <v>16</v>
      </c>
      <c r="H29" s="12" t="s">
        <v>17</v>
      </c>
      <c r="I29" s="12" t="s">
        <v>18</v>
      </c>
      <c r="J29" s="12" t="s">
        <v>26</v>
      </c>
      <c r="K29" s="12" t="s">
        <v>27</v>
      </c>
      <c r="L29" s="12" t="s">
        <v>28</v>
      </c>
      <c r="M29" s="12" t="s">
        <v>29</v>
      </c>
      <c r="N29" s="12" t="s">
        <v>30</v>
      </c>
      <c r="O29" s="12" t="s">
        <v>31</v>
      </c>
      <c r="P29" s="12" t="s">
        <v>32</v>
      </c>
      <c r="Q29" s="12" t="s">
        <v>19</v>
      </c>
      <c r="R29" s="12" t="s">
        <v>20</v>
      </c>
      <c r="S29" s="12" t="s">
        <v>33</v>
      </c>
      <c r="T29" s="12" t="s">
        <v>34</v>
      </c>
      <c r="U29" s="12" t="s">
        <v>35</v>
      </c>
      <c r="V29" s="12" t="s">
        <v>36</v>
      </c>
      <c r="W29" s="12" t="s">
        <v>37</v>
      </c>
      <c r="X29" s="12" t="s">
        <v>38</v>
      </c>
      <c r="Z29" s="10" t="s">
        <v>42</v>
      </c>
      <c r="AA29" s="10" t="s">
        <v>41</v>
      </c>
      <c r="AB29" s="10" t="s">
        <v>43</v>
      </c>
      <c r="AC29" s="10" t="s">
        <v>44</v>
      </c>
    </row>
    <row r="30" spans="1:29" x14ac:dyDescent="0.35">
      <c r="A30" s="10" t="s">
        <v>141</v>
      </c>
      <c r="B30" s="16">
        <v>3.3760000000000002E-4</v>
      </c>
      <c r="C30" s="10">
        <v>6.5831000000000001E-2</v>
      </c>
      <c r="D30" s="16">
        <v>1.4688999999999999E-7</v>
      </c>
      <c r="E30" s="16">
        <v>2.3814999999999999E-8</v>
      </c>
      <c r="F30" s="16">
        <v>16.213000000000001</v>
      </c>
      <c r="G30" s="10">
        <v>-52.59</v>
      </c>
      <c r="H30" s="10">
        <v>11.802</v>
      </c>
      <c r="I30" s="10">
        <v>22.442</v>
      </c>
      <c r="J30" s="16">
        <v>4.8818000000000001E-8</v>
      </c>
      <c r="K30" s="16">
        <v>1.3749E-8</v>
      </c>
      <c r="L30" s="16">
        <v>28.164000000000001</v>
      </c>
      <c r="M30" s="10">
        <v>0.81655999999999995</v>
      </c>
      <c r="N30" s="16">
        <v>2.4534E-2</v>
      </c>
      <c r="O30" s="16">
        <v>3.0045999999999999</v>
      </c>
      <c r="P30" s="10">
        <v>29597</v>
      </c>
      <c r="Q30" s="16">
        <v>40.613999999999997</v>
      </c>
      <c r="R30" s="16">
        <v>0.13722000000000001</v>
      </c>
      <c r="S30" s="17">
        <v>1.3674E-12</v>
      </c>
      <c r="T30" s="16">
        <v>3.0234999999999997E-14</v>
      </c>
      <c r="U30" s="16">
        <v>2.2111000000000001</v>
      </c>
      <c r="V30" s="10">
        <v>0.96601999999999999</v>
      </c>
      <c r="W30" s="16">
        <v>1.2490999999999999E-3</v>
      </c>
      <c r="X30" s="16">
        <v>0.1293</v>
      </c>
      <c r="Z30" s="14"/>
      <c r="AA30" s="13"/>
      <c r="AB30" s="14"/>
      <c r="AC30" s="14"/>
    </row>
    <row r="31" spans="1:29" x14ac:dyDescent="0.35">
      <c r="A31" s="10" t="s">
        <v>142</v>
      </c>
      <c r="B31" s="16">
        <v>3.4142999999999999E-4</v>
      </c>
      <c r="C31" s="10">
        <v>6.6577999999999998E-2</v>
      </c>
      <c r="D31" s="16">
        <v>1.4504000000000001E-7</v>
      </c>
      <c r="E31" s="16">
        <v>2.3949999999999999E-8</v>
      </c>
      <c r="F31" s="16">
        <v>16.513000000000002</v>
      </c>
      <c r="G31" s="10">
        <v>-51.4</v>
      </c>
      <c r="H31" s="10">
        <v>11.86</v>
      </c>
      <c r="I31" s="10">
        <v>23.074000000000002</v>
      </c>
      <c r="J31" s="16">
        <v>4.8251E-8</v>
      </c>
      <c r="K31" s="16">
        <v>1.3656E-8</v>
      </c>
      <c r="L31" s="16">
        <v>28.302</v>
      </c>
      <c r="M31" s="10">
        <v>0.81738999999999995</v>
      </c>
      <c r="N31" s="16">
        <v>2.4652E-2</v>
      </c>
      <c r="O31" s="16">
        <v>3.0158999999999998</v>
      </c>
      <c r="P31" s="10">
        <v>29644</v>
      </c>
      <c r="Q31" s="16">
        <v>40.865000000000002</v>
      </c>
      <c r="R31" s="16">
        <v>0.13785</v>
      </c>
      <c r="S31" s="17">
        <v>1.3629E-12</v>
      </c>
      <c r="T31" s="16">
        <v>3.0281000000000001E-14</v>
      </c>
      <c r="U31" s="16">
        <v>2.2218</v>
      </c>
      <c r="V31" s="10">
        <v>0.96619999999999995</v>
      </c>
      <c r="W31" s="16">
        <v>1.2551000000000001E-3</v>
      </c>
      <c r="X31" s="16">
        <v>0.12989999999999999</v>
      </c>
      <c r="Z31" s="16"/>
      <c r="AB31" s="16"/>
      <c r="AC31" s="16"/>
    </row>
    <row r="32" spans="1:29" x14ac:dyDescent="0.35">
      <c r="A32" s="10" t="s">
        <v>143</v>
      </c>
      <c r="B32" s="16">
        <v>3.3684999999999997E-4</v>
      </c>
      <c r="C32" s="10">
        <v>6.5686999999999995E-2</v>
      </c>
      <c r="D32" s="16">
        <v>1.4875999999999999E-7</v>
      </c>
      <c r="E32" s="16">
        <v>2.3813E-8</v>
      </c>
      <c r="F32" s="16">
        <v>16.007999999999999</v>
      </c>
      <c r="G32" s="10">
        <v>-54.22</v>
      </c>
      <c r="H32" s="10">
        <v>11.798999999999999</v>
      </c>
      <c r="I32" s="10">
        <v>21.760999999999999</v>
      </c>
      <c r="J32" s="16">
        <v>4.8924000000000002E-8</v>
      </c>
      <c r="K32" s="16">
        <v>1.3704E-8</v>
      </c>
      <c r="L32" s="16">
        <v>28.010999999999999</v>
      </c>
      <c r="M32" s="10">
        <v>0.81560999999999995</v>
      </c>
      <c r="N32" s="16">
        <v>2.4402E-2</v>
      </c>
      <c r="O32" s="16">
        <v>2.9918999999999998</v>
      </c>
      <c r="P32" s="10">
        <v>29673</v>
      </c>
      <c r="Q32" s="16">
        <v>40.753</v>
      </c>
      <c r="R32" s="16">
        <v>0.13733999999999999</v>
      </c>
      <c r="S32" s="17">
        <v>1.3722999999999999E-12</v>
      </c>
      <c r="T32" s="16">
        <v>3.0326000000000003E-14</v>
      </c>
      <c r="U32" s="16">
        <v>2.2099000000000002</v>
      </c>
      <c r="V32" s="10">
        <v>0.96582000000000001</v>
      </c>
      <c r="W32" s="16">
        <v>1.2484E-3</v>
      </c>
      <c r="X32" s="16">
        <v>0.12926000000000001</v>
      </c>
      <c r="Z32" s="16"/>
      <c r="AB32" s="16"/>
      <c r="AC32" s="16"/>
    </row>
    <row r="33" spans="1:29" x14ac:dyDescent="0.35">
      <c r="A33" s="10" t="s">
        <v>144</v>
      </c>
      <c r="B33" s="16">
        <v>3.3738000000000003E-4</v>
      </c>
      <c r="C33" s="10">
        <v>6.5787999999999999E-2</v>
      </c>
      <c r="D33" s="16">
        <v>1.5104000000000001E-7</v>
      </c>
      <c r="E33" s="16">
        <v>2.3831E-8</v>
      </c>
      <c r="F33" s="16">
        <v>15.778</v>
      </c>
      <c r="G33" s="10">
        <v>-55.59</v>
      </c>
      <c r="H33" s="10">
        <v>11.808</v>
      </c>
      <c r="I33" s="10">
        <v>21.241</v>
      </c>
      <c r="J33" s="16">
        <v>5.0231000000000002E-8</v>
      </c>
      <c r="K33" s="16">
        <v>1.4142E-8</v>
      </c>
      <c r="L33" s="16">
        <v>28.154</v>
      </c>
      <c r="M33" s="10">
        <v>0.81342999999999999</v>
      </c>
      <c r="N33" s="16">
        <v>2.4531000000000001E-2</v>
      </c>
      <c r="O33" s="16">
        <v>3.0156999999999998</v>
      </c>
      <c r="P33" s="10">
        <v>29733</v>
      </c>
      <c r="Q33" s="16">
        <v>40.942999999999998</v>
      </c>
      <c r="R33" s="16">
        <v>0.13769999999999999</v>
      </c>
      <c r="S33" s="17">
        <v>1.3755999999999999E-12</v>
      </c>
      <c r="T33" s="16">
        <v>3.0413999999999999E-14</v>
      </c>
      <c r="U33" s="16">
        <v>2.2109999999999999</v>
      </c>
      <c r="V33" s="10">
        <v>0.96567999999999998</v>
      </c>
      <c r="W33" s="16">
        <v>1.2490999999999999E-3</v>
      </c>
      <c r="X33" s="16">
        <v>0.12934999999999999</v>
      </c>
      <c r="Z33" s="16"/>
      <c r="AB33" s="16"/>
      <c r="AC33" s="16"/>
    </row>
    <row r="34" spans="1:29" x14ac:dyDescent="0.35">
      <c r="A34" s="10" t="s">
        <v>145</v>
      </c>
      <c r="B34" s="16">
        <v>3.4088E-4</v>
      </c>
      <c r="C34" s="10">
        <v>6.6471000000000002E-2</v>
      </c>
      <c r="D34" s="16">
        <v>1.4728999999999999E-7</v>
      </c>
      <c r="E34" s="16">
        <v>2.3896999999999999E-8</v>
      </c>
      <c r="F34" s="16">
        <v>16.224</v>
      </c>
      <c r="G34" s="10">
        <v>-53.21</v>
      </c>
      <c r="H34" s="10">
        <v>11.832000000000001</v>
      </c>
      <c r="I34" s="10">
        <v>22.236000000000001</v>
      </c>
      <c r="J34" s="16">
        <v>5.0902000000000001E-8</v>
      </c>
      <c r="K34" s="16">
        <v>1.4610999999999999E-8</v>
      </c>
      <c r="L34" s="16">
        <v>28.704000000000001</v>
      </c>
      <c r="M34" s="10">
        <v>0.81374999999999997</v>
      </c>
      <c r="N34" s="16">
        <v>2.5010999999999999E-2</v>
      </c>
      <c r="O34" s="16">
        <v>3.0735000000000001</v>
      </c>
      <c r="P34" s="10">
        <v>29726</v>
      </c>
      <c r="Q34" s="16">
        <v>41.033999999999999</v>
      </c>
      <c r="R34" s="16">
        <v>0.13804</v>
      </c>
      <c r="S34" s="17">
        <v>1.3696999999999999E-12</v>
      </c>
      <c r="T34" s="16">
        <v>3.0366000000000002E-14</v>
      </c>
      <c r="U34" s="16">
        <v>2.2170000000000001</v>
      </c>
      <c r="V34" s="10">
        <v>0.96594000000000002</v>
      </c>
      <c r="W34" s="16">
        <v>1.2524999999999999E-3</v>
      </c>
      <c r="X34" s="16">
        <v>0.12967000000000001</v>
      </c>
      <c r="Z34" s="18"/>
      <c r="AA34" s="11"/>
      <c r="AB34" s="18"/>
      <c r="AC34" s="18"/>
    </row>
    <row r="35" spans="1:29" x14ac:dyDescent="0.35">
      <c r="A35" s="13" t="s">
        <v>23</v>
      </c>
      <c r="B35" s="13">
        <f t="shared" ref="B35:X35" si="3">AVERAGE(B30:B34)</f>
        <v>3.3882799999999995E-4</v>
      </c>
      <c r="C35" s="13">
        <f t="shared" si="3"/>
        <v>6.6071000000000005E-2</v>
      </c>
      <c r="D35" s="13">
        <f t="shared" si="3"/>
        <v>1.4780399999999999E-7</v>
      </c>
      <c r="E35" s="13">
        <f t="shared" si="3"/>
        <v>2.3861199999999999E-8</v>
      </c>
      <c r="F35" s="13">
        <f t="shared" si="3"/>
        <v>16.147200000000002</v>
      </c>
      <c r="G35" s="13">
        <f t="shared" si="3"/>
        <v>-53.402000000000001</v>
      </c>
      <c r="H35" s="13">
        <f t="shared" si="3"/>
        <v>11.8202</v>
      </c>
      <c r="I35" s="13">
        <f t="shared" si="3"/>
        <v>22.1508</v>
      </c>
      <c r="J35" s="13">
        <f t="shared" si="3"/>
        <v>4.9425200000000005E-8</v>
      </c>
      <c r="K35" s="13">
        <f t="shared" si="3"/>
        <v>1.3972400000000001E-8</v>
      </c>
      <c r="L35" s="13">
        <f t="shared" si="3"/>
        <v>28.267000000000003</v>
      </c>
      <c r="M35" s="13">
        <f t="shared" si="3"/>
        <v>0.81534799999999996</v>
      </c>
      <c r="N35" s="13">
        <f t="shared" si="3"/>
        <v>2.4625999999999999E-2</v>
      </c>
      <c r="O35" s="13">
        <f t="shared" si="3"/>
        <v>3.0203199999999994</v>
      </c>
      <c r="P35" s="13">
        <f t="shared" si="3"/>
        <v>29674.6</v>
      </c>
      <c r="Q35" s="13">
        <f t="shared" si="3"/>
        <v>40.841799999999999</v>
      </c>
      <c r="R35" s="13">
        <f t="shared" si="3"/>
        <v>0.13763</v>
      </c>
      <c r="S35" s="19">
        <f t="shared" si="3"/>
        <v>1.3695799999999999E-12</v>
      </c>
      <c r="T35" s="13">
        <f t="shared" si="3"/>
        <v>3.03244E-14</v>
      </c>
      <c r="U35" s="13">
        <f t="shared" si="3"/>
        <v>2.2141600000000001</v>
      </c>
      <c r="V35" s="13">
        <f t="shared" si="3"/>
        <v>0.9659319999999999</v>
      </c>
      <c r="W35" s="13">
        <f t="shared" si="3"/>
        <v>1.25084E-3</v>
      </c>
      <c r="X35" s="13">
        <f t="shared" si="3"/>
        <v>0.129496</v>
      </c>
      <c r="Z35" s="10" t="e">
        <f>AVERAGE(Z30:Z34)</f>
        <v>#DIV/0!</v>
      </c>
      <c r="AA35" s="10" t="e">
        <f>AVERAGE(AA30:AA34)</f>
        <v>#DIV/0!</v>
      </c>
      <c r="AB35" s="10" t="e">
        <f>AVERAGE(AB30:AB34)</f>
        <v>#DIV/0!</v>
      </c>
      <c r="AC35" s="10" t="e">
        <f>AVERAGE(AC30:AC34)</f>
        <v>#DIV/0!</v>
      </c>
    </row>
    <row r="37" spans="1:29" x14ac:dyDescent="0.35">
      <c r="A37" s="22">
        <v>0.05</v>
      </c>
    </row>
    <row r="38" spans="1:29" x14ac:dyDescent="0.35">
      <c r="A38" s="12" t="s">
        <v>56</v>
      </c>
      <c r="B38" s="12" t="s">
        <v>12</v>
      </c>
      <c r="C38" s="12" t="s">
        <v>13</v>
      </c>
      <c r="D38" s="12" t="s">
        <v>25</v>
      </c>
      <c r="E38" s="12" t="s">
        <v>14</v>
      </c>
      <c r="F38" s="12" t="s">
        <v>15</v>
      </c>
      <c r="G38" s="12" t="s">
        <v>16</v>
      </c>
      <c r="H38" s="12" t="s">
        <v>17</v>
      </c>
      <c r="I38" s="12" t="s">
        <v>18</v>
      </c>
      <c r="J38" s="12" t="s">
        <v>26</v>
      </c>
      <c r="K38" s="12" t="s">
        <v>27</v>
      </c>
      <c r="L38" s="12" t="s">
        <v>28</v>
      </c>
      <c r="M38" s="12" t="s">
        <v>29</v>
      </c>
      <c r="N38" s="12" t="s">
        <v>30</v>
      </c>
      <c r="O38" s="12" t="s">
        <v>31</v>
      </c>
      <c r="P38" s="12" t="s">
        <v>32</v>
      </c>
      <c r="Q38" s="12" t="s">
        <v>19</v>
      </c>
      <c r="R38" s="12" t="s">
        <v>20</v>
      </c>
      <c r="S38" s="12" t="s">
        <v>33</v>
      </c>
      <c r="T38" s="12" t="s">
        <v>34</v>
      </c>
      <c r="U38" s="12" t="s">
        <v>35</v>
      </c>
      <c r="V38" s="12" t="s">
        <v>36</v>
      </c>
      <c r="W38" s="12" t="s">
        <v>37</v>
      </c>
      <c r="X38" s="12" t="s">
        <v>38</v>
      </c>
      <c r="Z38" s="10" t="s">
        <v>42</v>
      </c>
      <c r="AA38" s="10" t="s">
        <v>41</v>
      </c>
      <c r="AB38" s="10" t="s">
        <v>43</v>
      </c>
      <c r="AC38" s="10" t="s">
        <v>44</v>
      </c>
    </row>
    <row r="39" spans="1:29" x14ac:dyDescent="0.35">
      <c r="A39" s="10" t="s">
        <v>146</v>
      </c>
      <c r="B39" s="16">
        <v>3.4007999999999998E-4</v>
      </c>
      <c r="C39" s="10">
        <v>6.6314999999999999E-2</v>
      </c>
      <c r="D39" s="16">
        <v>1.4614000000000001E-7</v>
      </c>
      <c r="E39" s="16">
        <v>2.3902999999999999E-8</v>
      </c>
      <c r="F39" s="16">
        <v>16.356000000000002</v>
      </c>
      <c r="G39" s="10">
        <v>-52.64</v>
      </c>
      <c r="H39" s="10">
        <v>11.856</v>
      </c>
      <c r="I39" s="10">
        <v>22.523</v>
      </c>
      <c r="J39" s="16">
        <v>5.0342000000000002E-8</v>
      </c>
      <c r="K39" s="16">
        <v>1.426E-8</v>
      </c>
      <c r="L39" s="16">
        <v>28.326000000000001</v>
      </c>
      <c r="M39" s="10">
        <v>0.81435999999999997</v>
      </c>
      <c r="N39" s="16">
        <v>2.4677999999999999E-2</v>
      </c>
      <c r="O39" s="16">
        <v>3.0304000000000002</v>
      </c>
      <c r="P39" s="10">
        <v>29491</v>
      </c>
      <c r="Q39" s="16">
        <v>40.701999999999998</v>
      </c>
      <c r="R39" s="16">
        <v>0.13800999999999999</v>
      </c>
      <c r="S39" s="17">
        <v>1.3689999999999999E-12</v>
      </c>
      <c r="T39" s="16">
        <v>3.0427E-14</v>
      </c>
      <c r="U39" s="16">
        <v>2.2225999999999999</v>
      </c>
      <c r="V39" s="10">
        <v>0.96597</v>
      </c>
      <c r="W39" s="16">
        <v>1.2555999999999999E-3</v>
      </c>
      <c r="X39" s="16">
        <v>0.12998000000000001</v>
      </c>
      <c r="Z39" s="14"/>
      <c r="AA39" s="13"/>
      <c r="AB39" s="14"/>
      <c r="AC39" s="14"/>
    </row>
    <row r="40" spans="1:29" x14ac:dyDescent="0.35">
      <c r="A40" s="10" t="s">
        <v>147</v>
      </c>
      <c r="B40" s="16">
        <v>3.3367999999999999E-4</v>
      </c>
      <c r="C40" s="10">
        <v>6.5067E-2</v>
      </c>
      <c r="D40" s="16">
        <v>1.5113E-7</v>
      </c>
      <c r="E40" s="16">
        <v>2.3633000000000001E-8</v>
      </c>
      <c r="F40" s="16">
        <v>15.638</v>
      </c>
      <c r="G40" s="10">
        <v>-55.55</v>
      </c>
      <c r="H40" s="10">
        <v>11.728</v>
      </c>
      <c r="I40" s="10">
        <v>21.113</v>
      </c>
      <c r="J40" s="16">
        <v>5.4299000000000002E-8</v>
      </c>
      <c r="K40" s="16">
        <v>1.5571000000000001E-8</v>
      </c>
      <c r="L40" s="16">
        <v>28.675999999999998</v>
      </c>
      <c r="M40" s="10">
        <v>0.80959999999999999</v>
      </c>
      <c r="N40" s="16">
        <v>2.4993999999999999E-2</v>
      </c>
      <c r="O40" s="16">
        <v>3.0872000000000002</v>
      </c>
      <c r="P40" s="10">
        <v>29527</v>
      </c>
      <c r="Q40" s="16">
        <v>40.466999999999999</v>
      </c>
      <c r="R40" s="16">
        <v>0.13705000000000001</v>
      </c>
      <c r="S40" s="17">
        <v>1.3772E-12</v>
      </c>
      <c r="T40" s="16">
        <v>3.0279999999999998E-14</v>
      </c>
      <c r="U40" s="16">
        <v>2.1987000000000001</v>
      </c>
      <c r="V40" s="10">
        <v>0.96562999999999999</v>
      </c>
      <c r="W40" s="16">
        <v>1.2421999999999999E-3</v>
      </c>
      <c r="X40" s="16">
        <v>0.12864</v>
      </c>
      <c r="Z40" s="16"/>
      <c r="AB40" s="16"/>
      <c r="AC40" s="16"/>
    </row>
    <row r="41" spans="1:29" x14ac:dyDescent="0.35">
      <c r="A41" s="10" t="s">
        <v>148</v>
      </c>
      <c r="B41" s="16">
        <v>3.3588999999999998E-4</v>
      </c>
      <c r="C41" s="10">
        <v>6.5498000000000001E-2</v>
      </c>
      <c r="D41" s="16">
        <v>1.4977E-7</v>
      </c>
      <c r="E41" s="16">
        <v>2.3736999999999999E-8</v>
      </c>
      <c r="F41" s="16">
        <v>15.849</v>
      </c>
      <c r="G41" s="10">
        <v>-54.79</v>
      </c>
      <c r="H41" s="10">
        <v>11.779</v>
      </c>
      <c r="I41" s="10">
        <v>21.498000000000001</v>
      </c>
      <c r="J41" s="16">
        <v>5.4416000000000002E-8</v>
      </c>
      <c r="K41" s="16">
        <v>1.5519999999999999E-8</v>
      </c>
      <c r="L41" s="16">
        <v>28.521000000000001</v>
      </c>
      <c r="M41" s="10">
        <v>0.80855999999999995</v>
      </c>
      <c r="N41" s="16">
        <v>2.4861999999999999E-2</v>
      </c>
      <c r="O41" s="16">
        <v>3.0748000000000002</v>
      </c>
      <c r="P41" s="10">
        <v>29510</v>
      </c>
      <c r="Q41" s="16">
        <v>40.661999999999999</v>
      </c>
      <c r="R41" s="16">
        <v>0.13779</v>
      </c>
      <c r="S41" s="17">
        <v>1.3751000000000001E-12</v>
      </c>
      <c r="T41" s="16">
        <v>3.0377999999999999E-14</v>
      </c>
      <c r="U41" s="16">
        <v>2.2090999999999998</v>
      </c>
      <c r="V41" s="10">
        <v>0.96572000000000002</v>
      </c>
      <c r="W41" s="16">
        <v>1.2481E-3</v>
      </c>
      <c r="X41" s="16">
        <v>0.12923999999999999</v>
      </c>
      <c r="Z41" s="16"/>
      <c r="AB41" s="16"/>
      <c r="AC41" s="16"/>
    </row>
    <row r="42" spans="1:29" x14ac:dyDescent="0.35">
      <c r="A42" s="10" t="s">
        <v>149</v>
      </c>
      <c r="B42" s="16">
        <v>3.3765999999999999E-4</v>
      </c>
      <c r="C42" s="10">
        <v>6.5842999999999999E-2</v>
      </c>
      <c r="D42" s="16">
        <v>1.4868999999999999E-7</v>
      </c>
      <c r="E42" s="16">
        <v>2.3806000000000002E-8</v>
      </c>
      <c r="F42" s="16">
        <v>16.010000000000002</v>
      </c>
      <c r="G42" s="10">
        <v>-53.74</v>
      </c>
      <c r="H42" s="10">
        <v>11.811</v>
      </c>
      <c r="I42" s="10">
        <v>21.978000000000002</v>
      </c>
      <c r="J42" s="16">
        <v>5.4482999999999999E-8</v>
      </c>
      <c r="K42" s="16">
        <v>1.5529E-8</v>
      </c>
      <c r="L42" s="16">
        <v>28.501999999999999</v>
      </c>
      <c r="M42" s="10">
        <v>0.80818000000000001</v>
      </c>
      <c r="N42" s="16">
        <v>2.4846E-2</v>
      </c>
      <c r="O42" s="16">
        <v>3.0743</v>
      </c>
      <c r="P42" s="10">
        <v>29492</v>
      </c>
      <c r="Q42" s="16">
        <v>40.765999999999998</v>
      </c>
      <c r="R42" s="16">
        <v>0.13822999999999999</v>
      </c>
      <c r="S42" s="17">
        <v>1.3716999999999999E-12</v>
      </c>
      <c r="T42" s="16">
        <v>3.0396000000000002E-14</v>
      </c>
      <c r="U42" s="16">
        <v>2.2159</v>
      </c>
      <c r="V42" s="10">
        <v>0.96586000000000005</v>
      </c>
      <c r="W42" s="16">
        <v>1.2519E-3</v>
      </c>
      <c r="X42" s="16">
        <v>0.12962000000000001</v>
      </c>
      <c r="Z42" s="16"/>
      <c r="AB42" s="16"/>
      <c r="AC42" s="16"/>
    </row>
    <row r="43" spans="1:29" x14ac:dyDescent="0.35">
      <c r="A43" s="11" t="s">
        <v>149</v>
      </c>
      <c r="B43" s="18">
        <v>3.3765999999999999E-4</v>
      </c>
      <c r="C43" s="11">
        <v>6.5842999999999999E-2</v>
      </c>
      <c r="D43" s="18">
        <v>1.4868999999999999E-7</v>
      </c>
      <c r="E43" s="18">
        <v>2.3806000000000002E-8</v>
      </c>
      <c r="F43" s="18">
        <v>16.010000000000002</v>
      </c>
      <c r="G43" s="11">
        <v>-53.74</v>
      </c>
      <c r="H43" s="11">
        <v>11.811</v>
      </c>
      <c r="I43" s="11">
        <v>21.978000000000002</v>
      </c>
      <c r="J43" s="18">
        <v>5.4482999999999999E-8</v>
      </c>
      <c r="K43" s="18">
        <v>1.5529E-8</v>
      </c>
      <c r="L43" s="18">
        <v>28.501999999999999</v>
      </c>
      <c r="M43" s="11">
        <v>0.80818000000000001</v>
      </c>
      <c r="N43" s="18">
        <v>2.4846E-2</v>
      </c>
      <c r="O43" s="18">
        <v>3.0743</v>
      </c>
      <c r="P43" s="11">
        <v>29492</v>
      </c>
      <c r="Q43" s="18">
        <v>40.765999999999998</v>
      </c>
      <c r="R43" s="18">
        <v>0.13822999999999999</v>
      </c>
      <c r="S43" s="23">
        <v>1.3716999999999999E-12</v>
      </c>
      <c r="T43" s="18">
        <v>3.0396000000000002E-14</v>
      </c>
      <c r="U43" s="18">
        <v>2.2159</v>
      </c>
      <c r="V43" s="11">
        <v>0.96586000000000005</v>
      </c>
      <c r="W43" s="18">
        <v>1.2519E-3</v>
      </c>
      <c r="X43" s="18">
        <v>0.12962000000000001</v>
      </c>
      <c r="Z43" s="18"/>
      <c r="AA43" s="11"/>
      <c r="AB43" s="18"/>
      <c r="AC43" s="18"/>
    </row>
    <row r="44" spans="1:29" x14ac:dyDescent="0.35">
      <c r="A44" s="10" t="s">
        <v>23</v>
      </c>
      <c r="B44" s="10">
        <f t="shared" ref="B44:X44" si="4">AVERAGE(B39:B43)</f>
        <v>3.3699400000000002E-4</v>
      </c>
      <c r="C44" s="10">
        <f t="shared" si="4"/>
        <v>6.5713199999999999E-2</v>
      </c>
      <c r="D44" s="10">
        <f t="shared" si="4"/>
        <v>1.48884E-7</v>
      </c>
      <c r="E44" s="10">
        <f t="shared" si="4"/>
        <v>2.3776999999999998E-8</v>
      </c>
      <c r="F44" s="10">
        <f t="shared" si="4"/>
        <v>15.972600000000003</v>
      </c>
      <c r="G44" s="10">
        <f t="shared" si="4"/>
        <v>-54.091999999999999</v>
      </c>
      <c r="H44" s="10">
        <f t="shared" si="4"/>
        <v>11.797000000000001</v>
      </c>
      <c r="I44" s="10">
        <f t="shared" si="4"/>
        <v>21.818000000000001</v>
      </c>
      <c r="J44" s="10">
        <f t="shared" si="4"/>
        <v>5.3604600000000001E-8</v>
      </c>
      <c r="K44" s="10">
        <f t="shared" si="4"/>
        <v>1.52818E-8</v>
      </c>
      <c r="L44" s="10">
        <f t="shared" si="4"/>
        <v>28.505399999999998</v>
      </c>
      <c r="M44" s="10">
        <f t="shared" si="4"/>
        <v>0.80977599999999994</v>
      </c>
      <c r="N44" s="10">
        <f t="shared" si="4"/>
        <v>2.4845200000000001E-2</v>
      </c>
      <c r="O44" s="10">
        <f t="shared" si="4"/>
        <v>3.0682</v>
      </c>
      <c r="P44" s="10">
        <f t="shared" si="4"/>
        <v>29502.400000000001</v>
      </c>
      <c r="Q44" s="10">
        <f t="shared" si="4"/>
        <v>40.672599999999996</v>
      </c>
      <c r="R44" s="10">
        <f t="shared" si="4"/>
        <v>0.13786199999999998</v>
      </c>
      <c r="S44" s="20">
        <f t="shared" si="4"/>
        <v>1.37294E-12</v>
      </c>
      <c r="T44" s="10">
        <f t="shared" si="4"/>
        <v>3.0375400000000001E-14</v>
      </c>
      <c r="U44" s="10">
        <f t="shared" si="4"/>
        <v>2.21244</v>
      </c>
      <c r="V44" s="10">
        <f t="shared" si="4"/>
        <v>0.965808</v>
      </c>
      <c r="W44" s="10">
        <f t="shared" si="4"/>
        <v>1.2499400000000002E-3</v>
      </c>
      <c r="X44" s="10">
        <f t="shared" si="4"/>
        <v>0.12942000000000001</v>
      </c>
      <c r="Z44" s="10" t="e">
        <f>AVERAGE(Z39:Z43)</f>
        <v>#DIV/0!</v>
      </c>
      <c r="AA44" s="10" t="e">
        <f>AVERAGE(AA39:AA43)</f>
        <v>#DIV/0!</v>
      </c>
      <c r="AB44" s="10" t="e">
        <f>AVERAGE(AB39:AB43)</f>
        <v>#DIV/0!</v>
      </c>
      <c r="AC44" s="10" t="e">
        <f>AVERAGE(AC39:AC43)</f>
        <v>#DIV/0!</v>
      </c>
    </row>
    <row r="46" spans="1:29" x14ac:dyDescent="0.35">
      <c r="A46" s="22">
        <v>0.06</v>
      </c>
    </row>
    <row r="47" spans="1:29" x14ac:dyDescent="0.35">
      <c r="A47" s="12" t="s">
        <v>56</v>
      </c>
      <c r="B47" s="12" t="s">
        <v>12</v>
      </c>
      <c r="C47" s="12" t="s">
        <v>13</v>
      </c>
      <c r="D47" s="12" t="s">
        <v>25</v>
      </c>
      <c r="E47" s="12" t="s">
        <v>14</v>
      </c>
      <c r="F47" s="12" t="s">
        <v>15</v>
      </c>
      <c r="G47" s="12" t="s">
        <v>16</v>
      </c>
      <c r="H47" s="12" t="s">
        <v>17</v>
      </c>
      <c r="I47" s="12" t="s">
        <v>18</v>
      </c>
      <c r="J47" s="12" t="s">
        <v>26</v>
      </c>
      <c r="K47" s="12" t="s">
        <v>27</v>
      </c>
      <c r="L47" s="12" t="s">
        <v>28</v>
      </c>
      <c r="M47" s="12" t="s">
        <v>29</v>
      </c>
      <c r="N47" s="12" t="s">
        <v>30</v>
      </c>
      <c r="O47" s="12" t="s">
        <v>31</v>
      </c>
      <c r="P47" s="12" t="s">
        <v>32</v>
      </c>
      <c r="Q47" s="12" t="s">
        <v>19</v>
      </c>
      <c r="R47" s="12" t="s">
        <v>20</v>
      </c>
      <c r="S47" s="12" t="s">
        <v>33</v>
      </c>
      <c r="T47" s="12" t="s">
        <v>34</v>
      </c>
      <c r="U47" s="12" t="s">
        <v>35</v>
      </c>
      <c r="V47" s="12" t="s">
        <v>36</v>
      </c>
      <c r="W47" s="12" t="s">
        <v>37</v>
      </c>
      <c r="X47" s="12" t="s">
        <v>38</v>
      </c>
      <c r="Z47" s="10" t="s">
        <v>42</v>
      </c>
      <c r="AA47" s="10" t="s">
        <v>41</v>
      </c>
      <c r="AB47" s="10" t="s">
        <v>43</v>
      </c>
      <c r="AC47" s="10" t="s">
        <v>44</v>
      </c>
    </row>
    <row r="48" spans="1:29" x14ac:dyDescent="0.35">
      <c r="A48" s="10" t="s">
        <v>150</v>
      </c>
      <c r="B48" s="16">
        <v>3.3954999999999999E-4</v>
      </c>
      <c r="C48" s="10">
        <v>6.6211999999999993E-2</v>
      </c>
      <c r="D48" s="16">
        <v>1.4920000000000001E-7</v>
      </c>
      <c r="E48" s="16">
        <v>2.3849000000000001E-8</v>
      </c>
      <c r="F48" s="16">
        <v>15.984999999999999</v>
      </c>
      <c r="G48" s="10">
        <v>-54.54</v>
      </c>
      <c r="H48" s="10">
        <v>11.842000000000001</v>
      </c>
      <c r="I48" s="10">
        <v>21.713000000000001</v>
      </c>
      <c r="J48" s="16">
        <v>5.2235999999999999E-8</v>
      </c>
      <c r="K48" s="16">
        <v>1.5014000000000001E-8</v>
      </c>
      <c r="L48" s="16">
        <v>28.742999999999999</v>
      </c>
      <c r="M48" s="10">
        <v>0.81281999999999999</v>
      </c>
      <c r="N48" s="16">
        <v>2.5045000000000001E-2</v>
      </c>
      <c r="O48" s="16">
        <v>3.0811999999999999</v>
      </c>
      <c r="P48" s="10">
        <v>29426</v>
      </c>
      <c r="Q48" s="16">
        <v>40.585999999999999</v>
      </c>
      <c r="R48" s="16">
        <v>0.13793</v>
      </c>
      <c r="S48" s="17">
        <v>1.3765E-12</v>
      </c>
      <c r="T48" s="16">
        <v>3.0557000000000002E-14</v>
      </c>
      <c r="U48" s="16">
        <v>2.2199</v>
      </c>
      <c r="V48" s="10">
        <v>0.96567000000000003</v>
      </c>
      <c r="W48" s="16">
        <v>1.2542E-3</v>
      </c>
      <c r="X48" s="16">
        <v>0.12988</v>
      </c>
      <c r="Z48" s="14"/>
      <c r="AA48" s="13"/>
      <c r="AB48" s="14"/>
      <c r="AC48" s="14"/>
    </row>
    <row r="49" spans="1:29" x14ac:dyDescent="0.35">
      <c r="A49" s="10" t="s">
        <v>151</v>
      </c>
      <c r="B49" s="16">
        <v>3.3930000000000001E-4</v>
      </c>
      <c r="C49" s="10">
        <v>6.6163E-2</v>
      </c>
      <c r="D49" s="16">
        <v>1.5227E-7</v>
      </c>
      <c r="E49" s="16">
        <v>2.3843E-8</v>
      </c>
      <c r="F49" s="16">
        <v>15.657999999999999</v>
      </c>
      <c r="G49" s="10">
        <v>-56.41</v>
      </c>
      <c r="H49" s="10">
        <v>11.845000000000001</v>
      </c>
      <c r="I49" s="10">
        <v>20.998000000000001</v>
      </c>
      <c r="J49" s="16">
        <v>5.5380999999999998E-8</v>
      </c>
      <c r="K49" s="16">
        <v>1.5983999999999999E-8</v>
      </c>
      <c r="L49" s="16">
        <v>28.861999999999998</v>
      </c>
      <c r="M49" s="10">
        <v>0.80793999999999999</v>
      </c>
      <c r="N49" s="16">
        <v>2.5159000000000001E-2</v>
      </c>
      <c r="O49" s="16">
        <v>3.1139999999999999</v>
      </c>
      <c r="P49" s="10">
        <v>29430</v>
      </c>
      <c r="Q49" s="16">
        <v>40.768999999999998</v>
      </c>
      <c r="R49" s="16">
        <v>0.13852999999999999</v>
      </c>
      <c r="S49" s="17">
        <v>1.382E-12</v>
      </c>
      <c r="T49" s="16">
        <v>3.0701999999999998E-14</v>
      </c>
      <c r="U49" s="16">
        <v>2.2216</v>
      </c>
      <c r="V49" s="10">
        <v>0.96545000000000003</v>
      </c>
      <c r="W49" s="16">
        <v>1.2551999999999999E-3</v>
      </c>
      <c r="X49" s="16">
        <v>0.13000999999999999</v>
      </c>
      <c r="Z49" s="16"/>
      <c r="AB49" s="16"/>
      <c r="AC49" s="16"/>
    </row>
    <row r="50" spans="1:29" x14ac:dyDescent="0.35">
      <c r="A50" s="10" t="s">
        <v>152</v>
      </c>
      <c r="B50" s="16">
        <v>3.3508000000000002E-4</v>
      </c>
      <c r="C50" s="10">
        <v>6.5340999999999996E-2</v>
      </c>
      <c r="D50" s="16">
        <v>1.4906000000000001E-7</v>
      </c>
      <c r="E50" s="16">
        <v>2.3697E-8</v>
      </c>
      <c r="F50" s="16">
        <v>15.898</v>
      </c>
      <c r="G50" s="10">
        <v>-53.6</v>
      </c>
      <c r="H50" s="10">
        <v>11.763</v>
      </c>
      <c r="I50" s="10">
        <v>21.946000000000002</v>
      </c>
      <c r="J50" s="16">
        <v>5.4421000000000001E-8</v>
      </c>
      <c r="K50" s="16">
        <v>1.5539999999999999E-8</v>
      </c>
      <c r="L50" s="16">
        <v>28.555</v>
      </c>
      <c r="M50" s="10">
        <v>0.80911</v>
      </c>
      <c r="N50" s="16">
        <v>2.4888E-2</v>
      </c>
      <c r="O50" s="16">
        <v>3.0760000000000001</v>
      </c>
      <c r="P50" s="10">
        <v>29429</v>
      </c>
      <c r="Q50" s="16">
        <v>40.454000000000001</v>
      </c>
      <c r="R50" s="16">
        <v>0.13746</v>
      </c>
      <c r="S50" s="17">
        <v>1.3714E-12</v>
      </c>
      <c r="T50" s="16">
        <v>3.0262999999999998E-14</v>
      </c>
      <c r="U50" s="16">
        <v>2.2067000000000001</v>
      </c>
      <c r="V50" s="10">
        <v>0.96586000000000005</v>
      </c>
      <c r="W50" s="16">
        <v>1.2466999999999999E-3</v>
      </c>
      <c r="X50" s="16">
        <v>0.12908</v>
      </c>
      <c r="Z50" s="16"/>
      <c r="AB50" s="16"/>
      <c r="AC50" s="16"/>
    </row>
    <row r="51" spans="1:29" x14ac:dyDescent="0.35">
      <c r="A51" s="10" t="s">
        <v>153</v>
      </c>
      <c r="B51" s="16">
        <v>3.3882999999999998E-4</v>
      </c>
      <c r="C51" s="10">
        <v>6.6073000000000007E-2</v>
      </c>
      <c r="D51" s="16">
        <v>1.4908999999999999E-7</v>
      </c>
      <c r="E51" s="16">
        <v>2.3849999999999998E-8</v>
      </c>
      <c r="F51" s="16">
        <v>15.997</v>
      </c>
      <c r="G51" s="10">
        <v>-53.68</v>
      </c>
      <c r="H51" s="10">
        <v>11.84</v>
      </c>
      <c r="I51" s="10">
        <v>22.056999999999999</v>
      </c>
      <c r="J51" s="16">
        <v>5.5069000000000002E-8</v>
      </c>
      <c r="K51" s="16">
        <v>1.5821E-8</v>
      </c>
      <c r="L51" s="16">
        <v>28.728999999999999</v>
      </c>
      <c r="M51" s="10">
        <v>0.80801000000000001</v>
      </c>
      <c r="N51" s="16">
        <v>2.5044E-2</v>
      </c>
      <c r="O51" s="16">
        <v>3.0994999999999999</v>
      </c>
      <c r="P51" s="10">
        <v>29451</v>
      </c>
      <c r="Q51" s="16">
        <v>40.761000000000003</v>
      </c>
      <c r="R51" s="16">
        <v>0.1384</v>
      </c>
      <c r="S51" s="17">
        <v>1.3719E-12</v>
      </c>
      <c r="T51" s="16">
        <v>3.0453999999999998E-14</v>
      </c>
      <c r="U51" s="16">
        <v>2.2198000000000002</v>
      </c>
      <c r="V51" s="10">
        <v>0.96580999999999995</v>
      </c>
      <c r="W51" s="16">
        <v>1.2542E-3</v>
      </c>
      <c r="X51" s="16">
        <v>0.12986</v>
      </c>
      <c r="Z51" s="16"/>
      <c r="AB51" s="16"/>
      <c r="AC51" s="16"/>
    </row>
    <row r="52" spans="1:29" x14ac:dyDescent="0.35">
      <c r="A52" s="11" t="s">
        <v>154</v>
      </c>
      <c r="B52" s="18">
        <v>3.3119999999999997E-4</v>
      </c>
      <c r="C52" s="11">
        <v>6.4584000000000003E-2</v>
      </c>
      <c r="D52" s="18">
        <v>1.4574999999999999E-7</v>
      </c>
      <c r="E52" s="18">
        <v>2.3575999999999999E-8</v>
      </c>
      <c r="F52" s="18">
        <v>16.175999999999998</v>
      </c>
      <c r="G52" s="11">
        <v>-51.21</v>
      </c>
      <c r="H52" s="11">
        <v>11.696</v>
      </c>
      <c r="I52" s="11">
        <v>22.838999999999999</v>
      </c>
      <c r="J52" s="18">
        <v>5.5922000000000003E-8</v>
      </c>
      <c r="K52" s="18">
        <v>1.5836E-8</v>
      </c>
      <c r="L52" s="18">
        <v>28.318000000000001</v>
      </c>
      <c r="M52" s="11">
        <v>0.80639000000000005</v>
      </c>
      <c r="N52" s="18">
        <v>2.4688000000000002E-2</v>
      </c>
      <c r="O52" s="18">
        <v>3.0615000000000001</v>
      </c>
      <c r="P52" s="11">
        <v>29438</v>
      </c>
      <c r="Q52" s="18">
        <v>40.326000000000001</v>
      </c>
      <c r="R52" s="18">
        <v>0.13699</v>
      </c>
      <c r="S52" s="23">
        <v>1.3620000000000001E-12</v>
      </c>
      <c r="T52" s="18">
        <v>2.9897000000000001E-14</v>
      </c>
      <c r="U52" s="18">
        <v>2.1951000000000001</v>
      </c>
      <c r="V52" s="11">
        <v>0.96621000000000001</v>
      </c>
      <c r="W52" s="18">
        <v>1.2401000000000001E-3</v>
      </c>
      <c r="X52" s="18">
        <v>0.12834999999999999</v>
      </c>
      <c r="Z52" s="18"/>
      <c r="AA52" s="11"/>
      <c r="AB52" s="18"/>
      <c r="AC52" s="18"/>
    </row>
    <row r="53" spans="1:29" x14ac:dyDescent="0.35">
      <c r="A53" s="10" t="s">
        <v>23</v>
      </c>
      <c r="B53" s="10">
        <f t="shared" ref="B53:X53" si="5">AVERAGE(B48:B52)</f>
        <v>3.3679199999999998E-4</v>
      </c>
      <c r="C53" s="10">
        <f t="shared" si="5"/>
        <v>6.56746E-2</v>
      </c>
      <c r="D53" s="10">
        <f t="shared" si="5"/>
        <v>1.4907400000000003E-7</v>
      </c>
      <c r="E53" s="10">
        <f t="shared" si="5"/>
        <v>2.3762999999999999E-8</v>
      </c>
      <c r="F53" s="10">
        <f t="shared" si="5"/>
        <v>15.9428</v>
      </c>
      <c r="G53" s="10">
        <f t="shared" si="5"/>
        <v>-53.887999999999998</v>
      </c>
      <c r="H53" s="10">
        <f t="shared" si="5"/>
        <v>11.7972</v>
      </c>
      <c r="I53" s="10">
        <f t="shared" si="5"/>
        <v>21.910599999999999</v>
      </c>
      <c r="J53" s="10">
        <f t="shared" si="5"/>
        <v>5.4605800000000008E-8</v>
      </c>
      <c r="K53" s="10">
        <f t="shared" si="5"/>
        <v>1.5638999999999999E-8</v>
      </c>
      <c r="L53" s="10">
        <f t="shared" si="5"/>
        <v>28.641399999999997</v>
      </c>
      <c r="M53" s="10">
        <f t="shared" si="5"/>
        <v>0.80885399999999996</v>
      </c>
      <c r="N53" s="10">
        <f t="shared" si="5"/>
        <v>2.4964799999999999E-2</v>
      </c>
      <c r="O53" s="10">
        <f t="shared" si="5"/>
        <v>3.0864400000000001</v>
      </c>
      <c r="P53" s="10">
        <f t="shared" si="5"/>
        <v>29434.799999999999</v>
      </c>
      <c r="Q53" s="10">
        <f t="shared" si="5"/>
        <v>40.5792</v>
      </c>
      <c r="R53" s="10">
        <f t="shared" si="5"/>
        <v>0.13786199999999998</v>
      </c>
      <c r="S53" s="20">
        <f t="shared" si="5"/>
        <v>1.3727599999999999E-12</v>
      </c>
      <c r="T53" s="10">
        <f t="shared" si="5"/>
        <v>3.0374599999999999E-14</v>
      </c>
      <c r="U53" s="10">
        <f t="shared" si="5"/>
        <v>2.2126199999999998</v>
      </c>
      <c r="V53" s="10">
        <f t="shared" si="5"/>
        <v>0.96579999999999999</v>
      </c>
      <c r="W53" s="10">
        <f t="shared" si="5"/>
        <v>1.2500800000000002E-3</v>
      </c>
      <c r="X53" s="10">
        <f t="shared" si="5"/>
        <v>0.12943599999999997</v>
      </c>
      <c r="Z53" s="10" t="e">
        <f>AVERAGE(Z48:Z52)</f>
        <v>#DIV/0!</v>
      </c>
      <c r="AA53" s="10" t="e">
        <f>AVERAGE(AA48:AA52)</f>
        <v>#DIV/0!</v>
      </c>
      <c r="AB53" s="10" t="e">
        <f>AVERAGE(AB48:AB52)</f>
        <v>#DIV/0!</v>
      </c>
      <c r="AC53" s="10" t="e">
        <f>AVERAGE(AC48:AC52)</f>
        <v>#DIV/0!</v>
      </c>
    </row>
    <row r="55" spans="1:29" x14ac:dyDescent="0.35">
      <c r="A55" s="22">
        <v>7.0000000000000007E-2</v>
      </c>
    </row>
    <row r="56" spans="1:29" x14ac:dyDescent="0.35">
      <c r="A56" s="12" t="s">
        <v>56</v>
      </c>
      <c r="B56" s="12" t="s">
        <v>12</v>
      </c>
      <c r="C56" s="12" t="s">
        <v>13</v>
      </c>
      <c r="D56" s="12" t="s">
        <v>25</v>
      </c>
      <c r="E56" s="12" t="s">
        <v>14</v>
      </c>
      <c r="F56" s="12" t="s">
        <v>15</v>
      </c>
      <c r="G56" s="12" t="s">
        <v>16</v>
      </c>
      <c r="H56" s="12" t="s">
        <v>17</v>
      </c>
      <c r="I56" s="12" t="s">
        <v>18</v>
      </c>
      <c r="J56" s="12" t="s">
        <v>26</v>
      </c>
      <c r="K56" s="12" t="s">
        <v>27</v>
      </c>
      <c r="L56" s="12" t="s">
        <v>28</v>
      </c>
      <c r="M56" s="12" t="s">
        <v>29</v>
      </c>
      <c r="N56" s="12" t="s">
        <v>30</v>
      </c>
      <c r="O56" s="12" t="s">
        <v>31</v>
      </c>
      <c r="P56" s="12" t="s">
        <v>32</v>
      </c>
      <c r="Q56" s="12" t="s">
        <v>19</v>
      </c>
      <c r="R56" s="12" t="s">
        <v>20</v>
      </c>
      <c r="S56" s="12" t="s">
        <v>33</v>
      </c>
      <c r="T56" s="12" t="s">
        <v>34</v>
      </c>
      <c r="U56" s="12" t="s">
        <v>35</v>
      </c>
      <c r="V56" s="12" t="s">
        <v>36</v>
      </c>
      <c r="W56" s="12" t="s">
        <v>37</v>
      </c>
      <c r="X56" s="12" t="s">
        <v>38</v>
      </c>
      <c r="Z56" s="10" t="s">
        <v>42</v>
      </c>
      <c r="AA56" s="10" t="s">
        <v>41</v>
      </c>
      <c r="AB56" s="10" t="s">
        <v>43</v>
      </c>
      <c r="AC56" s="10" t="s">
        <v>44</v>
      </c>
    </row>
    <row r="57" spans="1:29" x14ac:dyDescent="0.35">
      <c r="A57" s="10" t="s">
        <v>155</v>
      </c>
      <c r="B57" s="16">
        <v>3.3963999999999999E-4</v>
      </c>
      <c r="C57" s="10">
        <v>6.6228999999999996E-2</v>
      </c>
      <c r="D57" s="16">
        <v>1.4693000000000001E-7</v>
      </c>
      <c r="E57" s="16">
        <v>2.3872E-8</v>
      </c>
      <c r="F57" s="16">
        <v>16.247</v>
      </c>
      <c r="G57" s="10">
        <v>-50.88</v>
      </c>
      <c r="H57" s="10">
        <v>11.843</v>
      </c>
      <c r="I57" s="10">
        <v>23.276</v>
      </c>
      <c r="J57" s="16">
        <v>5.3474E-8</v>
      </c>
      <c r="K57" s="16">
        <v>1.534E-8</v>
      </c>
      <c r="L57" s="16">
        <v>28.687000000000001</v>
      </c>
      <c r="M57" s="10">
        <v>0.81037000000000003</v>
      </c>
      <c r="N57" s="16">
        <v>2.5000000000000001E-2</v>
      </c>
      <c r="O57" s="16">
        <v>3.085</v>
      </c>
      <c r="P57" s="10">
        <v>29462</v>
      </c>
      <c r="Q57" s="16">
        <v>40.725999999999999</v>
      </c>
      <c r="R57" s="16">
        <v>0.13822999999999999</v>
      </c>
      <c r="S57" s="17">
        <v>1.3663999999999999E-12</v>
      </c>
      <c r="T57" s="16">
        <v>3.0343999999999999E-14</v>
      </c>
      <c r="U57" s="16">
        <v>2.2206999999999999</v>
      </c>
      <c r="V57" s="10">
        <v>0.96604000000000001</v>
      </c>
      <c r="W57" s="16">
        <v>1.2546E-3</v>
      </c>
      <c r="X57" s="16">
        <v>0.12987000000000001</v>
      </c>
      <c r="Z57" s="14"/>
      <c r="AA57" s="13"/>
      <c r="AB57" s="14"/>
      <c r="AC57" s="14"/>
    </row>
    <row r="58" spans="1:29" x14ac:dyDescent="0.35">
      <c r="A58" s="10" t="s">
        <v>156</v>
      </c>
      <c r="B58" s="16">
        <v>3.4401000000000001E-4</v>
      </c>
      <c r="C58" s="10">
        <v>6.7083000000000004E-2</v>
      </c>
      <c r="D58" s="16">
        <v>1.4842E-7</v>
      </c>
      <c r="E58" s="16">
        <v>2.3987999999999999E-8</v>
      </c>
      <c r="F58" s="16">
        <v>16.161999999999999</v>
      </c>
      <c r="G58" s="10">
        <v>-52.69</v>
      </c>
      <c r="H58" s="10">
        <v>11.895</v>
      </c>
      <c r="I58" s="10">
        <v>22.574999999999999</v>
      </c>
      <c r="J58" s="16">
        <v>5.4441999999999999E-8</v>
      </c>
      <c r="K58" s="16">
        <v>1.5948999999999999E-8</v>
      </c>
      <c r="L58" s="16">
        <v>29.295000000000002</v>
      </c>
      <c r="M58" s="10">
        <v>0.80981000000000003</v>
      </c>
      <c r="N58" s="16">
        <v>2.5533E-2</v>
      </c>
      <c r="O58" s="16">
        <v>3.153</v>
      </c>
      <c r="P58" s="10">
        <v>29580</v>
      </c>
      <c r="Q58" s="16">
        <v>41.106999999999999</v>
      </c>
      <c r="R58" s="16">
        <v>0.13897000000000001</v>
      </c>
      <c r="S58" s="17">
        <v>1.3709999999999999E-12</v>
      </c>
      <c r="T58" s="16">
        <v>3.0561999999999998E-14</v>
      </c>
      <c r="U58" s="16">
        <v>2.2292000000000001</v>
      </c>
      <c r="V58" s="10">
        <v>0.96584999999999999</v>
      </c>
      <c r="W58" s="16">
        <v>1.2593999999999999E-3</v>
      </c>
      <c r="X58" s="16">
        <v>0.13039000000000001</v>
      </c>
      <c r="Z58" s="16"/>
      <c r="AB58" s="16"/>
      <c r="AC58" s="16"/>
    </row>
    <row r="59" spans="1:29" x14ac:dyDescent="0.35">
      <c r="A59" s="10" t="s">
        <v>157</v>
      </c>
      <c r="B59" s="16">
        <v>3.3712E-4</v>
      </c>
      <c r="C59" s="10">
        <v>6.5738000000000005E-2</v>
      </c>
      <c r="D59" s="16">
        <v>1.5137000000000001E-7</v>
      </c>
      <c r="E59" s="16">
        <v>2.3771000000000002E-8</v>
      </c>
      <c r="F59" s="16">
        <v>15.704000000000001</v>
      </c>
      <c r="G59" s="10">
        <v>-54.25</v>
      </c>
      <c r="H59" s="10">
        <v>11.792</v>
      </c>
      <c r="I59" s="10">
        <v>21.736000000000001</v>
      </c>
      <c r="J59" s="16">
        <v>5.5095999999999999E-8</v>
      </c>
      <c r="K59" s="16">
        <v>1.5886000000000001E-8</v>
      </c>
      <c r="L59" s="16">
        <v>28.832999999999998</v>
      </c>
      <c r="M59" s="10">
        <v>0.80806999999999995</v>
      </c>
      <c r="N59" s="16">
        <v>2.5134E-2</v>
      </c>
      <c r="O59" s="16">
        <v>3.1103999999999998</v>
      </c>
      <c r="P59" s="10">
        <v>29589</v>
      </c>
      <c r="Q59" s="16">
        <v>40.828000000000003</v>
      </c>
      <c r="R59" s="16">
        <v>0.13797999999999999</v>
      </c>
      <c r="S59" s="17">
        <v>1.3762999999999999E-12</v>
      </c>
      <c r="T59" s="16">
        <v>3.0417000000000002E-14</v>
      </c>
      <c r="U59" s="16">
        <v>2.2101000000000002</v>
      </c>
      <c r="V59" s="10">
        <v>0.96564000000000005</v>
      </c>
      <c r="W59" s="16">
        <v>1.2486999999999999E-3</v>
      </c>
      <c r="X59" s="16">
        <v>0.12931000000000001</v>
      </c>
      <c r="Z59" s="16"/>
      <c r="AB59" s="16"/>
      <c r="AC59" s="16"/>
    </row>
    <row r="60" spans="1:29" x14ac:dyDescent="0.35">
      <c r="A60" s="10" t="s">
        <v>158</v>
      </c>
      <c r="B60" s="16">
        <v>3.3620999999999998E-4</v>
      </c>
      <c r="C60" s="10">
        <v>6.5560999999999994E-2</v>
      </c>
      <c r="D60" s="16">
        <v>1.5208E-7</v>
      </c>
      <c r="E60" s="16">
        <v>2.3762000000000001E-8</v>
      </c>
      <c r="F60" s="16">
        <v>15.625</v>
      </c>
      <c r="G60" s="10">
        <v>-54.81</v>
      </c>
      <c r="H60" s="10">
        <v>11.788</v>
      </c>
      <c r="I60" s="10">
        <v>21.507000000000001</v>
      </c>
      <c r="J60" s="16">
        <v>5.6036E-8</v>
      </c>
      <c r="K60" s="16">
        <v>1.6067999999999999E-8</v>
      </c>
      <c r="L60" s="16">
        <v>28.673999999999999</v>
      </c>
      <c r="M60" s="10">
        <v>0.80603000000000002</v>
      </c>
      <c r="N60" s="16">
        <v>2.5000999999999999E-2</v>
      </c>
      <c r="O60" s="16">
        <v>3.1017000000000001</v>
      </c>
      <c r="P60" s="10">
        <v>29602</v>
      </c>
      <c r="Q60" s="16">
        <v>40.909999999999997</v>
      </c>
      <c r="R60" s="16">
        <v>0.13819999999999999</v>
      </c>
      <c r="S60" s="17">
        <v>1.3787999999999999E-12</v>
      </c>
      <c r="T60" s="16">
        <v>3.0468999999999999E-14</v>
      </c>
      <c r="U60" s="16">
        <v>2.2098</v>
      </c>
      <c r="V60" s="10">
        <v>0.96555000000000002</v>
      </c>
      <c r="W60" s="16">
        <v>1.2485E-3</v>
      </c>
      <c r="X60" s="16">
        <v>0.1293</v>
      </c>
      <c r="Z60" s="16"/>
      <c r="AB60" s="16"/>
      <c r="AC60" s="16"/>
    </row>
    <row r="61" spans="1:29" x14ac:dyDescent="0.35">
      <c r="A61" s="11" t="s">
        <v>159</v>
      </c>
      <c r="B61" s="18">
        <v>3.3450999999999999E-4</v>
      </c>
      <c r="C61" s="11">
        <v>6.5229999999999996E-2</v>
      </c>
      <c r="D61" s="18">
        <v>1.4482E-7</v>
      </c>
      <c r="E61" s="18">
        <v>2.3692000000000001E-8</v>
      </c>
      <c r="F61" s="18">
        <v>16.36</v>
      </c>
      <c r="G61" s="11">
        <v>-51.55</v>
      </c>
      <c r="H61" s="11">
        <v>11.736000000000001</v>
      </c>
      <c r="I61" s="11">
        <v>22.765999999999998</v>
      </c>
      <c r="J61" s="18">
        <v>5.6371000000000002E-8</v>
      </c>
      <c r="K61" s="18">
        <v>1.6085999999999999E-8</v>
      </c>
      <c r="L61" s="18">
        <v>28.536000000000001</v>
      </c>
      <c r="M61" s="11">
        <v>0.80525000000000002</v>
      </c>
      <c r="N61" s="18">
        <v>2.4881E-2</v>
      </c>
      <c r="O61" s="18">
        <v>3.0897999999999999</v>
      </c>
      <c r="P61" s="11">
        <v>29626</v>
      </c>
      <c r="Q61" s="18">
        <v>40.817</v>
      </c>
      <c r="R61" s="18">
        <v>0.13777</v>
      </c>
      <c r="S61" s="23">
        <v>1.3620000000000001E-12</v>
      </c>
      <c r="T61" s="18">
        <v>2.9990999999999997E-14</v>
      </c>
      <c r="U61" s="18">
        <v>2.202</v>
      </c>
      <c r="V61" s="11">
        <v>0.96621000000000001</v>
      </c>
      <c r="W61" s="18">
        <v>1.2440000000000001E-3</v>
      </c>
      <c r="X61" s="18">
        <v>0.12875</v>
      </c>
      <c r="Z61" s="18"/>
      <c r="AA61" s="11"/>
      <c r="AB61" s="18"/>
      <c r="AC61" s="18"/>
    </row>
    <row r="62" spans="1:29" x14ac:dyDescent="0.35">
      <c r="A62" s="10" t="s">
        <v>23</v>
      </c>
      <c r="B62" s="10">
        <f t="shared" ref="B62:X62" si="6">AVERAGE(B57:B61)</f>
        <v>3.3829800000000001E-4</v>
      </c>
      <c r="C62" s="10">
        <f t="shared" si="6"/>
        <v>6.5968200000000005E-2</v>
      </c>
      <c r="D62" s="10">
        <f t="shared" si="6"/>
        <v>1.48724E-7</v>
      </c>
      <c r="E62" s="10">
        <f t="shared" si="6"/>
        <v>2.3817000000000001E-8</v>
      </c>
      <c r="F62" s="10">
        <f t="shared" si="6"/>
        <v>16.019600000000001</v>
      </c>
      <c r="G62" s="10">
        <f t="shared" si="6"/>
        <v>-52.835999999999999</v>
      </c>
      <c r="H62" s="10">
        <f t="shared" si="6"/>
        <v>11.8108</v>
      </c>
      <c r="I62" s="10">
        <f t="shared" si="6"/>
        <v>22.372000000000003</v>
      </c>
      <c r="J62" s="10">
        <f t="shared" si="6"/>
        <v>5.5083799999999995E-8</v>
      </c>
      <c r="K62" s="10">
        <f t="shared" si="6"/>
        <v>1.58658E-8</v>
      </c>
      <c r="L62" s="10">
        <f t="shared" si="6"/>
        <v>28.805</v>
      </c>
      <c r="M62" s="10">
        <f t="shared" si="6"/>
        <v>0.80790600000000001</v>
      </c>
      <c r="N62" s="10">
        <f t="shared" si="6"/>
        <v>2.5109799999999998E-2</v>
      </c>
      <c r="O62" s="10">
        <f t="shared" si="6"/>
        <v>3.10798</v>
      </c>
      <c r="P62" s="10">
        <f t="shared" si="6"/>
        <v>29571.8</v>
      </c>
      <c r="Q62" s="10">
        <f t="shared" si="6"/>
        <v>40.877600000000001</v>
      </c>
      <c r="R62" s="10">
        <f t="shared" si="6"/>
        <v>0.13822999999999999</v>
      </c>
      <c r="S62" s="20">
        <f t="shared" si="6"/>
        <v>1.3708999999999999E-12</v>
      </c>
      <c r="T62" s="10">
        <f t="shared" si="6"/>
        <v>3.0356600000000003E-14</v>
      </c>
      <c r="U62" s="10">
        <f t="shared" si="6"/>
        <v>2.2143600000000001</v>
      </c>
      <c r="V62" s="10">
        <f t="shared" si="6"/>
        <v>0.96585800000000011</v>
      </c>
      <c r="W62" s="10">
        <f t="shared" si="6"/>
        <v>1.2510400000000001E-3</v>
      </c>
      <c r="X62" s="10">
        <f t="shared" si="6"/>
        <v>0.12952400000000003</v>
      </c>
      <c r="Z62" s="10" t="e">
        <f>AVERAGE(Z57:Z61)</f>
        <v>#DIV/0!</v>
      </c>
      <c r="AA62" s="10" t="e">
        <f>AVERAGE(AA57:AA61)</f>
        <v>#DIV/0!</v>
      </c>
      <c r="AB62" s="10" t="e">
        <f>AVERAGE(AB57:AB61)</f>
        <v>#DIV/0!</v>
      </c>
      <c r="AC62" s="10" t="e">
        <f>AVERAGE(AC57:AC61)</f>
        <v>#DIV/0!</v>
      </c>
    </row>
    <row r="64" spans="1:29" x14ac:dyDescent="0.35">
      <c r="A64" s="22">
        <v>0.08</v>
      </c>
    </row>
    <row r="65" spans="1:29" x14ac:dyDescent="0.35">
      <c r="A65" s="12" t="s">
        <v>56</v>
      </c>
      <c r="B65" s="12" t="s">
        <v>12</v>
      </c>
      <c r="C65" s="12" t="s">
        <v>13</v>
      </c>
      <c r="D65" s="12" t="s">
        <v>25</v>
      </c>
      <c r="E65" s="12" t="s">
        <v>14</v>
      </c>
      <c r="F65" s="12" t="s">
        <v>15</v>
      </c>
      <c r="G65" s="12" t="s">
        <v>16</v>
      </c>
      <c r="H65" s="12" t="s">
        <v>17</v>
      </c>
      <c r="I65" s="12" t="s">
        <v>18</v>
      </c>
      <c r="J65" s="12" t="s">
        <v>26</v>
      </c>
      <c r="K65" s="12" t="s">
        <v>27</v>
      </c>
      <c r="L65" s="12" t="s">
        <v>28</v>
      </c>
      <c r="M65" s="12" t="s">
        <v>29</v>
      </c>
      <c r="N65" s="12" t="s">
        <v>30</v>
      </c>
      <c r="O65" s="12" t="s">
        <v>31</v>
      </c>
      <c r="P65" s="12" t="s">
        <v>32</v>
      </c>
      <c r="Q65" s="12" t="s">
        <v>19</v>
      </c>
      <c r="R65" s="12" t="s">
        <v>20</v>
      </c>
      <c r="S65" s="12" t="s">
        <v>33</v>
      </c>
      <c r="T65" s="12" t="s">
        <v>34</v>
      </c>
      <c r="U65" s="12" t="s">
        <v>35</v>
      </c>
      <c r="V65" s="12" t="s">
        <v>36</v>
      </c>
      <c r="W65" s="12" t="s">
        <v>37</v>
      </c>
      <c r="X65" s="12" t="s">
        <v>38</v>
      </c>
      <c r="Z65" s="10" t="s">
        <v>42</v>
      </c>
      <c r="AA65" s="10" t="s">
        <v>41</v>
      </c>
      <c r="AB65" s="10" t="s">
        <v>43</v>
      </c>
      <c r="AC65" s="10" t="s">
        <v>44</v>
      </c>
    </row>
    <row r="66" spans="1:29" x14ac:dyDescent="0.35">
      <c r="A66" s="10" t="s">
        <v>160</v>
      </c>
      <c r="B66" s="16">
        <v>3.4234000000000001E-4</v>
      </c>
      <c r="C66" s="10">
        <v>6.6755999999999996E-2</v>
      </c>
      <c r="D66" s="16">
        <v>1.4875999999999999E-7</v>
      </c>
      <c r="E66" s="16">
        <v>2.3963999999999999E-8</v>
      </c>
      <c r="F66" s="16">
        <v>16.109000000000002</v>
      </c>
      <c r="G66" s="10">
        <v>-52.55</v>
      </c>
      <c r="H66" s="10">
        <v>11.906000000000001</v>
      </c>
      <c r="I66" s="10">
        <v>22.657</v>
      </c>
      <c r="J66" s="16">
        <v>5.4358000000000003E-8</v>
      </c>
      <c r="K66" s="16">
        <v>1.5720999999999999E-8</v>
      </c>
      <c r="L66" s="16">
        <v>28.920999999999999</v>
      </c>
      <c r="M66" s="10">
        <v>0.80972999999999995</v>
      </c>
      <c r="N66" s="16">
        <v>2.5207E-2</v>
      </c>
      <c r="O66" s="16">
        <v>3.113</v>
      </c>
      <c r="P66" s="10">
        <v>29342</v>
      </c>
      <c r="Q66" s="16">
        <v>40.753999999999998</v>
      </c>
      <c r="R66" s="16">
        <v>0.13889000000000001</v>
      </c>
      <c r="S66" s="17">
        <v>1.3741999999999999E-12</v>
      </c>
      <c r="T66" s="16">
        <v>3.0682000000000001E-14</v>
      </c>
      <c r="U66" s="16">
        <v>2.2326999999999999</v>
      </c>
      <c r="V66" s="10">
        <v>0.96572999999999998</v>
      </c>
      <c r="W66" s="16">
        <v>1.2614E-3</v>
      </c>
      <c r="X66" s="16">
        <v>0.13062000000000001</v>
      </c>
      <c r="Z66" s="14"/>
      <c r="AA66" s="13"/>
      <c r="AB66" s="14"/>
      <c r="AC66" s="14"/>
    </row>
    <row r="67" spans="1:29" x14ac:dyDescent="0.35">
      <c r="A67" s="10" t="s">
        <v>161</v>
      </c>
      <c r="B67" s="16">
        <v>3.3682999999999999E-4</v>
      </c>
      <c r="C67" s="10">
        <v>6.5681000000000003E-2</v>
      </c>
      <c r="D67" s="16">
        <v>1.5018000000000001E-7</v>
      </c>
      <c r="E67" s="16">
        <v>2.3779999999999999E-8</v>
      </c>
      <c r="F67" s="16">
        <v>15.834</v>
      </c>
      <c r="G67" s="10">
        <v>-53.49</v>
      </c>
      <c r="H67" s="10">
        <v>11.814</v>
      </c>
      <c r="I67" s="10">
        <v>22.085999999999999</v>
      </c>
      <c r="J67" s="16">
        <v>5.7881000000000001E-8</v>
      </c>
      <c r="K67" s="16">
        <v>1.6633999999999999E-8</v>
      </c>
      <c r="L67" s="16">
        <v>28.738</v>
      </c>
      <c r="M67" s="10">
        <v>0.80406</v>
      </c>
      <c r="N67" s="16">
        <v>2.5059999999999999E-2</v>
      </c>
      <c r="O67" s="16">
        <v>3.1166999999999998</v>
      </c>
      <c r="P67" s="10">
        <v>29381</v>
      </c>
      <c r="Q67" s="16">
        <v>40.704999999999998</v>
      </c>
      <c r="R67" s="16">
        <v>0.13854</v>
      </c>
      <c r="S67" s="17">
        <v>1.3758000000000001E-12</v>
      </c>
      <c r="T67" s="16">
        <v>3.0500999999999999E-14</v>
      </c>
      <c r="U67" s="16">
        <v>2.2170000000000001</v>
      </c>
      <c r="V67" s="10">
        <v>0.96567000000000003</v>
      </c>
      <c r="W67" s="16">
        <v>1.2526E-3</v>
      </c>
      <c r="X67" s="16">
        <v>0.12970999999999999</v>
      </c>
      <c r="Z67" s="16"/>
      <c r="AB67" s="16"/>
      <c r="AC67" s="16"/>
    </row>
    <row r="68" spans="1:29" x14ac:dyDescent="0.35">
      <c r="A68" s="10" t="s">
        <v>162</v>
      </c>
      <c r="B68" s="16">
        <v>3.3458000000000001E-4</v>
      </c>
      <c r="C68" s="10">
        <v>6.5241999999999994E-2</v>
      </c>
      <c r="D68" s="16">
        <v>1.5162E-7</v>
      </c>
      <c r="E68" s="16">
        <v>2.3701000000000002E-8</v>
      </c>
      <c r="F68" s="16">
        <v>15.632</v>
      </c>
      <c r="G68" s="10">
        <v>-54.35</v>
      </c>
      <c r="H68" s="10">
        <v>11.775</v>
      </c>
      <c r="I68" s="10">
        <v>21.664999999999999</v>
      </c>
      <c r="J68" s="16">
        <v>5.5564E-8</v>
      </c>
      <c r="K68" s="16">
        <v>1.5869000000000001E-8</v>
      </c>
      <c r="L68" s="16">
        <v>28.56</v>
      </c>
      <c r="M68" s="10">
        <v>0.80737000000000003</v>
      </c>
      <c r="N68" s="16">
        <v>2.4896999999999999E-2</v>
      </c>
      <c r="O68" s="16">
        <v>3.0836999999999999</v>
      </c>
      <c r="P68" s="10">
        <v>29405</v>
      </c>
      <c r="Q68" s="16">
        <v>40.487000000000002</v>
      </c>
      <c r="R68" s="16">
        <v>0.13769000000000001</v>
      </c>
      <c r="S68" s="17">
        <v>1.378E-12</v>
      </c>
      <c r="T68" s="16">
        <v>3.0428000000000003E-14</v>
      </c>
      <c r="U68" s="16">
        <v>2.2081</v>
      </c>
      <c r="V68" s="10">
        <v>0.96557999999999999</v>
      </c>
      <c r="W68" s="16">
        <v>1.2474999999999999E-3</v>
      </c>
      <c r="X68" s="16">
        <v>0.12920000000000001</v>
      </c>
      <c r="Z68" s="16"/>
      <c r="AB68" s="16"/>
      <c r="AC68" s="16"/>
    </row>
    <row r="69" spans="1:29" x14ac:dyDescent="0.35">
      <c r="A69" s="10" t="s">
        <v>163</v>
      </c>
      <c r="B69" s="16">
        <v>3.3795E-4</v>
      </c>
      <c r="C69" s="10">
        <v>6.5898999999999999E-2</v>
      </c>
      <c r="D69" s="16">
        <v>1.4954E-7</v>
      </c>
      <c r="E69" s="16">
        <v>2.3803999999999999E-8</v>
      </c>
      <c r="F69" s="16">
        <v>15.917999999999999</v>
      </c>
      <c r="G69" s="10">
        <v>-52.89</v>
      </c>
      <c r="H69" s="10">
        <v>11.816000000000001</v>
      </c>
      <c r="I69" s="10">
        <v>22.341000000000001</v>
      </c>
      <c r="J69" s="16">
        <v>5.8653999999999997E-8</v>
      </c>
      <c r="K69" s="16">
        <v>1.6986000000000001E-8</v>
      </c>
      <c r="L69" s="16">
        <v>28.96</v>
      </c>
      <c r="M69" s="10">
        <v>0.80318000000000001</v>
      </c>
      <c r="N69" s="16">
        <v>2.5255E-2</v>
      </c>
      <c r="O69" s="16">
        <v>3.1444000000000001</v>
      </c>
      <c r="P69" s="10">
        <v>29465</v>
      </c>
      <c r="Q69" s="16">
        <v>40.883000000000003</v>
      </c>
      <c r="R69" s="16">
        <v>0.13875000000000001</v>
      </c>
      <c r="S69" s="17">
        <v>1.3722999999999999E-12</v>
      </c>
      <c r="T69" s="16">
        <v>3.0425999999999997E-14</v>
      </c>
      <c r="U69" s="16">
        <v>2.2172000000000001</v>
      </c>
      <c r="V69" s="10">
        <v>0.96579999999999999</v>
      </c>
      <c r="W69" s="16">
        <v>1.2527E-3</v>
      </c>
      <c r="X69" s="16">
        <v>0.12970999999999999</v>
      </c>
      <c r="Z69" s="16"/>
      <c r="AB69" s="16"/>
      <c r="AC69" s="16"/>
    </row>
    <row r="70" spans="1:29" x14ac:dyDescent="0.35">
      <c r="A70" s="11" t="s">
        <v>164</v>
      </c>
      <c r="B70" s="18">
        <v>3.4013000000000001E-4</v>
      </c>
      <c r="C70" s="11">
        <v>6.6324999999999995E-2</v>
      </c>
      <c r="D70" s="18">
        <v>1.5074000000000001E-7</v>
      </c>
      <c r="E70" s="18">
        <v>2.3881999999999998E-8</v>
      </c>
      <c r="F70" s="18">
        <v>15.843</v>
      </c>
      <c r="G70" s="11">
        <v>-53.71</v>
      </c>
      <c r="H70" s="11">
        <v>11.852</v>
      </c>
      <c r="I70" s="11">
        <v>22.067</v>
      </c>
      <c r="J70" s="18">
        <v>5.8803000000000001E-8</v>
      </c>
      <c r="K70" s="18">
        <v>1.7076E-8</v>
      </c>
      <c r="L70" s="18">
        <v>29.039000000000001</v>
      </c>
      <c r="M70" s="11">
        <v>0.80273000000000005</v>
      </c>
      <c r="N70" s="18">
        <v>2.5325E-2</v>
      </c>
      <c r="O70" s="18">
        <v>3.1549</v>
      </c>
      <c r="P70" s="11">
        <v>29509</v>
      </c>
      <c r="Q70" s="18">
        <v>41.101999999999997</v>
      </c>
      <c r="R70" s="18">
        <v>0.13929</v>
      </c>
      <c r="S70" s="23">
        <v>1.3742999999999999E-12</v>
      </c>
      <c r="T70" s="18">
        <v>3.0563999999999997E-14</v>
      </c>
      <c r="U70" s="18">
        <v>2.2240000000000002</v>
      </c>
      <c r="V70" s="11">
        <v>0.96572000000000002</v>
      </c>
      <c r="W70" s="18">
        <v>1.2565E-3</v>
      </c>
      <c r="X70" s="18">
        <v>0.13011</v>
      </c>
      <c r="Z70" s="18"/>
      <c r="AA70" s="11"/>
      <c r="AB70" s="18"/>
      <c r="AC70" s="18"/>
    </row>
    <row r="71" spans="1:29" x14ac:dyDescent="0.35">
      <c r="A71" s="10" t="s">
        <v>23</v>
      </c>
      <c r="B71" s="10">
        <f t="shared" ref="B71:X71" si="7">AVERAGE(B66:B70)</f>
        <v>3.3836599999999999E-4</v>
      </c>
      <c r="C71" s="10">
        <f t="shared" si="7"/>
        <v>6.5980599999999986E-2</v>
      </c>
      <c r="D71" s="10">
        <f t="shared" si="7"/>
        <v>1.50168E-7</v>
      </c>
      <c r="E71" s="10">
        <f t="shared" si="7"/>
        <v>2.3826199999999995E-8</v>
      </c>
      <c r="F71" s="10">
        <f t="shared" si="7"/>
        <v>15.8672</v>
      </c>
      <c r="G71" s="10">
        <f t="shared" si="7"/>
        <v>-53.397999999999989</v>
      </c>
      <c r="H71" s="10">
        <f t="shared" si="7"/>
        <v>11.832599999999999</v>
      </c>
      <c r="I71" s="10">
        <f t="shared" si="7"/>
        <v>22.1632</v>
      </c>
      <c r="J71" s="10">
        <f t="shared" si="7"/>
        <v>5.7052E-8</v>
      </c>
      <c r="K71" s="10">
        <f t="shared" si="7"/>
        <v>1.6457200000000001E-8</v>
      </c>
      <c r="L71" s="10">
        <f t="shared" si="7"/>
        <v>28.843600000000002</v>
      </c>
      <c r="M71" s="10">
        <f t="shared" si="7"/>
        <v>0.80541400000000007</v>
      </c>
      <c r="N71" s="10">
        <f t="shared" si="7"/>
        <v>2.5148799999999999E-2</v>
      </c>
      <c r="O71" s="10">
        <f t="shared" si="7"/>
        <v>3.1225399999999999</v>
      </c>
      <c r="P71" s="10">
        <f t="shared" si="7"/>
        <v>29420.400000000001</v>
      </c>
      <c r="Q71" s="10">
        <f t="shared" si="7"/>
        <v>40.786200000000001</v>
      </c>
      <c r="R71" s="10">
        <f t="shared" si="7"/>
        <v>0.13863200000000003</v>
      </c>
      <c r="S71" s="20">
        <f t="shared" si="7"/>
        <v>1.37492E-12</v>
      </c>
      <c r="T71" s="10">
        <f t="shared" si="7"/>
        <v>3.0520200000000001E-14</v>
      </c>
      <c r="U71" s="10">
        <f t="shared" si="7"/>
        <v>2.2198000000000002</v>
      </c>
      <c r="V71" s="10">
        <f t="shared" si="7"/>
        <v>0.9657</v>
      </c>
      <c r="W71" s="10">
        <f t="shared" si="7"/>
        <v>1.2541399999999999E-3</v>
      </c>
      <c r="X71" s="10">
        <f t="shared" si="7"/>
        <v>0.12987000000000001</v>
      </c>
      <c r="Z71" s="10" t="e">
        <f>AVERAGE(Z66:Z70)</f>
        <v>#DIV/0!</v>
      </c>
      <c r="AA71" s="10" t="e">
        <f>AVERAGE(AA66:AA70)</f>
        <v>#DIV/0!</v>
      </c>
      <c r="AB71" s="10" t="e">
        <f>AVERAGE(AB66:AB70)</f>
        <v>#DIV/0!</v>
      </c>
      <c r="AC71" s="10" t="e">
        <f>AVERAGE(AC66:AC70)</f>
        <v>#DIV/0!</v>
      </c>
    </row>
    <row r="75" spans="1:29" x14ac:dyDescent="0.35">
      <c r="A75" s="52" t="s">
        <v>47</v>
      </c>
      <c r="B75" s="52"/>
      <c r="C75" s="52"/>
      <c r="D75" s="52"/>
    </row>
    <row r="76" spans="1:29" x14ac:dyDescent="0.35">
      <c r="A76" s="1" t="s">
        <v>50</v>
      </c>
      <c r="B76" s="25">
        <v>1</v>
      </c>
      <c r="C76" s="25">
        <v>2</v>
      </c>
      <c r="D76" s="25">
        <v>3</v>
      </c>
      <c r="E76" s="25">
        <v>4</v>
      </c>
      <c r="F76" s="25">
        <v>5</v>
      </c>
      <c r="G76" s="25">
        <v>6</v>
      </c>
      <c r="H76" s="25">
        <v>7</v>
      </c>
      <c r="I76" s="25">
        <v>8</v>
      </c>
      <c r="J76" s="25"/>
      <c r="K76" s="25"/>
      <c r="L76" s="25"/>
      <c r="M76" s="24"/>
      <c r="N76" s="24"/>
    </row>
    <row r="77" spans="1:29" x14ac:dyDescent="0.35">
      <c r="A77" s="1" t="s">
        <v>46</v>
      </c>
      <c r="B77" s="31">
        <f>(B76-1)*40/60</f>
        <v>0</v>
      </c>
      <c r="C77" s="31">
        <f>(C76-1)*7/60</f>
        <v>0.11666666666666667</v>
      </c>
      <c r="D77" s="31">
        <f>(D76-2)*40/60</f>
        <v>0.66666666666666663</v>
      </c>
      <c r="E77" s="31">
        <f t="shared" ref="E77:I77" si="8">(E76-2)*40/60</f>
        <v>1.3333333333333333</v>
      </c>
      <c r="F77" s="31">
        <f t="shared" si="8"/>
        <v>2</v>
      </c>
      <c r="G77" s="31">
        <f t="shared" si="8"/>
        <v>2.6666666666666665</v>
      </c>
      <c r="H77" s="31">
        <f t="shared" si="8"/>
        <v>3.3333333333333335</v>
      </c>
      <c r="I77" s="31">
        <f t="shared" si="8"/>
        <v>4</v>
      </c>
      <c r="J77" s="31"/>
      <c r="K77" s="31"/>
      <c r="L77" s="31"/>
      <c r="M77" s="24"/>
      <c r="N77" s="24"/>
    </row>
    <row r="78" spans="1:29" x14ac:dyDescent="0.35">
      <c r="A78" s="1" t="s">
        <v>51</v>
      </c>
      <c r="B78" s="26"/>
      <c r="C78" s="26"/>
      <c r="D78" s="26"/>
      <c r="E78" s="26"/>
      <c r="F78" s="26"/>
      <c r="G78" s="26"/>
      <c r="H78" s="26"/>
      <c r="I78" s="26"/>
      <c r="J78" s="36"/>
      <c r="K78" s="26"/>
      <c r="L78" s="26"/>
      <c r="M78" s="24"/>
      <c r="N78" s="24"/>
    </row>
    <row r="79" spans="1:29" x14ac:dyDescent="0.35">
      <c r="A79" s="1" t="s">
        <v>52</v>
      </c>
      <c r="B79" s="26"/>
      <c r="C79" s="26"/>
      <c r="D79" s="26"/>
      <c r="E79" s="26"/>
      <c r="F79" s="26"/>
      <c r="G79" s="26"/>
      <c r="H79" s="26"/>
      <c r="I79" s="26"/>
      <c r="J79" s="36"/>
      <c r="K79" s="26"/>
      <c r="L79" s="26"/>
      <c r="M79" s="24"/>
      <c r="N79" s="24"/>
    </row>
    <row r="80" spans="1:29" x14ac:dyDescent="0.35">
      <c r="A80" s="1" t="s">
        <v>53</v>
      </c>
      <c r="B80" s="26"/>
      <c r="C80" s="26"/>
      <c r="D80" s="26"/>
      <c r="E80" s="26"/>
      <c r="F80" s="26"/>
      <c r="G80" s="26"/>
      <c r="H80" s="26"/>
      <c r="I80" s="26"/>
      <c r="J80" s="36"/>
      <c r="K80" s="26"/>
      <c r="L80" s="26"/>
      <c r="M80" s="24"/>
      <c r="N80" s="24"/>
    </row>
    <row r="81" spans="1:14" x14ac:dyDescent="0.35">
      <c r="A81" s="1" t="s">
        <v>54</v>
      </c>
      <c r="B81" s="26"/>
      <c r="C81" s="26"/>
      <c r="D81" s="26"/>
      <c r="E81" s="26"/>
      <c r="F81" s="26"/>
      <c r="G81" s="26"/>
      <c r="H81" s="26"/>
      <c r="I81" s="26"/>
      <c r="J81" s="36"/>
      <c r="K81" s="26"/>
      <c r="L81" s="26"/>
      <c r="M81" s="24"/>
      <c r="N81" s="24"/>
    </row>
    <row r="82" spans="1:14" x14ac:dyDescent="0.35">
      <c r="A82" s="1" t="s">
        <v>55</v>
      </c>
      <c r="B82" s="26"/>
      <c r="C82" s="26"/>
      <c r="D82" s="26"/>
      <c r="E82" s="26"/>
      <c r="F82" s="26"/>
      <c r="G82" s="26"/>
      <c r="H82" s="26"/>
      <c r="I82" s="26"/>
      <c r="J82" s="36"/>
      <c r="K82" s="26"/>
      <c r="L82" s="26"/>
      <c r="M82" s="24"/>
      <c r="N82" s="24"/>
    </row>
    <row r="83" spans="1:14" x14ac:dyDescent="0.35">
      <c r="A83" s="24" t="s">
        <v>48</v>
      </c>
      <c r="B83" s="26" t="e">
        <f>AVERAGE(B78:B82)</f>
        <v>#DIV/0!</v>
      </c>
      <c r="C83" s="26" t="e">
        <f t="shared" ref="C83:I83" si="9">AVERAGE(C78:C82)</f>
        <v>#DIV/0!</v>
      </c>
      <c r="D83" s="26" t="e">
        <f t="shared" si="9"/>
        <v>#DIV/0!</v>
      </c>
      <c r="E83" s="26" t="e">
        <f t="shared" si="9"/>
        <v>#DIV/0!</v>
      </c>
      <c r="F83" s="26" t="e">
        <f t="shared" si="9"/>
        <v>#DIV/0!</v>
      </c>
      <c r="G83" s="26" t="e">
        <f t="shared" si="9"/>
        <v>#DIV/0!</v>
      </c>
      <c r="H83" s="26" t="e">
        <f t="shared" si="9"/>
        <v>#DIV/0!</v>
      </c>
      <c r="I83" s="26" t="e">
        <f t="shared" si="9"/>
        <v>#DIV/0!</v>
      </c>
      <c r="J83" s="26"/>
      <c r="K83" s="26"/>
      <c r="L83" s="26"/>
      <c r="M83" s="24"/>
      <c r="N83" s="24"/>
    </row>
    <row r="84" spans="1:14" x14ac:dyDescent="0.35">
      <c r="B84" s="16"/>
      <c r="C84" s="16"/>
      <c r="D84" s="16"/>
      <c r="E84" s="16"/>
      <c r="F84" s="16"/>
    </row>
    <row r="85" spans="1:14" x14ac:dyDescent="0.35">
      <c r="B85" s="16"/>
      <c r="C85" s="16"/>
      <c r="D85" s="16"/>
      <c r="E85" s="16"/>
      <c r="F85" s="16"/>
    </row>
    <row r="87" spans="1:14" x14ac:dyDescent="0.35">
      <c r="A87" s="27" t="s">
        <v>39</v>
      </c>
    </row>
    <row r="88" spans="1:14" x14ac:dyDescent="0.35">
      <c r="A88" s="28"/>
      <c r="B88" s="53" t="s">
        <v>59</v>
      </c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5"/>
    </row>
    <row r="89" spans="1:14" x14ac:dyDescent="0.35">
      <c r="A89" s="32" t="s">
        <v>50</v>
      </c>
      <c r="B89" s="25">
        <v>1</v>
      </c>
      <c r="C89" s="25">
        <v>2</v>
      </c>
      <c r="D89" s="25">
        <v>3</v>
      </c>
      <c r="E89" s="25">
        <v>4</v>
      </c>
      <c r="F89" s="25">
        <v>5</v>
      </c>
      <c r="G89" s="25">
        <v>6</v>
      </c>
      <c r="H89" s="25">
        <v>7</v>
      </c>
      <c r="I89" s="25">
        <v>8</v>
      </c>
      <c r="J89" s="25"/>
      <c r="K89" s="25"/>
      <c r="L89" s="25"/>
      <c r="M89" s="37"/>
      <c r="N89" s="38"/>
    </row>
    <row r="90" spans="1:14" x14ac:dyDescent="0.35">
      <c r="A90" s="1" t="s">
        <v>46</v>
      </c>
      <c r="B90" s="31">
        <f>(B89-1)*40/60</f>
        <v>0</v>
      </c>
      <c r="C90" s="31">
        <f>(C89-1)*7/60</f>
        <v>0.11666666666666667</v>
      </c>
      <c r="D90" s="31">
        <f>(D89-2)*40/60</f>
        <v>0.66666666666666663</v>
      </c>
      <c r="E90" s="31">
        <f t="shared" ref="E90:I90" si="10">(E89-2)*40/60</f>
        <v>1.3333333333333333</v>
      </c>
      <c r="F90" s="31">
        <f t="shared" si="10"/>
        <v>2</v>
      </c>
      <c r="G90" s="31">
        <f t="shared" si="10"/>
        <v>2.6666666666666665</v>
      </c>
      <c r="H90" s="31">
        <f t="shared" si="10"/>
        <v>3.3333333333333335</v>
      </c>
      <c r="I90" s="31">
        <f t="shared" si="10"/>
        <v>4</v>
      </c>
      <c r="J90" s="31"/>
      <c r="K90" s="31"/>
      <c r="L90" s="31"/>
      <c r="M90" s="24"/>
      <c r="N90" s="24"/>
    </row>
    <row r="91" spans="1:14" x14ac:dyDescent="0.35">
      <c r="A91" s="25">
        <v>1</v>
      </c>
      <c r="B91" s="33">
        <f>S3</f>
        <v>1.3395000000000001E-12</v>
      </c>
      <c r="C91" s="33">
        <f>S12</f>
        <v>1.3516E-12</v>
      </c>
      <c r="D91" s="33">
        <f>S21</f>
        <v>1.3649999999999999E-12</v>
      </c>
      <c r="E91" s="33">
        <f>S30</f>
        <v>1.3674E-12</v>
      </c>
      <c r="F91" s="33">
        <f>S39</f>
        <v>1.3689999999999999E-12</v>
      </c>
      <c r="G91" s="33">
        <f>S48</f>
        <v>1.3765E-12</v>
      </c>
      <c r="H91" s="33">
        <f>S57</f>
        <v>1.3663999999999999E-12</v>
      </c>
      <c r="I91" s="33">
        <f>S66</f>
        <v>1.3741999999999999E-12</v>
      </c>
      <c r="J91" s="34"/>
      <c r="K91" s="33"/>
      <c r="L91" s="33"/>
      <c r="M91" s="24"/>
      <c r="N91" s="24"/>
    </row>
    <row r="92" spans="1:14" x14ac:dyDescent="0.35">
      <c r="A92" s="25">
        <v>2</v>
      </c>
      <c r="B92" s="33">
        <f>S4</f>
        <v>1.3444E-12</v>
      </c>
      <c r="C92" s="33">
        <f>S13</f>
        <v>1.3666000000000001E-12</v>
      </c>
      <c r="D92" s="33">
        <f>S22</f>
        <v>1.3462000000000001E-12</v>
      </c>
      <c r="E92" s="33">
        <f>S31</f>
        <v>1.3629E-12</v>
      </c>
      <c r="F92" s="33">
        <f>S40</f>
        <v>1.3772E-12</v>
      </c>
      <c r="G92" s="33">
        <f>S49</f>
        <v>1.382E-12</v>
      </c>
      <c r="H92" s="33">
        <f>S58</f>
        <v>1.3709999999999999E-12</v>
      </c>
      <c r="I92" s="33">
        <f>S67</f>
        <v>1.3758000000000001E-12</v>
      </c>
      <c r="J92" s="34"/>
      <c r="K92" s="33"/>
      <c r="L92" s="33"/>
      <c r="M92" s="24"/>
      <c r="N92" s="24"/>
    </row>
    <row r="93" spans="1:14" x14ac:dyDescent="0.35">
      <c r="A93" s="25">
        <v>3</v>
      </c>
      <c r="B93" s="33">
        <f>S5</f>
        <v>1.3533000000000001E-12</v>
      </c>
      <c r="C93" s="33">
        <f>S14</f>
        <v>1.351E-12</v>
      </c>
      <c r="D93" s="33">
        <f>S23</f>
        <v>1.3642E-12</v>
      </c>
      <c r="E93" s="33">
        <f>S32</f>
        <v>1.3722999999999999E-12</v>
      </c>
      <c r="F93" s="33">
        <f>S41</f>
        <v>1.3751000000000001E-12</v>
      </c>
      <c r="G93" s="33">
        <f>S50</f>
        <v>1.3714E-12</v>
      </c>
      <c r="H93" s="33">
        <f>S59</f>
        <v>1.3762999999999999E-12</v>
      </c>
      <c r="I93" s="33">
        <f>S68</f>
        <v>1.378E-12</v>
      </c>
      <c r="J93" s="34"/>
      <c r="K93" s="33"/>
      <c r="L93" s="33"/>
      <c r="M93" s="24"/>
      <c r="N93" s="24"/>
    </row>
    <row r="94" spans="1:14" x14ac:dyDescent="0.35">
      <c r="A94" s="25">
        <v>4</v>
      </c>
      <c r="B94" s="33">
        <f>S6</f>
        <v>1.3492999999999999E-12</v>
      </c>
      <c r="C94" s="33"/>
      <c r="D94" s="33">
        <f>S24</f>
        <v>1.3708999999999999E-12</v>
      </c>
      <c r="E94" s="33">
        <f>S33</f>
        <v>1.3755999999999999E-12</v>
      </c>
      <c r="F94" s="33">
        <f>S42</f>
        <v>1.3716999999999999E-12</v>
      </c>
      <c r="G94" s="33">
        <f>S51</f>
        <v>1.3719E-12</v>
      </c>
      <c r="H94" s="33">
        <f>S60</f>
        <v>1.3787999999999999E-12</v>
      </c>
      <c r="I94" s="33">
        <f>S69</f>
        <v>1.3722999999999999E-12</v>
      </c>
      <c r="J94" s="34"/>
      <c r="K94" s="33"/>
      <c r="L94" s="33"/>
      <c r="M94" s="24"/>
      <c r="N94" s="24"/>
    </row>
    <row r="95" spans="1:14" x14ac:dyDescent="0.35">
      <c r="A95" s="25">
        <v>5</v>
      </c>
      <c r="B95" s="33">
        <f>S7</f>
        <v>1.3521000000000001E-12</v>
      </c>
      <c r="C95" s="33">
        <f>S16</f>
        <v>1.3462000000000001E-12</v>
      </c>
      <c r="D95" s="33">
        <f>S25</f>
        <v>1.3748999999999999E-12</v>
      </c>
      <c r="E95" s="33">
        <f>S34</f>
        <v>1.3696999999999999E-12</v>
      </c>
      <c r="F95" s="33">
        <f>S43</f>
        <v>1.3716999999999999E-12</v>
      </c>
      <c r="G95" s="33">
        <f>S52</f>
        <v>1.3620000000000001E-12</v>
      </c>
      <c r="H95" s="33">
        <f>S61</f>
        <v>1.3620000000000001E-12</v>
      </c>
      <c r="I95" s="33">
        <f>S70</f>
        <v>1.3742999999999999E-12</v>
      </c>
      <c r="J95" s="34"/>
      <c r="K95" s="33"/>
      <c r="L95" s="33"/>
      <c r="M95" s="24"/>
      <c r="N95" s="24"/>
    </row>
    <row r="96" spans="1:14" x14ac:dyDescent="0.35">
      <c r="A96" s="25" t="s">
        <v>21</v>
      </c>
      <c r="B96" s="43">
        <f t="shared" ref="B96:I96" si="11">AVERAGE(B91:B95)</f>
        <v>1.3477199999999998E-12</v>
      </c>
      <c r="C96" s="43">
        <f t="shared" si="11"/>
        <v>1.3538500000000001E-12</v>
      </c>
      <c r="D96" s="43">
        <f t="shared" si="11"/>
        <v>1.3642400000000001E-12</v>
      </c>
      <c r="E96" s="43">
        <f t="shared" si="11"/>
        <v>1.3695799999999999E-12</v>
      </c>
      <c r="F96" s="43">
        <f t="shared" si="11"/>
        <v>1.37294E-12</v>
      </c>
      <c r="G96" s="43">
        <f t="shared" si="11"/>
        <v>1.3727599999999999E-12</v>
      </c>
      <c r="H96" s="43">
        <f t="shared" si="11"/>
        <v>1.3708999999999999E-12</v>
      </c>
      <c r="I96" s="43">
        <f t="shared" si="11"/>
        <v>1.37492E-12</v>
      </c>
      <c r="J96" s="26"/>
      <c r="K96" s="26"/>
      <c r="L96" s="26"/>
      <c r="M96" s="24"/>
      <c r="N96" s="24"/>
    </row>
    <row r="97" spans="1:14" x14ac:dyDescent="0.35">
      <c r="A97" s="25" t="s">
        <v>22</v>
      </c>
      <c r="B97" s="26">
        <f t="shared" ref="B97:I97" si="12">STDEV(B91:B95)</f>
        <v>5.7316664243481533E-15</v>
      </c>
      <c r="C97" s="26">
        <f t="shared" si="12"/>
        <v>8.8368546440461575E-15</v>
      </c>
      <c r="D97" s="26">
        <f t="shared" si="12"/>
        <v>1.1000136362791094E-14</v>
      </c>
      <c r="E97" s="26">
        <f t="shared" si="12"/>
        <v>4.8225511920558899E-15</v>
      </c>
      <c r="F97" s="26">
        <f t="shared" si="12"/>
        <v>3.2176078070517561E-15</v>
      </c>
      <c r="G97" s="26">
        <f t="shared" si="12"/>
        <v>7.3778723220180234E-15</v>
      </c>
      <c r="H97" s="26">
        <f t="shared" si="12"/>
        <v>6.9108610172683587E-15</v>
      </c>
      <c r="I97" s="26">
        <f t="shared" si="12"/>
        <v>2.1229696182470812E-15</v>
      </c>
      <c r="J97" s="26"/>
      <c r="K97" s="26"/>
      <c r="L97" s="26"/>
      <c r="M97" s="24"/>
      <c r="N97" s="24"/>
    </row>
    <row r="98" spans="1:14" x14ac:dyDescent="0.35">
      <c r="A98" s="25" t="s">
        <v>24</v>
      </c>
      <c r="B98" s="29">
        <f>(B96-$B96)/B96</f>
        <v>0</v>
      </c>
      <c r="C98" s="29">
        <f t="shared" ref="C98:I98" si="13">(C96-$B96)/C96</f>
        <v>4.5278280459432711E-3</v>
      </c>
      <c r="D98" s="29">
        <f>(D96-$B96)/D96</f>
        <v>1.2109306280420026E-2</v>
      </c>
      <c r="E98" s="29">
        <f t="shared" si="13"/>
        <v>1.5961097562756519E-2</v>
      </c>
      <c r="F98" s="29">
        <f t="shared" si="13"/>
        <v>1.8369338791207314E-2</v>
      </c>
      <c r="G98" s="29">
        <f t="shared" si="13"/>
        <v>1.8240624726827751E-2</v>
      </c>
      <c r="H98" s="29">
        <f t="shared" si="13"/>
        <v>1.6908600189656512E-2</v>
      </c>
      <c r="I98" s="29">
        <f t="shared" si="13"/>
        <v>1.9782969190934838E-2</v>
      </c>
      <c r="J98" s="29"/>
      <c r="K98" s="29"/>
      <c r="L98" s="29"/>
      <c r="M98" s="24"/>
      <c r="N98" s="24"/>
    </row>
    <row r="99" spans="1:14" x14ac:dyDescent="0.35">
      <c r="D99" s="35">
        <f>(D96-$C96)/D96</f>
        <v>7.6159620008209097E-3</v>
      </c>
      <c r="E99" s="35">
        <f t="shared" ref="E99:I99" si="14">(E96-$C96)/E96</f>
        <v>1.1485272857372168E-2</v>
      </c>
      <c r="F99" s="35">
        <f t="shared" si="14"/>
        <v>1.3904467784462447E-2</v>
      </c>
      <c r="G99" s="35">
        <f t="shared" si="14"/>
        <v>1.3775168274133692E-2</v>
      </c>
      <c r="H99" s="35">
        <f t="shared" si="14"/>
        <v>1.2437085126559057E-2</v>
      </c>
      <c r="I99" s="35">
        <f t="shared" si="14"/>
        <v>1.532452797253646E-2</v>
      </c>
      <c r="J99" s="35"/>
      <c r="K99" s="35"/>
      <c r="L99" s="35"/>
    </row>
    <row r="121" spans="1:25" x14ac:dyDescent="0.35">
      <c r="B121" s="10" t="s">
        <v>21</v>
      </c>
      <c r="C121" s="10">
        <v>1.3477199999999998E-12</v>
      </c>
      <c r="D121" s="10">
        <v>1.3538500000000001E-12</v>
      </c>
      <c r="E121" s="10">
        <v>1.3642400000000001E-12</v>
      </c>
      <c r="F121" s="10">
        <v>1.3695799999999999E-12</v>
      </c>
      <c r="G121" s="10">
        <v>1.37294E-12</v>
      </c>
      <c r="H121" s="10">
        <v>1.3727599999999999E-12</v>
      </c>
      <c r="I121" s="10">
        <v>1.3708999999999999E-12</v>
      </c>
      <c r="J121" s="10">
        <v>1.37492E-12</v>
      </c>
    </row>
    <row r="123" spans="1:25" x14ac:dyDescent="0.35">
      <c r="N123" s="1" t="s">
        <v>166</v>
      </c>
      <c r="O123" s="1" t="s">
        <v>165</v>
      </c>
      <c r="P123" s="24" t="s">
        <v>165</v>
      </c>
      <c r="Q123" t="s">
        <v>167</v>
      </c>
      <c r="R123"/>
      <c r="S123"/>
      <c r="T123"/>
      <c r="U123"/>
      <c r="V123"/>
      <c r="W123"/>
      <c r="X123"/>
      <c r="Y123"/>
    </row>
    <row r="124" spans="1:25" ht="15" thickBot="1" x14ac:dyDescent="0.4">
      <c r="A124" s="1" t="s">
        <v>166</v>
      </c>
      <c r="B124" s="1" t="s">
        <v>165</v>
      </c>
      <c r="C124" s="24" t="s">
        <v>165</v>
      </c>
      <c r="D124" t="s">
        <v>167</v>
      </c>
      <c r="E124"/>
      <c r="F124"/>
      <c r="G124"/>
      <c r="H124"/>
      <c r="I124"/>
      <c r="J124"/>
      <c r="K124"/>
      <c r="L124"/>
      <c r="N124" s="24">
        <v>0</v>
      </c>
      <c r="O124" s="44"/>
      <c r="P124" s="24">
        <v>1.3477199999999998E-12</v>
      </c>
      <c r="Q124"/>
      <c r="R124"/>
      <c r="S124"/>
      <c r="T124"/>
      <c r="U124"/>
      <c r="V124"/>
      <c r="W124"/>
      <c r="X124"/>
      <c r="Y124"/>
    </row>
    <row r="125" spans="1:25" ht="15" thickBot="1" x14ac:dyDescent="0.4">
      <c r="A125" s="24">
        <v>0</v>
      </c>
      <c r="B125" s="44"/>
      <c r="C125" s="24">
        <v>1.3477199999999998E-12</v>
      </c>
      <c r="D125"/>
      <c r="E125"/>
      <c r="F125"/>
      <c r="G125"/>
      <c r="H125"/>
      <c r="I125"/>
      <c r="J125"/>
      <c r="K125"/>
      <c r="L125"/>
      <c r="N125" s="24">
        <v>0</v>
      </c>
      <c r="O125" s="44"/>
      <c r="P125" s="24">
        <v>1.3538500000000001E-12</v>
      </c>
      <c r="Q125" s="47" t="s">
        <v>168</v>
      </c>
      <c r="R125" s="47"/>
      <c r="S125"/>
      <c r="T125"/>
      <c r="U125"/>
      <c r="V125"/>
      <c r="W125"/>
      <c r="X125"/>
      <c r="Y125"/>
    </row>
    <row r="126" spans="1:25" x14ac:dyDescent="0.35">
      <c r="A126" s="24">
        <v>0</v>
      </c>
      <c r="B126" s="44"/>
      <c r="C126" s="24">
        <v>1.3538500000000001E-12</v>
      </c>
      <c r="D126" s="47" t="s">
        <v>168</v>
      </c>
      <c r="E126" s="47"/>
      <c r="F126"/>
      <c r="G126"/>
      <c r="H126"/>
      <c r="I126"/>
      <c r="J126"/>
      <c r="K126"/>
      <c r="L126"/>
      <c r="N126" s="24">
        <v>0.5</v>
      </c>
      <c r="O126" s="44">
        <f t="shared" ref="O126:O131" si="15">P126*1000000000000</f>
        <v>1.3642400000000001</v>
      </c>
      <c r="P126" s="24">
        <v>1.3642400000000001E-12</v>
      </c>
      <c r="Q126" t="s">
        <v>169</v>
      </c>
      <c r="R126">
        <v>0.81756405741268556</v>
      </c>
      <c r="S126"/>
      <c r="T126"/>
      <c r="U126"/>
      <c r="V126"/>
      <c r="W126"/>
      <c r="X126"/>
      <c r="Y126"/>
    </row>
    <row r="127" spans="1:25" x14ac:dyDescent="0.35">
      <c r="A127" s="24">
        <v>0.5</v>
      </c>
      <c r="B127" s="44"/>
      <c r="C127" s="24">
        <v>1.3642400000000001E-12</v>
      </c>
      <c r="D127" t="s">
        <v>169</v>
      </c>
      <c r="E127">
        <v>0.6663525312711589</v>
      </c>
      <c r="F127"/>
      <c r="G127"/>
      <c r="H127"/>
      <c r="I127"/>
      <c r="J127"/>
      <c r="K127"/>
      <c r="L127"/>
      <c r="N127" s="24">
        <v>1</v>
      </c>
      <c r="O127" s="44">
        <f t="shared" si="15"/>
        <v>1.3695799999999998</v>
      </c>
      <c r="P127" s="24">
        <v>1.3695799999999999E-12</v>
      </c>
      <c r="Q127" t="s">
        <v>170</v>
      </c>
      <c r="R127">
        <v>0.66841098797309295</v>
      </c>
      <c r="S127"/>
      <c r="T127"/>
      <c r="U127"/>
      <c r="V127"/>
      <c r="W127"/>
      <c r="X127"/>
      <c r="Y127"/>
    </row>
    <row r="128" spans="1:25" x14ac:dyDescent="0.35">
      <c r="A128" s="24">
        <v>1</v>
      </c>
      <c r="B128" s="44">
        <f t="shared" ref="B128:B132" si="16">C128*1000000000000</f>
        <v>1.3695799999999998</v>
      </c>
      <c r="C128" s="24">
        <v>1.3695799999999999E-12</v>
      </c>
      <c r="D128" t="s">
        <v>170</v>
      </c>
      <c r="E128">
        <v>0.44402569593148078</v>
      </c>
      <c r="F128"/>
      <c r="G128"/>
      <c r="H128"/>
      <c r="I128"/>
      <c r="J128"/>
      <c r="K128"/>
      <c r="L128"/>
      <c r="N128" s="1">
        <v>1.5</v>
      </c>
      <c r="O128" s="44">
        <f t="shared" si="15"/>
        <v>1.37294</v>
      </c>
      <c r="P128" s="24">
        <v>1.37294E-12</v>
      </c>
      <c r="Q128" t="s">
        <v>171</v>
      </c>
      <c r="R128">
        <v>0.58551373496636616</v>
      </c>
      <c r="S128"/>
      <c r="T128"/>
      <c r="U128"/>
      <c r="V128"/>
      <c r="W128"/>
      <c r="X128"/>
      <c r="Y128"/>
    </row>
    <row r="129" spans="1:25" x14ac:dyDescent="0.35">
      <c r="A129" s="1">
        <v>1.5</v>
      </c>
      <c r="B129" s="44">
        <f t="shared" si="16"/>
        <v>1.37294</v>
      </c>
      <c r="C129" s="24">
        <v>1.37294E-12</v>
      </c>
      <c r="D129" t="s">
        <v>171</v>
      </c>
      <c r="E129">
        <v>0.25870092790864102</v>
      </c>
      <c r="F129"/>
      <c r="G129"/>
      <c r="H129"/>
      <c r="I129"/>
      <c r="J129"/>
      <c r="K129"/>
      <c r="L129"/>
      <c r="N129" s="1">
        <v>2</v>
      </c>
      <c r="O129" s="44">
        <f t="shared" si="15"/>
        <v>1.37276</v>
      </c>
      <c r="P129" s="24">
        <v>1.3727599999999999E-12</v>
      </c>
      <c r="Q129" t="s">
        <v>172</v>
      </c>
      <c r="R129">
        <v>2.4068188845147711E-3</v>
      </c>
      <c r="S129"/>
      <c r="T129"/>
      <c r="U129"/>
      <c r="V129"/>
      <c r="W129"/>
      <c r="X129"/>
      <c r="Y129"/>
    </row>
    <row r="130" spans="1:25" ht="15" thickBot="1" x14ac:dyDescent="0.4">
      <c r="A130" s="1">
        <v>2</v>
      </c>
      <c r="B130" s="44">
        <f t="shared" si="16"/>
        <v>1.37276</v>
      </c>
      <c r="C130" s="24">
        <v>1.3727599999999999E-12</v>
      </c>
      <c r="D130" t="s">
        <v>172</v>
      </c>
      <c r="E130">
        <v>1.7651288904780027E-3</v>
      </c>
      <c r="F130"/>
      <c r="G130"/>
      <c r="H130"/>
      <c r="I130"/>
      <c r="J130"/>
      <c r="K130"/>
      <c r="L130"/>
      <c r="N130" s="1">
        <v>2.5</v>
      </c>
      <c r="O130" s="44">
        <f t="shared" si="15"/>
        <v>1.3709</v>
      </c>
      <c r="P130" s="24">
        <v>1.3708999999999999E-12</v>
      </c>
      <c r="Q130" s="45" t="s">
        <v>173</v>
      </c>
      <c r="R130" s="45">
        <v>6</v>
      </c>
      <c r="S130"/>
      <c r="T130"/>
      <c r="U130"/>
      <c r="V130"/>
      <c r="W130"/>
      <c r="X130"/>
      <c r="Y130"/>
    </row>
    <row r="131" spans="1:25" ht="15" thickBot="1" x14ac:dyDescent="0.4">
      <c r="A131" s="1">
        <v>2.5</v>
      </c>
      <c r="B131" s="44">
        <f t="shared" si="16"/>
        <v>1.3709</v>
      </c>
      <c r="C131" s="24">
        <v>1.3708999999999999E-12</v>
      </c>
      <c r="D131" s="45" t="s">
        <v>173</v>
      </c>
      <c r="E131" s="45">
        <v>5</v>
      </c>
      <c r="F131"/>
      <c r="G131"/>
      <c r="H131"/>
      <c r="I131"/>
      <c r="J131"/>
      <c r="K131"/>
      <c r="L131"/>
      <c r="N131" s="1">
        <v>3</v>
      </c>
      <c r="O131" s="44">
        <f t="shared" si="15"/>
        <v>1.3749199999999999</v>
      </c>
      <c r="P131" s="24">
        <v>1.37492E-12</v>
      </c>
      <c r="Q131"/>
      <c r="R131"/>
      <c r="S131"/>
      <c r="T131"/>
      <c r="U131"/>
      <c r="V131"/>
      <c r="W131"/>
      <c r="X131"/>
      <c r="Y131"/>
    </row>
    <row r="132" spans="1:25" ht="15" thickBot="1" x14ac:dyDescent="0.4">
      <c r="A132" s="1">
        <v>3</v>
      </c>
      <c r="B132" s="44">
        <f t="shared" si="16"/>
        <v>1.3749199999999999</v>
      </c>
      <c r="C132" s="24">
        <v>1.37492E-12</v>
      </c>
      <c r="D132"/>
      <c r="E132"/>
      <c r="F132"/>
      <c r="G132"/>
      <c r="H132"/>
      <c r="I132"/>
      <c r="J132"/>
      <c r="K132"/>
      <c r="L132"/>
      <c r="Q132" t="s">
        <v>174</v>
      </c>
      <c r="R132"/>
      <c r="S132"/>
      <c r="T132"/>
      <c r="U132"/>
      <c r="V132"/>
      <c r="W132"/>
      <c r="X132"/>
      <c r="Y132"/>
    </row>
    <row r="133" spans="1:25" ht="15" thickBot="1" x14ac:dyDescent="0.4">
      <c r="D133" t="s">
        <v>174</v>
      </c>
      <c r="E133"/>
      <c r="F133"/>
      <c r="G133"/>
      <c r="H133"/>
      <c r="I133"/>
      <c r="J133"/>
      <c r="K133"/>
      <c r="L133"/>
      <c r="Q133" s="46"/>
      <c r="R133" s="46" t="s">
        <v>179</v>
      </c>
      <c r="S133" s="46" t="s">
        <v>180</v>
      </c>
      <c r="T133" s="46" t="s">
        <v>181</v>
      </c>
      <c r="U133" s="46" t="s">
        <v>182</v>
      </c>
      <c r="V133" s="46" t="s">
        <v>183</v>
      </c>
      <c r="W133"/>
      <c r="X133"/>
      <c r="Y133"/>
    </row>
    <row r="134" spans="1:25" x14ac:dyDescent="0.35">
      <c r="D134" s="46"/>
      <c r="E134" s="46" t="s">
        <v>179</v>
      </c>
      <c r="F134" s="46" t="s">
        <v>180</v>
      </c>
      <c r="G134" s="46" t="s">
        <v>181</v>
      </c>
      <c r="H134" s="46" t="s">
        <v>182</v>
      </c>
      <c r="I134" s="46" t="s">
        <v>183</v>
      </c>
      <c r="J134"/>
      <c r="K134"/>
      <c r="L134"/>
      <c r="Q134" t="s">
        <v>175</v>
      </c>
      <c r="R134">
        <v>1</v>
      </c>
      <c r="S134">
        <v>4.6707891428570715E-5</v>
      </c>
      <c r="T134">
        <v>4.6707891428570715E-5</v>
      </c>
      <c r="U134">
        <v>8.063125902602037</v>
      </c>
      <c r="V134">
        <v>4.6888313554223501E-2</v>
      </c>
      <c r="W134"/>
      <c r="X134"/>
      <c r="Y134"/>
    </row>
    <row r="135" spans="1:25" x14ac:dyDescent="0.35">
      <c r="D135" t="s">
        <v>175</v>
      </c>
      <c r="E135">
        <v>1</v>
      </c>
      <c r="F135">
        <v>7.4649600000003501E-6</v>
      </c>
      <c r="G135">
        <v>7.4649600000003501E-6</v>
      </c>
      <c r="H135">
        <v>2.3959328300724394</v>
      </c>
      <c r="I135">
        <v>0.2194002133352565</v>
      </c>
      <c r="J135"/>
      <c r="K135"/>
      <c r="L135"/>
      <c r="Q135" t="s">
        <v>176</v>
      </c>
      <c r="R135">
        <v>4</v>
      </c>
      <c r="S135">
        <v>2.3171108571427709E-5</v>
      </c>
      <c r="T135">
        <v>5.7927771428569273E-6</v>
      </c>
      <c r="U135"/>
      <c r="V135"/>
      <c r="W135"/>
      <c r="X135"/>
      <c r="Y135"/>
    </row>
    <row r="136" spans="1:25" ht="15" thickBot="1" x14ac:dyDescent="0.4">
      <c r="D136" t="s">
        <v>176</v>
      </c>
      <c r="E136">
        <v>3</v>
      </c>
      <c r="F136">
        <v>9.347040000000315E-6</v>
      </c>
      <c r="G136">
        <v>3.115680000000105E-6</v>
      </c>
      <c r="H136"/>
      <c r="I136"/>
      <c r="J136"/>
      <c r="K136"/>
      <c r="L136"/>
      <c r="Q136" s="45" t="s">
        <v>177</v>
      </c>
      <c r="R136" s="45">
        <v>5</v>
      </c>
      <c r="S136" s="45">
        <v>6.9878999999998428E-5</v>
      </c>
      <c r="T136" s="45"/>
      <c r="U136" s="45"/>
      <c r="V136" s="45"/>
      <c r="W136"/>
      <c r="X136"/>
      <c r="Y136"/>
    </row>
    <row r="137" spans="1:25" ht="15" thickBot="1" x14ac:dyDescent="0.4">
      <c r="D137" s="45" t="s">
        <v>177</v>
      </c>
      <c r="E137" s="45">
        <v>4</v>
      </c>
      <c r="F137" s="45">
        <v>1.6812000000000665E-5</v>
      </c>
      <c r="G137" s="45"/>
      <c r="H137" s="45"/>
      <c r="I137" s="45"/>
      <c r="J137"/>
      <c r="K137"/>
      <c r="L137"/>
      <c r="Q137"/>
      <c r="R137"/>
      <c r="S137"/>
      <c r="T137"/>
      <c r="U137"/>
      <c r="V137"/>
      <c r="W137"/>
      <c r="X137"/>
      <c r="Y137"/>
    </row>
    <row r="138" spans="1:25" ht="15" thickBot="1" x14ac:dyDescent="0.4">
      <c r="D138"/>
      <c r="E138"/>
      <c r="F138"/>
      <c r="G138"/>
      <c r="H138"/>
      <c r="I138"/>
      <c r="J138"/>
      <c r="K138"/>
      <c r="L138"/>
      <c r="Q138" s="46"/>
      <c r="R138" s="46" t="s">
        <v>184</v>
      </c>
      <c r="S138" s="46" t="s">
        <v>172</v>
      </c>
      <c r="T138" s="46" t="s">
        <v>185</v>
      </c>
      <c r="U138" s="46" t="s">
        <v>186</v>
      </c>
      <c r="V138" s="46" t="s">
        <v>187</v>
      </c>
      <c r="W138" s="46" t="s">
        <v>188</v>
      </c>
      <c r="X138" s="46" t="s">
        <v>189</v>
      </c>
      <c r="Y138" s="46" t="s">
        <v>190</v>
      </c>
    </row>
    <row r="139" spans="1:25" x14ac:dyDescent="0.35">
      <c r="D139" s="46"/>
      <c r="E139" s="46" t="s">
        <v>184</v>
      </c>
      <c r="F139" s="46" t="s">
        <v>172</v>
      </c>
      <c r="G139" s="46" t="s">
        <v>185</v>
      </c>
      <c r="H139" s="46" t="s">
        <v>186</v>
      </c>
      <c r="I139" s="46" t="s">
        <v>187</v>
      </c>
      <c r="J139" s="46" t="s">
        <v>188</v>
      </c>
      <c r="K139" s="46" t="s">
        <v>189</v>
      </c>
      <c r="L139" s="46" t="s">
        <v>190</v>
      </c>
      <c r="Q139" t="s">
        <v>178</v>
      </c>
      <c r="R139">
        <v>1.3668057142857142</v>
      </c>
      <c r="S139">
        <v>1.7419276209804414E-3</v>
      </c>
      <c r="T139">
        <v>784.65126669063875</v>
      </c>
      <c r="U139">
        <v>1.5828502423545725E-11</v>
      </c>
      <c r="V139">
        <v>1.3619693478688342</v>
      </c>
      <c r="W139">
        <v>1.3716420807025942</v>
      </c>
      <c r="X139">
        <v>1.3630921914849135</v>
      </c>
      <c r="Y139">
        <v>1.3705192370865149</v>
      </c>
    </row>
    <row r="140" spans="1:25" ht="15" thickBot="1" x14ac:dyDescent="0.4">
      <c r="D140" t="s">
        <v>178</v>
      </c>
      <c r="E140">
        <v>1.370492</v>
      </c>
      <c r="F140">
        <v>1.367262959346176E-3</v>
      </c>
      <c r="G140">
        <v>1002.3616822438956</v>
      </c>
      <c r="H140">
        <v>2.1897564836980513E-9</v>
      </c>
      <c r="I140">
        <v>1.3661407590466776</v>
      </c>
      <c r="J140">
        <v>1.3748432409533224</v>
      </c>
      <c r="K140">
        <v>1.3672743333457158</v>
      </c>
      <c r="L140">
        <v>1.3737096666542843</v>
      </c>
      <c r="Q140" s="45" t="s">
        <v>191</v>
      </c>
      <c r="R140" s="45">
        <v>3.267428571428547E-3</v>
      </c>
      <c r="S140" s="45">
        <v>1.1506795153033386E-3</v>
      </c>
      <c r="T140" s="45">
        <v>2.8395643860638273</v>
      </c>
      <c r="U140" s="45">
        <v>4.6888313554223474E-2</v>
      </c>
      <c r="V140" s="45">
        <v>7.263006351322307E-5</v>
      </c>
      <c r="W140" s="45">
        <v>6.462227079343871E-3</v>
      </c>
      <c r="X140" s="45">
        <v>8.1435614463721759E-4</v>
      </c>
      <c r="Y140" s="45">
        <v>5.7205009982198764E-3</v>
      </c>
    </row>
    <row r="141" spans="1:25" ht="15" thickBot="1" x14ac:dyDescent="0.4">
      <c r="D141" s="45" t="s">
        <v>191</v>
      </c>
      <c r="E141" s="45">
        <v>1.7280000000000407E-3</v>
      </c>
      <c r="F141" s="45">
        <v>1.1163655315352772E-3</v>
      </c>
      <c r="G141" s="45">
        <v>1.5478801084297324</v>
      </c>
      <c r="H141" s="45">
        <v>0.21940021333525636</v>
      </c>
      <c r="I141" s="45">
        <v>-1.8247733611804861E-3</v>
      </c>
      <c r="J141" s="45">
        <v>5.2807733611805671E-3</v>
      </c>
      <c r="K141" s="45">
        <v>-8.9921382178818248E-4</v>
      </c>
      <c r="L141" s="45">
        <v>4.3552138217882643E-3</v>
      </c>
      <c r="Q141"/>
      <c r="R141"/>
      <c r="S141"/>
      <c r="T141"/>
      <c r="U141"/>
      <c r="V141"/>
      <c r="W141"/>
      <c r="X141"/>
      <c r="Y141"/>
    </row>
    <row r="142" spans="1:25" x14ac:dyDescent="0.35">
      <c r="D142"/>
      <c r="E142"/>
      <c r="F142"/>
      <c r="G142"/>
      <c r="H142"/>
      <c r="I142"/>
      <c r="J142"/>
      <c r="K142"/>
      <c r="L142"/>
      <c r="Q142"/>
      <c r="R142"/>
      <c r="S142"/>
      <c r="T142"/>
      <c r="U142"/>
      <c r="V142"/>
      <c r="W142"/>
      <c r="X142"/>
      <c r="Y142"/>
    </row>
    <row r="143" spans="1:25" x14ac:dyDescent="0.35">
      <c r="D143"/>
      <c r="E143"/>
      <c r="F143"/>
      <c r="G143"/>
      <c r="H143"/>
      <c r="I143"/>
      <c r="J143"/>
      <c r="K143"/>
      <c r="L143"/>
      <c r="Q143"/>
      <c r="R143"/>
      <c r="S143"/>
      <c r="T143"/>
      <c r="U143"/>
      <c r="V143"/>
      <c r="W143"/>
      <c r="X143"/>
      <c r="Y143"/>
    </row>
    <row r="144" spans="1:25" x14ac:dyDescent="0.35">
      <c r="D144"/>
      <c r="E144"/>
      <c r="F144"/>
      <c r="G144"/>
      <c r="H144"/>
      <c r="I144"/>
      <c r="J144"/>
      <c r="K144"/>
      <c r="L144"/>
      <c r="Q144" t="s">
        <v>192</v>
      </c>
      <c r="R144"/>
      <c r="S144"/>
      <c r="T144"/>
      <c r="U144"/>
      <c r="V144"/>
      <c r="W144"/>
      <c r="X144"/>
      <c r="Y144"/>
    </row>
    <row r="145" spans="4:25" ht="15" thickBot="1" x14ac:dyDescent="0.4">
      <c r="D145" t="s">
        <v>192</v>
      </c>
      <c r="E145"/>
      <c r="F145"/>
      <c r="G145"/>
      <c r="H145"/>
      <c r="I145"/>
      <c r="J145"/>
      <c r="K145"/>
      <c r="L145"/>
      <c r="Q145"/>
      <c r="R145"/>
      <c r="S145"/>
      <c r="T145"/>
      <c r="U145"/>
      <c r="V145"/>
      <c r="W145"/>
      <c r="X145"/>
      <c r="Y145"/>
    </row>
    <row r="146" spans="4:25" ht="15" thickBot="1" x14ac:dyDescent="0.4">
      <c r="D146"/>
      <c r="E146"/>
      <c r="F146"/>
      <c r="G146"/>
      <c r="H146"/>
      <c r="I146"/>
      <c r="J146"/>
      <c r="K146"/>
      <c r="L146"/>
      <c r="Q146" s="46" t="s">
        <v>193</v>
      </c>
      <c r="R146" s="46" t="s">
        <v>194</v>
      </c>
      <c r="S146" s="46" t="s">
        <v>195</v>
      </c>
      <c r="T146"/>
      <c r="U146"/>
      <c r="V146"/>
      <c r="W146"/>
      <c r="X146"/>
      <c r="Y146"/>
    </row>
    <row r="147" spans="4:25" x14ac:dyDescent="0.35">
      <c r="D147" s="46" t="s">
        <v>193</v>
      </c>
      <c r="E147" s="46" t="s">
        <v>194</v>
      </c>
      <c r="F147" s="46" t="s">
        <v>195</v>
      </c>
      <c r="G147"/>
      <c r="H147"/>
      <c r="I147"/>
      <c r="J147"/>
      <c r="K147"/>
      <c r="L147"/>
      <c r="Q147">
        <v>1</v>
      </c>
      <c r="R147">
        <v>1.3668057142857142</v>
      </c>
      <c r="S147">
        <v>-2.5657142857140602E-3</v>
      </c>
      <c r="T147"/>
      <c r="U147"/>
      <c r="V147"/>
      <c r="W147"/>
      <c r="X147"/>
      <c r="Y147"/>
    </row>
    <row r="148" spans="4:25" x14ac:dyDescent="0.35">
      <c r="D148">
        <v>1</v>
      </c>
      <c r="E148">
        <v>1.370492</v>
      </c>
      <c r="F148">
        <v>-9.1200000000024595E-4</v>
      </c>
      <c r="G148"/>
      <c r="H148"/>
      <c r="I148"/>
      <c r="J148"/>
      <c r="K148"/>
      <c r="L148"/>
      <c r="Q148">
        <v>2</v>
      </c>
      <c r="R148">
        <v>1.3684394285714285</v>
      </c>
      <c r="S148">
        <v>1.1405714285712687E-3</v>
      </c>
      <c r="T148"/>
      <c r="U148"/>
      <c r="V148"/>
      <c r="W148"/>
      <c r="X148"/>
      <c r="Y148"/>
    </row>
    <row r="149" spans="4:25" x14ac:dyDescent="0.35">
      <c r="D149">
        <v>2</v>
      </c>
      <c r="E149">
        <v>1.371356</v>
      </c>
      <c r="F149">
        <v>1.5840000000000298E-3</v>
      </c>
      <c r="G149"/>
      <c r="H149"/>
      <c r="I149"/>
      <c r="J149"/>
      <c r="K149"/>
      <c r="L149"/>
      <c r="Q149">
        <v>3</v>
      </c>
      <c r="R149">
        <v>1.3700731428571427</v>
      </c>
      <c r="S149">
        <v>2.866857142857393E-3</v>
      </c>
      <c r="T149"/>
      <c r="U149"/>
      <c r="V149"/>
      <c r="W149"/>
      <c r="X149"/>
      <c r="Y149"/>
    </row>
    <row r="150" spans="4:25" x14ac:dyDescent="0.35">
      <c r="D150">
        <v>3</v>
      </c>
      <c r="E150">
        <v>1.37222</v>
      </c>
      <c r="F150">
        <v>5.3999999999998494E-4</v>
      </c>
      <c r="G150"/>
      <c r="H150"/>
      <c r="I150"/>
      <c r="J150"/>
      <c r="K150"/>
      <c r="L150"/>
      <c r="Q150">
        <v>4</v>
      </c>
      <c r="R150">
        <v>1.371706857142857</v>
      </c>
      <c r="S150">
        <v>1.0531428571429746E-3</v>
      </c>
      <c r="T150"/>
      <c r="U150"/>
      <c r="V150"/>
      <c r="W150"/>
      <c r="X150"/>
      <c r="Y150"/>
    </row>
    <row r="151" spans="4:25" x14ac:dyDescent="0.35">
      <c r="D151">
        <v>4</v>
      </c>
      <c r="E151">
        <v>1.3730840000000002</v>
      </c>
      <c r="F151">
        <v>-2.1840000000001858E-3</v>
      </c>
      <c r="G151"/>
      <c r="H151"/>
      <c r="I151"/>
      <c r="J151"/>
      <c r="K151"/>
      <c r="L151"/>
      <c r="Q151">
        <v>5</v>
      </c>
      <c r="R151">
        <v>1.3733405714285714</v>
      </c>
      <c r="S151">
        <v>-2.4405714285713476E-3</v>
      </c>
      <c r="T151"/>
      <c r="U151"/>
      <c r="V151"/>
      <c r="W151"/>
      <c r="X151"/>
      <c r="Y151"/>
    </row>
    <row r="152" spans="4:25" ht="15" thickBot="1" x14ac:dyDescent="0.4">
      <c r="D152" s="45">
        <v>5</v>
      </c>
      <c r="E152" s="45">
        <v>1.3739480000000002</v>
      </c>
      <c r="F152" s="45">
        <v>9.7199999999975084E-4</v>
      </c>
      <c r="G152"/>
      <c r="H152"/>
      <c r="I152"/>
      <c r="J152"/>
      <c r="K152"/>
      <c r="L152"/>
      <c r="Q152" s="45">
        <v>6</v>
      </c>
      <c r="R152" s="45">
        <v>1.3749742857142855</v>
      </c>
      <c r="S152" s="45">
        <v>-5.4285714285562392E-5</v>
      </c>
      <c r="T152"/>
      <c r="U152"/>
      <c r="V152"/>
      <c r="W152"/>
      <c r="X152"/>
      <c r="Y152"/>
    </row>
    <row r="153" spans="4:25" x14ac:dyDescent="0.35">
      <c r="D153"/>
      <c r="E153"/>
      <c r="F153"/>
      <c r="G153"/>
      <c r="H153"/>
      <c r="I153"/>
      <c r="J153"/>
      <c r="K153"/>
      <c r="L153"/>
    </row>
    <row r="154" spans="4:25" ht="15" thickBot="1" x14ac:dyDescent="0.4">
      <c r="D154" s="45"/>
      <c r="E154" s="45"/>
      <c r="F154" s="45"/>
      <c r="G154"/>
      <c r="H154"/>
      <c r="I154"/>
      <c r="J154"/>
      <c r="K154"/>
      <c r="L154"/>
    </row>
  </sheetData>
  <mergeCells count="2">
    <mergeCell ref="A75:D75"/>
    <mergeCell ref="B88:N8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 information</vt:lpstr>
      <vt:lpstr>4ug</vt:lpstr>
      <vt:lpstr>8ug</vt:lpstr>
      <vt:lpstr>16ug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2025-05-13T02:02:49Z</dcterms:modified>
</cp:coreProperties>
</file>