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defaultThemeVersion="124226"/>
  <bookViews>
    <workbookView xWindow="75" yWindow="-30" windowWidth="23445" windowHeight="11805"/>
  </bookViews>
  <sheets>
    <sheet name="Point Score" sheetId="1" r:id="rId1"/>
    <sheet name="M1 Score Table" sheetId="4" r:id="rId2"/>
    <sheet name="M2 Score Table" sheetId="5" r:id="rId3"/>
    <sheet name="M3 Score Table" sheetId="6" r:id="rId4"/>
    <sheet name="M4 Score Table" sheetId="7" r:id="rId5"/>
    <sheet name="M5 Score Table" sheetId="8" r:id="rId6"/>
  </sheets>
  <calcPr calcId="145621"/>
</workbook>
</file>

<file path=xl/calcChain.xml><?xml version="1.0" encoding="utf-8"?>
<calcChain xmlns="http://schemas.openxmlformats.org/spreadsheetml/2006/main">
  <c r="F45" i="1" l="1"/>
  <c r="C69" i="1" l="1"/>
  <c r="E60" i="1" s="1"/>
  <c r="C33" i="1"/>
  <c r="E24" i="1" s="1"/>
  <c r="E66" i="1" l="1"/>
  <c r="E62" i="1"/>
  <c r="E67" i="1"/>
  <c r="E63" i="1"/>
  <c r="E65" i="1"/>
  <c r="E61" i="1"/>
  <c r="E68" i="1"/>
  <c r="E64" i="1"/>
  <c r="E27" i="1"/>
  <c r="E31" i="1"/>
  <c r="E30" i="1"/>
  <c r="E26" i="1"/>
  <c r="E29" i="1"/>
  <c r="E25" i="1"/>
  <c r="E32" i="1"/>
  <c r="E28" i="1"/>
  <c r="E23" i="1"/>
  <c r="D34" i="1"/>
  <c r="D53" i="1"/>
  <c r="D56" i="1" s="1"/>
  <c r="D55" i="1" s="1"/>
  <c r="F9" i="1"/>
  <c r="J9" i="1" s="1"/>
  <c r="F14" i="1" s="1"/>
  <c r="D17" i="1"/>
  <c r="D19" i="1" s="1"/>
  <c r="D20" i="1" s="1"/>
  <c r="J45" i="1"/>
  <c r="F50" i="1" s="1"/>
  <c r="B46" i="1"/>
  <c r="B47" i="1" s="1"/>
  <c r="B48" i="1" s="1"/>
  <c r="B49" i="1" s="1"/>
  <c r="B50" i="1" s="1"/>
  <c r="B51" i="1" s="1"/>
  <c r="B52" i="1" s="1"/>
  <c r="D23" i="1" l="1"/>
  <c r="J23" i="1" s="1"/>
  <c r="D26" i="1" s="1"/>
  <c r="D70" i="1"/>
  <c r="E59" i="1"/>
  <c r="G9" i="1"/>
  <c r="H9" i="1"/>
  <c r="H45" i="1"/>
  <c r="J47" i="1" l="1"/>
  <c r="H50" i="1" s="1"/>
  <c r="E48" i="1"/>
  <c r="E52" i="1"/>
  <c r="E47" i="1"/>
  <c r="E49" i="1"/>
  <c r="E46" i="1"/>
  <c r="E50" i="1"/>
  <c r="E45" i="1"/>
  <c r="E51" i="1"/>
  <c r="E11" i="1"/>
  <c r="E9" i="1"/>
  <c r="E10" i="1"/>
  <c r="D59" i="1"/>
  <c r="J59" i="1" s="1"/>
  <c r="D62" i="1" s="1"/>
  <c r="J11" i="1"/>
  <c r="H14" i="1" s="1"/>
  <c r="J10" i="1"/>
  <c r="G14" i="1" s="1"/>
  <c r="G45" i="1"/>
  <c r="J46" i="1" s="1"/>
  <c r="G50" i="1" s="1"/>
  <c r="I45" i="1" l="1"/>
  <c r="J48" i="1" s="1"/>
  <c r="I50" i="1" s="1"/>
  <c r="E16" i="1"/>
  <c r="E14" i="1"/>
  <c r="E12" i="1"/>
  <c r="E15" i="1"/>
  <c r="E13" i="1"/>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100" i="6"/>
  <c r="C99" i="6"/>
  <c r="C98" i="6"/>
  <c r="C97" i="6"/>
  <c r="C96" i="6"/>
  <c r="C95" i="6"/>
  <c r="C94" i="6"/>
  <c r="C93" i="6"/>
  <c r="C92" i="6"/>
  <c r="C91" i="6"/>
  <c r="C90" i="6"/>
  <c r="C89" i="6"/>
  <c r="C88" i="6"/>
  <c r="C87" i="6"/>
  <c r="C101" i="6"/>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G3" i="4"/>
  <c r="G4" i="4"/>
  <c r="G2" i="4"/>
  <c r="G101" i="4"/>
  <c r="I9" i="1" l="1"/>
  <c r="F54" i="1"/>
  <c r="F58" i="1" s="1"/>
  <c r="G6" i="4"/>
  <c r="G99" i="4"/>
  <c r="G97" i="4"/>
  <c r="G95" i="4"/>
  <c r="G93" i="4"/>
  <c r="G91" i="4"/>
  <c r="G89" i="4"/>
  <c r="G87" i="4"/>
  <c r="G85" i="4"/>
  <c r="G83" i="4"/>
  <c r="G81" i="4"/>
  <c r="G79" i="4"/>
  <c r="G77" i="4"/>
  <c r="G75" i="4"/>
  <c r="G73" i="4"/>
  <c r="G71" i="4"/>
  <c r="G69" i="4"/>
  <c r="G67" i="4"/>
  <c r="G65" i="4"/>
  <c r="G63" i="4"/>
  <c r="G61" i="4"/>
  <c r="G59" i="4"/>
  <c r="G57" i="4"/>
  <c r="G55" i="4"/>
  <c r="G53" i="4"/>
  <c r="G51" i="4"/>
  <c r="G49" i="4"/>
  <c r="G47" i="4"/>
  <c r="G45" i="4"/>
  <c r="G43" i="4"/>
  <c r="G41" i="4"/>
  <c r="G39" i="4"/>
  <c r="G37" i="4"/>
  <c r="G35" i="4"/>
  <c r="G33" i="4"/>
  <c r="G31" i="4"/>
  <c r="G29" i="4"/>
  <c r="G27" i="4"/>
  <c r="G25" i="4"/>
  <c r="G23" i="4"/>
  <c r="G21" i="4"/>
  <c r="G19" i="4"/>
  <c r="G17" i="4"/>
  <c r="G15" i="4"/>
  <c r="G13" i="4"/>
  <c r="G11" i="4"/>
  <c r="G9" i="4"/>
  <c r="G7" i="4"/>
  <c r="G5" i="4"/>
  <c r="J12" i="1" l="1"/>
  <c r="I14" i="1" s="1"/>
  <c r="G8"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F18" i="1" l="1"/>
  <c r="F22" i="1" s="1"/>
  <c r="G10" i="4"/>
  <c r="G12" i="4" l="1"/>
  <c r="G14" i="4" l="1"/>
  <c r="G16" i="4" l="1"/>
  <c r="G18" i="4" l="1"/>
  <c r="G20" i="4" l="1"/>
  <c r="G22" i="4" l="1"/>
  <c r="G24" i="4" l="1"/>
  <c r="G26" i="4" l="1"/>
  <c r="G28" i="4" l="1"/>
  <c r="G30" i="4" l="1"/>
  <c r="G32" i="4" l="1"/>
  <c r="G34" i="4" l="1"/>
  <c r="G36" i="4" l="1"/>
  <c r="G38" i="4" l="1"/>
  <c r="G40" i="4" l="1"/>
  <c r="G42" i="4" l="1"/>
  <c r="G44" i="4" l="1"/>
  <c r="G46" i="4" l="1"/>
  <c r="G48" i="4" l="1"/>
  <c r="G50" i="4" l="1"/>
  <c r="G52" i="4" l="1"/>
  <c r="G54" i="4" l="1"/>
  <c r="G56" i="4" l="1"/>
  <c r="G58" i="4" l="1"/>
  <c r="G60" i="4" l="1"/>
  <c r="G62" i="4" l="1"/>
  <c r="G64" i="4" l="1"/>
  <c r="G66" i="4" l="1"/>
  <c r="G68" i="4" l="1"/>
  <c r="G70" i="4" l="1"/>
  <c r="G72" i="4" l="1"/>
  <c r="G74" i="4" l="1"/>
  <c r="G76" i="4" l="1"/>
  <c r="G78" i="4" l="1"/>
  <c r="G80" i="4" l="1"/>
  <c r="G82" i="4" l="1"/>
  <c r="G84" i="4" l="1"/>
  <c r="G86" i="4" l="1"/>
  <c r="G88" i="4" l="1"/>
  <c r="G90" i="4" l="1"/>
  <c r="G92" i="4" l="1"/>
  <c r="G94" i="4" l="1"/>
  <c r="G96" i="4" l="1"/>
  <c r="G100" i="4" l="1"/>
  <c r="G98" i="4"/>
</calcChain>
</file>

<file path=xl/sharedStrings.xml><?xml version="1.0" encoding="utf-8"?>
<sst xmlns="http://schemas.openxmlformats.org/spreadsheetml/2006/main" count="482" uniqueCount="144">
  <si>
    <t>0 - 7</t>
  </si>
  <si>
    <t>0 - 49</t>
  </si>
  <si>
    <t>8 - 14</t>
  </si>
  <si>
    <t>15 - 21</t>
  </si>
  <si>
    <t>22 - 28</t>
  </si>
  <si>
    <t>29 - 35</t>
  </si>
  <si>
    <t>36 - 42</t>
  </si>
  <si>
    <t>43 - 49</t>
  </si>
  <si>
    <t>50 - 56</t>
  </si>
  <si>
    <t>57 - 63</t>
  </si>
  <si>
    <t>64 - 70</t>
  </si>
  <si>
    <t>71 - 77</t>
  </si>
  <si>
    <t>78 - 84</t>
  </si>
  <si>
    <t>85 - 91</t>
  </si>
  <si>
    <t>92 - 98</t>
  </si>
  <si>
    <t>Points</t>
  </si>
  <si>
    <t>Percentage</t>
  </si>
  <si>
    <t>Total Time - Small Systems (days)</t>
  </si>
  <si>
    <t>Deployment Time Period (t)</t>
  </si>
  <si>
    <t>3</t>
  </si>
  <si>
    <t>5</t>
  </si>
  <si>
    <t>8</t>
  </si>
  <si>
    <t>10</t>
  </si>
  <si>
    <t>13</t>
  </si>
  <si>
    <t>15</t>
  </si>
  <si>
    <t>18</t>
  </si>
  <si>
    <t>20</t>
  </si>
  <si>
    <t>23</t>
  </si>
  <si>
    <t>25</t>
  </si>
  <si>
    <t>28</t>
  </si>
  <si>
    <t>30</t>
  </si>
  <si>
    <t>33</t>
  </si>
  <si>
    <t>35</t>
  </si>
  <si>
    <t>38</t>
  </si>
  <si>
    <t>40</t>
  </si>
  <si>
    <t>43</t>
  </si>
  <si>
    <t>45</t>
  </si>
  <si>
    <t>48</t>
  </si>
  <si>
    <t>50</t>
  </si>
  <si>
    <t>53</t>
  </si>
  <si>
    <t>55</t>
  </si>
  <si>
    <t>58</t>
  </si>
  <si>
    <t>60</t>
  </si>
  <si>
    <t>63</t>
  </si>
  <si>
    <t>65</t>
  </si>
  <si>
    <t>68</t>
  </si>
  <si>
    <t>70</t>
  </si>
  <si>
    <t>73</t>
  </si>
  <si>
    <t>75</t>
  </si>
  <si>
    <t>78</t>
  </si>
  <si>
    <t>80</t>
  </si>
  <si>
    <t>83</t>
  </si>
  <si>
    <t>85</t>
  </si>
  <si>
    <t>88</t>
  </si>
  <si>
    <t>90</t>
  </si>
  <si>
    <t>93</t>
  </si>
  <si>
    <t>95</t>
  </si>
  <si>
    <t>98</t>
  </si>
  <si>
    <t>100</t>
  </si>
  <si>
    <t>103</t>
  </si>
  <si>
    <t>105</t>
  </si>
  <si>
    <t>108</t>
  </si>
  <si>
    <t>110</t>
  </si>
  <si>
    <t>113</t>
  </si>
  <si>
    <t>115</t>
  </si>
  <si>
    <t>118</t>
  </si>
  <si>
    <t>120</t>
  </si>
  <si>
    <t>123</t>
  </si>
  <si>
    <t>125</t>
  </si>
  <si>
    <t>128</t>
  </si>
  <si>
    <t>130</t>
  </si>
  <si>
    <t>133</t>
  </si>
  <si>
    <t>135</t>
  </si>
  <si>
    <t>138</t>
  </si>
  <si>
    <t>140</t>
  </si>
  <si>
    <t>143</t>
  </si>
  <si>
    <t>145</t>
  </si>
  <si>
    <t>148</t>
  </si>
  <si>
    <t>150</t>
  </si>
  <si>
    <t>153</t>
  </si>
  <si>
    <t>155</t>
  </si>
  <si>
    <t>158</t>
  </si>
  <si>
    <t>160</t>
  </si>
  <si>
    <t>163</t>
  </si>
  <si>
    <t>165</t>
  </si>
  <si>
    <t>168</t>
  </si>
  <si>
    <t>170</t>
  </si>
  <si>
    <t>173</t>
  </si>
  <si>
    <t>175</t>
  </si>
  <si>
    <t>178</t>
  </si>
  <si>
    <t>180</t>
  </si>
  <si>
    <t>183</t>
  </si>
  <si>
    <t>185</t>
  </si>
  <si>
    <t>188</t>
  </si>
  <si>
    <t>190</t>
  </si>
  <si>
    <t>193</t>
  </si>
  <si>
    <t>195</t>
  </si>
  <si>
    <t>198</t>
  </si>
  <si>
    <t>200</t>
  </si>
  <si>
    <t>203</t>
  </si>
  <si>
    <t>205</t>
  </si>
  <si>
    <t>208</t>
  </si>
  <si>
    <t>210</t>
  </si>
  <si>
    <t>213</t>
  </si>
  <si>
    <t>215</t>
  </si>
  <si>
    <t>218</t>
  </si>
  <si>
    <t>220</t>
  </si>
  <si>
    <t>223</t>
  </si>
  <si>
    <t>225</t>
  </si>
  <si>
    <t>228</t>
  </si>
  <si>
    <t>230</t>
  </si>
  <si>
    <t>233</t>
  </si>
  <si>
    <t>235</t>
  </si>
  <si>
    <t>238</t>
  </si>
  <si>
    <t>240</t>
  </si>
  <si>
    <t>243</t>
  </si>
  <si>
    <t>245</t>
  </si>
  <si>
    <t>248</t>
  </si>
  <si>
    <t>250</t>
  </si>
  <si>
    <t>SSys</t>
  </si>
  <si>
    <t>LSys</t>
  </si>
  <si>
    <t>Other</t>
  </si>
  <si>
    <t xml:space="preserve">Total Deployments for Each Time Period (MW) </t>
  </si>
  <si>
    <t>Jurisdiction No.</t>
  </si>
  <si>
    <t xml:space="preserve">Total Deployments for Each Jurisdiction (MW) </t>
  </si>
  <si>
    <t>TOTAL CAPACITY:</t>
  </si>
  <si>
    <t>points</t>
  </si>
  <si>
    <t>Total Point Score</t>
  </si>
  <si>
    <t>Metric #2 
Normalized Time-Adjusted Capacity</t>
  </si>
  <si>
    <t>Metric #3
Total Time Expected Value (in Days)</t>
  </si>
  <si>
    <t>Metric #4
Total Time Variability (in Days)</t>
  </si>
  <si>
    <t>Metric #1  
Time-Adjusted Capacity (in MW)</t>
  </si>
  <si>
    <t>Capacity Deployed in ≤ 56 days</t>
  </si>
  <si>
    <t>Capacity Deployed in ≤ 98 days</t>
  </si>
  <si>
    <t xml:space="preserve">Small System Contest - Point Evaluation </t>
  </si>
  <si>
    <r>
      <t xml:space="preserve">85% Rule Satisfied? </t>
    </r>
    <r>
      <rPr>
        <sz val="11"/>
        <color theme="3"/>
        <rFont val="Calibri"/>
        <family val="2"/>
        <scheme val="minor"/>
      </rPr>
      <t>(green means yes)</t>
    </r>
  </si>
  <si>
    <t>(red = something is wrong)</t>
  </si>
  <si>
    <t>Large System Contest - Point Evaluation</t>
  </si>
  <si>
    <r>
      <t xml:space="preserve">More than 56 Days </t>
    </r>
    <r>
      <rPr>
        <sz val="11"/>
        <color theme="3"/>
        <rFont val="Calibri"/>
        <family val="2"/>
        <scheme val="minor"/>
      </rPr>
      <t>(input here)</t>
    </r>
  </si>
  <si>
    <r>
      <t>More than 98 Days (</t>
    </r>
    <r>
      <rPr>
        <sz val="11"/>
        <color theme="3"/>
        <rFont val="Calibri"/>
        <family val="2"/>
        <scheme val="minor"/>
      </rPr>
      <t>input here)</t>
    </r>
  </si>
  <si>
    <t xml:space="preserve">Visit SunShot Prize: Race to 7- Day Solar </t>
  </si>
  <si>
    <r>
      <rPr>
        <b/>
        <sz val="12"/>
        <color theme="1"/>
        <rFont val="Calibri"/>
        <family val="2"/>
        <scheme val="minor"/>
      </rPr>
      <t xml:space="preserve">Disclaimer: </t>
    </r>
    <r>
      <rPr>
        <b/>
        <sz val="8"/>
        <color theme="1"/>
        <rFont val="Calibri"/>
        <family val="2"/>
        <scheme val="minor"/>
      </rPr>
      <t xml:space="preserve">The U.S. Department of Energy (DOE) is providing this sample draft template as is and without warranty or liability for usage. The sample is provided for the  convenience of the public who are interested in learning about the suggested evaluation criteria provided in the draft rules document of the </t>
    </r>
    <r>
      <rPr>
        <b/>
        <u/>
        <sz val="8"/>
        <color theme="3" tint="0.39994506668294322"/>
        <rFont val="Calibri"/>
        <family val="2"/>
        <scheme val="minor"/>
      </rPr>
      <t>SunShot Prize: Race to 7-Day Solar</t>
    </r>
    <r>
      <rPr>
        <b/>
        <sz val="8"/>
        <color theme="1"/>
        <rFont val="Calibri"/>
        <family val="2"/>
        <scheme val="minor"/>
      </rPr>
      <t xml:space="preserve">.  Details necessary to compete in this prize competition program can be found </t>
    </r>
    <r>
      <rPr>
        <b/>
        <u/>
        <sz val="8"/>
        <color theme="4"/>
        <rFont val="Calibri"/>
        <family val="2"/>
        <scheme val="minor"/>
      </rPr>
      <t>online</t>
    </r>
    <r>
      <rPr>
        <b/>
        <sz val="8"/>
        <color theme="1"/>
        <rFont val="Calibri"/>
        <family val="2"/>
        <scheme val="minor"/>
      </rPr>
      <t xml:space="preserve">. The information provided in this template is not intended to amend, modify or substitute details provided in the draft rules document. Information presented should be used in conjunction with the draft rules. Should you have questions, please email: </t>
    </r>
    <r>
      <rPr>
        <b/>
        <u/>
        <sz val="8"/>
        <color theme="4"/>
        <rFont val="Calibri"/>
        <family val="2"/>
        <scheme val="minor"/>
      </rPr>
      <t>sunshot.prize@ee.doe.gov</t>
    </r>
    <r>
      <rPr>
        <b/>
        <sz val="8"/>
        <color theme="1"/>
        <rFont val="Calibri"/>
        <family val="2"/>
        <scheme val="minor"/>
      </rPr>
      <t xml:space="preserve">.   </t>
    </r>
    <r>
      <rPr>
        <b/>
        <sz val="8"/>
        <color rgb="FFFF0000"/>
        <rFont val="Calibri"/>
        <family val="2"/>
        <scheme val="minor"/>
      </rPr>
      <t xml:space="preserve">Warning: </t>
    </r>
    <r>
      <rPr>
        <b/>
        <sz val="8"/>
        <color theme="1"/>
        <rFont val="Calibri"/>
        <family val="2"/>
        <scheme val="minor"/>
      </rPr>
      <t>Although DOE has taken reasonable precautions to ensure no viruses are present in this file, DOE cannot accept responsibility for any loss or damage arising from the use of this file.</t>
    </r>
  </si>
  <si>
    <r>
      <rPr>
        <b/>
        <sz val="12"/>
        <color theme="1"/>
        <rFont val="Calibri"/>
        <family val="2"/>
        <scheme val="minor"/>
      </rPr>
      <t xml:space="preserve">Disclaimer: </t>
    </r>
    <r>
      <rPr>
        <b/>
        <sz val="8"/>
        <color theme="1"/>
        <rFont val="Calibri"/>
        <family val="2"/>
        <scheme val="minor"/>
      </rPr>
      <t xml:space="preserve">The U.S. Department of Energy (DOE) is providing this sample draft template as is and without warranty or liability for usage. The sample is provided for the  convenience of the public who are interested in learning about the suggested evaluation criteria provided in the draft rules document of the </t>
    </r>
    <r>
      <rPr>
        <b/>
        <u/>
        <sz val="8"/>
        <color theme="3" tint="0.39994506668294322"/>
        <rFont val="Calibri"/>
        <family val="2"/>
        <scheme val="minor"/>
      </rPr>
      <t>SunShot Prize: Race to 7-Day Solar</t>
    </r>
    <r>
      <rPr>
        <b/>
        <sz val="8"/>
        <color theme="1"/>
        <rFont val="Calibri"/>
        <family val="2"/>
        <scheme val="minor"/>
      </rPr>
      <t xml:space="preserve">.  Details necessary to compete in this prize competition program can be found </t>
    </r>
    <r>
      <rPr>
        <b/>
        <u/>
        <sz val="8"/>
        <color theme="4"/>
        <rFont val="Calibri"/>
        <family val="2"/>
        <scheme val="minor"/>
      </rPr>
      <t>online</t>
    </r>
    <r>
      <rPr>
        <b/>
        <sz val="8"/>
        <color theme="1"/>
        <rFont val="Calibri"/>
        <family val="2"/>
        <scheme val="minor"/>
      </rPr>
      <t xml:space="preserve">. The information provided in this template is not intended to amend, modify or substitute details provided in the draft rules document. Information presented should be used in conjunction with the draft rules. Should you have questions, please email: </t>
    </r>
    <r>
      <rPr>
        <b/>
        <u/>
        <sz val="8"/>
        <color theme="4"/>
        <rFont val="Calibri"/>
        <family val="2"/>
        <scheme val="minor"/>
      </rPr>
      <t>sunshot.prize@ee.doe.gov</t>
    </r>
    <r>
      <rPr>
        <b/>
        <sz val="8"/>
        <color theme="1"/>
        <rFont val="Calibri"/>
        <family val="2"/>
        <scheme val="minor"/>
      </rPr>
      <t xml:space="preserve">.   </t>
    </r>
    <r>
      <rPr>
        <b/>
        <sz val="8"/>
        <color rgb="FFFF0000"/>
        <rFont val="Calibri"/>
        <family val="2"/>
        <scheme val="minor"/>
      </rPr>
      <t>Warning:</t>
    </r>
    <r>
      <rPr>
        <b/>
        <sz val="8"/>
        <color theme="1"/>
        <rFont val="Calibri"/>
        <family val="2"/>
        <scheme val="minor"/>
      </rPr>
      <t xml:space="preserve"> Although DOE has taken reasonable precautions to ensure no viruses are present in this file, DOE cannot accept responsibility for any loss or damage arising from the use of this file.</t>
    </r>
  </si>
  <si>
    <t>Metric #5
Diversity of Jurisdictions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</si>
</sst>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26"/>
      <color theme="1"/>
      <name val="Calibri"/>
      <family val="2"/>
      <scheme val="minor"/>
    </font>
    <font>
      <sz val="24"/>
      <color theme="1"/>
      <name val="Calibri"/>
      <family val="2"/>
      <scheme val="minor"/>
    </font>
    <font>
      <sz val="30"/>
      <color theme="1"/>
      <name val="Calibri"/>
      <family val="2"/>
      <scheme val="minor"/>
    </font>
    <font>
      <sz val="65"/>
      <color theme="9" tint="-0.249977111117893"/>
      <name val="Calibri"/>
      <family val="2"/>
      <scheme val="minor"/>
    </font>
    <font>
      <sz val="11"/>
      <color rgb="FF006100"/>
      <name val="Calibri"/>
      <family val="2"/>
      <scheme val="minor"/>
    </font>
    <font>
      <sz val="11"/>
      <color rgb="FFFF0000"/>
      <name val="Calibri"/>
      <family val="2"/>
      <scheme val="minor"/>
    </font>
    <font>
      <i/>
      <sz val="11"/>
      <color rgb="FF006100"/>
      <name val="Calibri"/>
      <family val="2"/>
      <scheme val="minor"/>
    </font>
    <font>
      <b/>
      <sz val="11"/>
      <color rgb="FF006100"/>
      <name val="Calibri"/>
      <family val="2"/>
      <scheme val="minor"/>
    </font>
    <font>
      <b/>
      <i/>
      <sz val="11"/>
      <color rgb="FF006100"/>
      <name val="Calibri"/>
      <family val="2"/>
      <scheme val="minor"/>
    </font>
    <font>
      <b/>
      <sz val="18"/>
      <color theme="1"/>
      <name val="Calibri"/>
      <family val="2"/>
      <scheme val="minor"/>
    </font>
    <font>
      <b/>
      <sz val="12"/>
      <color theme="3"/>
      <name val="Calibri"/>
      <family val="2"/>
      <scheme val="minor"/>
    </font>
    <font>
      <sz val="11"/>
      <color theme="3"/>
      <name val="Calibri"/>
      <family val="2"/>
      <scheme val="minor"/>
    </font>
    <font>
      <sz val="11"/>
      <color rgb="FF9C0006"/>
      <name val="Calibri"/>
      <family val="2"/>
      <scheme val="minor"/>
    </font>
    <font>
      <b/>
      <sz val="8"/>
      <color theme="1"/>
      <name val="Calibri"/>
      <family val="2"/>
      <scheme val="minor"/>
    </font>
    <font>
      <b/>
      <sz val="12"/>
      <color theme="1"/>
      <name val="Calibri"/>
      <family val="2"/>
      <scheme val="minor"/>
    </font>
    <font>
      <b/>
      <u/>
      <sz val="8"/>
      <color theme="3" tint="0.39994506668294322"/>
      <name val="Calibri"/>
      <family val="2"/>
      <scheme val="minor"/>
    </font>
    <font>
      <b/>
      <u/>
      <sz val="8"/>
      <color theme="4"/>
      <name val="Calibri"/>
      <family val="2"/>
      <scheme val="minor"/>
    </font>
    <font>
      <u/>
      <sz val="11"/>
      <color theme="10"/>
      <name val="Calibri"/>
      <family val="2"/>
      <scheme val="minor"/>
    </font>
    <font>
      <b/>
      <u/>
      <sz val="11"/>
      <color theme="10"/>
      <name val="Calibri"/>
      <family val="2"/>
      <scheme val="minor"/>
    </font>
    <font>
      <b/>
      <sz val="8"/>
      <color rgb="FFFF0000"/>
      <name val="Calibri"/>
      <family val="2"/>
      <scheme val="minor"/>
    </font>
    <font>
      <i/>
      <sz val="12"/>
      <color theme="1"/>
      <name val="Calibri"/>
      <family val="2"/>
      <scheme val="minor"/>
    </font>
    <font>
      <b/>
      <sz val="11"/>
      <color rgb="FFFF000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C7CE"/>
      </patternFill>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8" tint="0.59999389629810485"/>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0" fontId="8" fillId="6" borderId="0" applyNumberFormat="0" applyBorder="0" applyAlignment="0" applyProtection="0"/>
    <xf numFmtId="0" fontId="16" fillId="9" borderId="0" applyNumberFormat="0" applyBorder="0" applyAlignment="0" applyProtection="0"/>
    <xf numFmtId="0" fontId="21" fillId="0" borderId="0" applyNumberFormat="0" applyFill="0" applyBorder="0" applyAlignment="0" applyProtection="0"/>
  </cellStyleXfs>
  <cellXfs count="159">
    <xf numFmtId="0" fontId="0" fillId="0" borderId="0" xfId="0"/>
    <xf numFmtId="0" fontId="1" fillId="0" borderId="0" xfId="0" applyFont="1"/>
    <xf numFmtId="164" fontId="0" fillId="0" borderId="0" xfId="0" applyNumberFormat="1"/>
    <xf numFmtId="164" fontId="1" fillId="0" borderId="0" xfId="0" applyNumberFormat="1" applyFont="1"/>
    <xf numFmtId="2" fontId="0" fillId="0" borderId="0" xfId="0" applyNumberFormat="1"/>
    <xf numFmtId="165" fontId="0" fillId="0" borderId="0" xfId="2" applyNumberFormat="1" applyFont="1"/>
    <xf numFmtId="0" fontId="0" fillId="3" borderId="1" xfId="0" applyFill="1" applyBorder="1"/>
    <xf numFmtId="0" fontId="0" fillId="3" borderId="3" xfId="0" applyFill="1" applyBorder="1"/>
    <xf numFmtId="49" fontId="1" fillId="3" borderId="3" xfId="0" applyNumberFormat="1" applyFont="1" applyFill="1" applyBorder="1" applyAlignment="1">
      <alignment horizontal="center" vertical="top"/>
    </xf>
    <xf numFmtId="10" fontId="0" fillId="0" borderId="0" xfId="2" applyNumberFormat="1" applyFont="1"/>
    <xf numFmtId="0" fontId="0" fillId="4" borderId="0" xfId="0" applyFill="1" applyAlignment="1">
      <alignment horizontal="center" vertical="center"/>
    </xf>
    <xf numFmtId="0" fontId="0" fillId="4" borderId="7" xfId="0" applyNumberFormat="1" applyFill="1" applyBorder="1" applyAlignment="1">
      <alignment horizontal="center" wrapText="1"/>
    </xf>
    <xf numFmtId="49" fontId="0" fillId="4" borderId="0" xfId="0" applyNumberFormat="1" applyFill="1" applyBorder="1" applyAlignment="1">
      <alignment horizontal="left" vertical="top"/>
    </xf>
    <xf numFmtId="0" fontId="0" fillId="10" borderId="0" xfId="0" applyFill="1"/>
    <xf numFmtId="0" fontId="1" fillId="10" borderId="0" xfId="0" applyFont="1" applyFill="1"/>
    <xf numFmtId="0" fontId="0" fillId="10" borderId="0" xfId="0" applyFill="1" applyAlignment="1">
      <alignment wrapText="1"/>
    </xf>
    <xf numFmtId="0" fontId="1" fillId="10" borderId="0" xfId="0" applyFont="1" applyFill="1" applyAlignment="1">
      <alignment horizontal="center" vertical="top" wrapText="1"/>
    </xf>
    <xf numFmtId="0" fontId="0" fillId="10" borderId="0" xfId="0" applyFont="1" applyFill="1" applyAlignment="1">
      <alignment wrapText="1"/>
    </xf>
    <xf numFmtId="0" fontId="3" fillId="10" borderId="0" xfId="0" applyNumberFormat="1" applyFont="1" applyFill="1" applyBorder="1" applyAlignment="1">
      <alignment horizontal="center" wrapText="1"/>
    </xf>
    <xf numFmtId="0" fontId="14" fillId="10" borderId="8" xfId="0" applyFont="1" applyFill="1" applyBorder="1" applyAlignment="1" applyProtection="1">
      <alignment horizontal="center" vertical="top" wrapText="1"/>
      <protection locked="0"/>
    </xf>
    <xf numFmtId="0" fontId="3" fillId="10" borderId="0" xfId="0" applyFont="1" applyFill="1" applyAlignment="1">
      <alignment horizontal="center" vertical="top" wrapText="1"/>
    </xf>
    <xf numFmtId="43" fontId="3" fillId="10" borderId="0" xfId="0" applyNumberFormat="1" applyFont="1" applyFill="1" applyAlignment="1">
      <alignment wrapText="1"/>
    </xf>
    <xf numFmtId="9" fontId="3" fillId="10" borderId="0" xfId="0" applyNumberFormat="1" applyFont="1" applyFill="1" applyAlignment="1">
      <alignment wrapText="1"/>
    </xf>
    <xf numFmtId="43" fontId="0" fillId="10" borderId="0" xfId="0" applyNumberFormat="1" applyFill="1"/>
    <xf numFmtId="2" fontId="3" fillId="10" borderId="0" xfId="1" applyNumberFormat="1" applyFont="1" applyFill="1" applyAlignment="1">
      <alignment wrapText="1"/>
    </xf>
    <xf numFmtId="0" fontId="3" fillId="10" borderId="0" xfId="0" applyFont="1" applyFill="1" applyAlignment="1">
      <alignment wrapText="1"/>
    </xf>
    <xf numFmtId="0" fontId="0" fillId="10" borderId="0" xfId="0" applyFill="1" applyAlignment="1">
      <alignment horizontal="center" vertical="top"/>
    </xf>
    <xf numFmtId="0" fontId="0" fillId="10" borderId="7" xfId="0" applyFill="1" applyBorder="1" applyAlignment="1">
      <alignment horizontal="center" vertical="center"/>
    </xf>
    <xf numFmtId="0" fontId="9" fillId="10" borderId="0" xfId="0" applyFont="1" applyFill="1" applyBorder="1" applyAlignment="1">
      <alignment horizontal="center" vertical="center"/>
    </xf>
    <xf numFmtId="49" fontId="0" fillId="10" borderId="0" xfId="0" applyNumberFormat="1" applyFill="1" applyBorder="1" applyAlignment="1">
      <alignment horizontal="right" vertical="top"/>
    </xf>
    <xf numFmtId="0" fontId="14" fillId="10" borderId="8" xfId="0" applyFont="1" applyFill="1" applyBorder="1" applyAlignment="1" applyProtection="1">
      <alignment horizontal="center" vertical="top"/>
      <protection locked="0"/>
    </xf>
    <xf numFmtId="0" fontId="0" fillId="10" borderId="1" xfId="0" applyFill="1" applyBorder="1"/>
    <xf numFmtId="0" fontId="0" fillId="10" borderId="3" xfId="0" applyFill="1" applyBorder="1"/>
    <xf numFmtId="49" fontId="1" fillId="10" borderId="3" xfId="0" applyNumberFormat="1" applyFont="1" applyFill="1" applyBorder="1" applyAlignment="1">
      <alignment horizontal="center" vertical="top"/>
    </xf>
    <xf numFmtId="0" fontId="0" fillId="10" borderId="2" xfId="0" applyFill="1" applyBorder="1" applyAlignment="1">
      <alignment horizontal="center" vertical="top" wrapText="1"/>
    </xf>
    <xf numFmtId="0" fontId="0" fillId="10" borderId="0" xfId="0" applyFill="1" applyBorder="1" applyAlignment="1">
      <alignment horizontal="center" vertical="top" wrapText="1"/>
    </xf>
    <xf numFmtId="0" fontId="3" fillId="10" borderId="0" xfId="0" applyFont="1" applyFill="1"/>
    <xf numFmtId="49" fontId="1" fillId="10" borderId="3" xfId="0" applyNumberFormat="1" applyFont="1" applyFill="1" applyBorder="1" applyAlignment="1">
      <alignment horizontal="right" vertical="top"/>
    </xf>
    <xf numFmtId="10" fontId="0" fillId="10" borderId="2" xfId="2" applyNumberFormat="1" applyFont="1" applyFill="1" applyBorder="1" applyAlignment="1">
      <alignment horizontal="center" vertical="top"/>
    </xf>
    <xf numFmtId="0" fontId="0" fillId="10" borderId="3" xfId="0" applyFill="1" applyBorder="1" applyAlignment="1">
      <alignment horizontal="center" vertical="center"/>
    </xf>
    <xf numFmtId="0" fontId="0" fillId="10" borderId="0" xfId="0" applyFill="1" applyAlignment="1">
      <alignment horizontal="center" vertical="center"/>
    </xf>
    <xf numFmtId="0" fontId="14" fillId="10" borderId="0" xfId="1" applyNumberFormat="1" applyFont="1" applyFill="1" applyBorder="1" applyAlignment="1" applyProtection="1">
      <alignment horizontal="center" vertical="top"/>
      <protection locked="0"/>
    </xf>
    <xf numFmtId="43" fontId="3" fillId="10" borderId="0" xfId="0" applyNumberFormat="1" applyFont="1" applyFill="1" applyBorder="1" applyAlignment="1">
      <alignment horizontal="center" vertical="top" wrapText="1"/>
    </xf>
    <xf numFmtId="9" fontId="3" fillId="10" borderId="0" xfId="0" applyNumberFormat="1" applyFont="1" applyFill="1"/>
    <xf numFmtId="0" fontId="15" fillId="10" borderId="2" xfId="0" applyFont="1" applyFill="1" applyBorder="1"/>
    <xf numFmtId="0" fontId="1" fillId="10" borderId="0" xfId="0" applyNumberFormat="1" applyFont="1" applyFill="1" applyBorder="1" applyAlignment="1">
      <alignment horizontal="center" vertical="top"/>
    </xf>
    <xf numFmtId="0" fontId="0" fillId="10" borderId="0" xfId="0" applyFill="1" applyAlignment="1">
      <alignment horizontal="center" wrapText="1"/>
    </xf>
    <xf numFmtId="49" fontId="1" fillId="10" borderId="0" xfId="0" applyNumberFormat="1" applyFont="1" applyFill="1" applyBorder="1" applyAlignment="1">
      <alignment horizontal="center" vertical="top"/>
    </xf>
    <xf numFmtId="0" fontId="0" fillId="10" borderId="0" xfId="0" applyFill="1" applyBorder="1"/>
    <xf numFmtId="0" fontId="3" fillId="10" borderId="10" xfId="0" applyNumberFormat="1" applyFont="1" applyFill="1" applyBorder="1" applyAlignment="1">
      <alignment horizontal="center" wrapText="1"/>
    </xf>
    <xf numFmtId="0" fontId="14" fillId="10" borderId="11" xfId="0" applyFont="1" applyFill="1" applyBorder="1" applyAlignment="1" applyProtection="1">
      <alignment horizontal="center" vertical="top" wrapText="1"/>
      <protection locked="0"/>
    </xf>
    <xf numFmtId="49" fontId="0" fillId="10" borderId="0" xfId="0" applyNumberFormat="1" applyFill="1" applyAlignment="1">
      <alignment horizontal="right" vertical="top"/>
    </xf>
    <xf numFmtId="0" fontId="14" fillId="10" borderId="0" xfId="0" applyFont="1" applyFill="1" applyAlignment="1" applyProtection="1">
      <alignment horizontal="center" vertical="top"/>
      <protection locked="0"/>
    </xf>
    <xf numFmtId="0" fontId="0" fillId="10" borderId="1" xfId="0" applyFill="1" applyBorder="1" applyAlignment="1">
      <alignment horizontal="center" vertical="center"/>
    </xf>
    <xf numFmtId="43" fontId="3" fillId="10" borderId="0" xfId="0" applyNumberFormat="1" applyFont="1" applyFill="1"/>
    <xf numFmtId="0" fontId="1" fillId="4" borderId="15"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3" xfId="0" applyFill="1" applyBorder="1" applyAlignment="1">
      <alignment horizontal="center" vertical="center"/>
    </xf>
    <xf numFmtId="0" fontId="1" fillId="3" borderId="3" xfId="0" applyFont="1" applyFill="1" applyBorder="1" applyAlignment="1">
      <alignment horizontal="center" vertical="center" wrapText="1"/>
    </xf>
    <xf numFmtId="0" fontId="1" fillId="3" borderId="7"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8" xfId="0" applyFont="1" applyFill="1" applyBorder="1" applyAlignment="1">
      <alignment horizontal="center" vertical="top" wrapText="1"/>
    </xf>
    <xf numFmtId="0" fontId="1" fillId="4" borderId="14"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2" borderId="9" xfId="0" applyFont="1" applyFill="1" applyBorder="1"/>
    <xf numFmtId="0" fontId="1" fillId="2" borderId="10" xfId="0" applyFont="1" applyFill="1" applyBorder="1"/>
    <xf numFmtId="0" fontId="0" fillId="2" borderId="10" xfId="0" applyFill="1" applyBorder="1"/>
    <xf numFmtId="0" fontId="0" fillId="2" borderId="10" xfId="0" applyFill="1" applyBorder="1" applyAlignment="1">
      <alignment wrapText="1"/>
    </xf>
    <xf numFmtId="0" fontId="0" fillId="2" borderId="11" xfId="0" applyFill="1" applyBorder="1" applyAlignment="1">
      <alignment wrapText="1"/>
    </xf>
    <xf numFmtId="0" fontId="8" fillId="13" borderId="7" xfId="3" applyFill="1" applyBorder="1"/>
    <xf numFmtId="0" fontId="11" fillId="13" borderId="0" xfId="3" applyFont="1" applyFill="1" applyBorder="1"/>
    <xf numFmtId="49" fontId="12" fillId="13" borderId="0" xfId="3" applyNumberFormat="1" applyFont="1" applyFill="1" applyBorder="1" applyAlignment="1">
      <alignment horizontal="right" vertical="top"/>
    </xf>
    <xf numFmtId="0" fontId="11" fillId="13" borderId="8" xfId="3" applyFont="1" applyFill="1" applyBorder="1" applyAlignment="1">
      <alignment horizontal="center" vertical="center"/>
    </xf>
    <xf numFmtId="0" fontId="10" fillId="13" borderId="1" xfId="3" applyFont="1" applyFill="1" applyBorder="1"/>
    <xf numFmtId="0" fontId="10" fillId="13" borderId="3" xfId="3" applyFont="1" applyFill="1" applyBorder="1"/>
    <xf numFmtId="49" fontId="12" fillId="13" borderId="3" xfId="3" applyNumberFormat="1" applyFont="1" applyFill="1" applyBorder="1" applyAlignment="1">
      <alignment horizontal="right" vertical="top"/>
    </xf>
    <xf numFmtId="9" fontId="24" fillId="10" borderId="12" xfId="2" applyFont="1" applyFill="1" applyBorder="1" applyAlignment="1">
      <alignment horizontal="center" vertical="center" wrapText="1"/>
    </xf>
    <xf numFmtId="9" fontId="24" fillId="10" borderId="15" xfId="2" applyFont="1" applyFill="1" applyBorder="1" applyAlignment="1">
      <alignment horizontal="center" vertical="center" wrapText="1"/>
    </xf>
    <xf numFmtId="0" fontId="0" fillId="0" borderId="2" xfId="0" applyFill="1" applyBorder="1" applyAlignment="1">
      <alignment horizontal="center" vertical="top" wrapText="1"/>
    </xf>
    <xf numFmtId="0" fontId="0" fillId="0" borderId="2" xfId="1" applyNumberFormat="1" applyFont="1" applyFill="1" applyBorder="1" applyAlignment="1">
      <alignment horizontal="center"/>
    </xf>
    <xf numFmtId="0" fontId="8" fillId="0" borderId="2" xfId="3" applyFont="1" applyFill="1" applyBorder="1" applyAlignment="1">
      <alignment horizontal="center" vertical="center"/>
    </xf>
    <xf numFmtId="0" fontId="11" fillId="0" borderId="3" xfId="3" applyFont="1" applyFill="1" applyBorder="1" applyAlignment="1">
      <alignment horizontal="center" vertical="center"/>
    </xf>
    <xf numFmtId="0" fontId="6" fillId="10" borderId="12" xfId="0" applyFont="1" applyFill="1" applyBorder="1" applyAlignment="1">
      <alignment horizontal="center" vertical="center"/>
    </xf>
    <xf numFmtId="0" fontId="6" fillId="10" borderId="13" xfId="0" applyFont="1" applyFill="1" applyBorder="1" applyAlignment="1">
      <alignment horizontal="center" vertical="center"/>
    </xf>
    <xf numFmtId="0" fontId="6" fillId="10" borderId="14" xfId="0" applyFont="1" applyFill="1" applyBorder="1" applyAlignment="1">
      <alignment horizontal="center" vertical="center"/>
    </xf>
    <xf numFmtId="0" fontId="13" fillId="8" borderId="4" xfId="0" applyFont="1" applyFill="1" applyBorder="1" applyAlignment="1">
      <alignment horizontal="center" vertical="center"/>
    </xf>
    <xf numFmtId="0" fontId="13" fillId="8" borderId="5" xfId="0" applyFont="1" applyFill="1" applyBorder="1" applyAlignment="1">
      <alignment horizontal="center" vertical="center"/>
    </xf>
    <xf numFmtId="0" fontId="13" fillId="8" borderId="6" xfId="0" applyFont="1" applyFill="1" applyBorder="1" applyAlignment="1">
      <alignment horizontal="center" vertical="center"/>
    </xf>
    <xf numFmtId="0" fontId="13" fillId="8" borderId="7" xfId="0" applyFont="1" applyFill="1" applyBorder="1" applyAlignment="1">
      <alignment horizontal="center" vertical="center"/>
    </xf>
    <xf numFmtId="0" fontId="13" fillId="8" borderId="0" xfId="0" applyFont="1" applyFill="1" applyBorder="1" applyAlignment="1">
      <alignment horizontal="center" vertical="center"/>
    </xf>
    <xf numFmtId="0" fontId="13" fillId="8" borderId="8" xfId="0" applyFont="1" applyFill="1" applyBorder="1" applyAlignment="1">
      <alignment horizontal="center" vertical="center"/>
    </xf>
    <xf numFmtId="49" fontId="11" fillId="13" borderId="1" xfId="3" applyNumberFormat="1" applyFont="1" applyFill="1" applyBorder="1" applyAlignment="1">
      <alignment horizontal="right" vertical="top"/>
    </xf>
    <xf numFmtId="49" fontId="11" fillId="13" borderId="3" xfId="3" applyNumberFormat="1" applyFont="1" applyFill="1" applyBorder="1" applyAlignment="1">
      <alignment horizontal="right" vertical="top"/>
    </xf>
    <xf numFmtId="0" fontId="25" fillId="7" borderId="1"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11" xfId="0" applyFont="1" applyFill="1" applyBorder="1" applyAlignment="1">
      <alignment horizontal="center" vertical="center" wrapText="1"/>
    </xf>
    <xf numFmtId="10" fontId="4" fillId="4" borderId="12" xfId="2" applyNumberFormat="1" applyFont="1" applyFill="1" applyBorder="1" applyAlignment="1">
      <alignment horizontal="center" vertical="center" wrapText="1"/>
    </xf>
    <xf numFmtId="10" fontId="4" fillId="4" borderId="14" xfId="2"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12" xfId="0" applyNumberFormat="1" applyFont="1" applyFill="1" applyBorder="1" applyAlignment="1">
      <alignment horizontal="center" vertical="center" wrapText="1"/>
    </xf>
    <xf numFmtId="0" fontId="5" fillId="7" borderId="13" xfId="0" applyNumberFormat="1" applyFont="1" applyFill="1" applyBorder="1" applyAlignment="1">
      <alignment horizontal="center" vertical="center" wrapText="1"/>
    </xf>
    <xf numFmtId="0" fontId="5" fillId="7" borderId="14" xfId="0" applyNumberFormat="1"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10" borderId="9" xfId="0" applyFont="1" applyFill="1" applyBorder="1" applyAlignment="1">
      <alignment horizontal="center" vertical="center" wrapText="1"/>
    </xf>
    <xf numFmtId="0" fontId="6" fillId="10" borderId="10" xfId="0" applyFont="1" applyFill="1" applyBorder="1" applyAlignment="1">
      <alignment horizontal="center" vertical="center" wrapText="1"/>
    </xf>
    <xf numFmtId="0" fontId="6" fillId="10" borderId="11" xfId="0" applyFont="1" applyFill="1" applyBorder="1" applyAlignment="1">
      <alignment horizontal="center" vertical="center" wrapText="1"/>
    </xf>
    <xf numFmtId="2" fontId="5" fillId="4" borderId="12" xfId="1" applyNumberFormat="1" applyFont="1" applyFill="1" applyBorder="1" applyAlignment="1">
      <alignment horizontal="center" vertical="center"/>
    </xf>
    <xf numFmtId="2" fontId="5" fillId="4" borderId="13" xfId="1" applyNumberFormat="1" applyFont="1" applyFill="1" applyBorder="1" applyAlignment="1">
      <alignment horizontal="center" vertical="center"/>
    </xf>
    <xf numFmtId="2" fontId="5" fillId="4" borderId="14" xfId="1" applyNumberFormat="1" applyFont="1" applyFill="1" applyBorder="1" applyAlignment="1">
      <alignment horizontal="center" vertical="center"/>
    </xf>
    <xf numFmtId="9" fontId="5" fillId="7" borderId="12" xfId="2" applyFont="1" applyFill="1" applyBorder="1" applyAlignment="1">
      <alignment horizontal="center" vertical="center" wrapText="1"/>
    </xf>
    <xf numFmtId="9" fontId="5" fillId="7" borderId="13" xfId="2" applyFont="1" applyFill="1" applyBorder="1" applyAlignment="1">
      <alignment horizontal="center" vertical="center" wrapText="1"/>
    </xf>
    <xf numFmtId="9" fontId="5" fillId="7" borderId="14" xfId="2" applyFont="1" applyFill="1" applyBorder="1" applyAlignment="1">
      <alignment horizontal="center" vertical="center" wrapText="1"/>
    </xf>
    <xf numFmtId="2" fontId="5" fillId="7" borderId="12" xfId="1" applyNumberFormat="1" applyFont="1" applyFill="1" applyBorder="1" applyAlignment="1">
      <alignment horizontal="center" vertical="center"/>
    </xf>
    <xf numFmtId="2" fontId="5" fillId="7" borderId="13" xfId="1" applyNumberFormat="1" applyFont="1" applyFill="1" applyBorder="1" applyAlignment="1">
      <alignment horizontal="center" vertical="center"/>
    </xf>
    <xf numFmtId="2" fontId="5" fillId="7" borderId="14" xfId="1" applyNumberFormat="1" applyFont="1" applyFill="1" applyBorder="1" applyAlignment="1">
      <alignment horizontal="center" vertical="center"/>
    </xf>
    <xf numFmtId="43" fontId="24" fillId="10" borderId="1" xfId="1" applyFont="1" applyFill="1" applyBorder="1" applyAlignment="1">
      <alignment horizontal="center" vertical="center"/>
    </xf>
    <xf numFmtId="43" fontId="24" fillId="10" borderId="3" xfId="1" applyFont="1" applyFill="1" applyBorder="1" applyAlignment="1">
      <alignment horizontal="center" vertical="center"/>
    </xf>
    <xf numFmtId="43" fontId="24" fillId="10" borderId="2" xfId="1" applyFont="1" applyFill="1" applyBorder="1" applyAlignment="1">
      <alignment horizontal="center" vertical="center"/>
    </xf>
    <xf numFmtId="0" fontId="13" fillId="12" borderId="4" xfId="0" applyFont="1" applyFill="1" applyBorder="1" applyAlignment="1">
      <alignment horizontal="center" vertical="center"/>
    </xf>
    <xf numFmtId="0" fontId="13" fillId="12" borderId="5"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0" xfId="0" applyFont="1" applyFill="1" applyBorder="1" applyAlignment="1">
      <alignment horizontal="center" vertical="center"/>
    </xf>
    <xf numFmtId="0" fontId="13" fillId="12" borderId="8" xfId="0" applyFont="1" applyFill="1" applyBorder="1" applyAlignment="1">
      <alignment horizontal="center" vertical="center"/>
    </xf>
    <xf numFmtId="0" fontId="17" fillId="11" borderId="4" xfId="4" applyNumberFormat="1" applyFont="1" applyFill="1" applyBorder="1" applyAlignment="1">
      <alignment horizontal="left" vertical="top" wrapText="1"/>
    </xf>
    <xf numFmtId="0" fontId="17" fillId="11" borderId="5" xfId="4" applyNumberFormat="1" applyFont="1" applyFill="1" applyBorder="1" applyAlignment="1">
      <alignment horizontal="left" vertical="top" wrapText="1"/>
    </xf>
    <xf numFmtId="0" fontId="17" fillId="11" borderId="6" xfId="4" applyNumberFormat="1" applyFont="1" applyFill="1" applyBorder="1" applyAlignment="1">
      <alignment horizontal="left" vertical="top" wrapText="1"/>
    </xf>
    <xf numFmtId="0" fontId="17" fillId="11" borderId="7" xfId="4" applyNumberFormat="1" applyFont="1" applyFill="1" applyBorder="1" applyAlignment="1">
      <alignment horizontal="left" vertical="top" wrapText="1"/>
    </xf>
    <xf numFmtId="0" fontId="17" fillId="11" borderId="0" xfId="4" applyNumberFormat="1" applyFont="1" applyFill="1" applyBorder="1" applyAlignment="1">
      <alignment horizontal="left" vertical="top" wrapText="1"/>
    </xf>
    <xf numFmtId="0" fontId="17" fillId="11" borderId="8" xfId="4" applyNumberFormat="1" applyFont="1" applyFill="1" applyBorder="1" applyAlignment="1">
      <alignment horizontal="left" vertical="top" wrapText="1"/>
    </xf>
    <xf numFmtId="0" fontId="22" fillId="11" borderId="9" xfId="5" applyNumberFormat="1" applyFont="1" applyFill="1" applyBorder="1" applyAlignment="1">
      <alignment horizontal="center" vertical="top" wrapText="1"/>
    </xf>
    <xf numFmtId="0" fontId="22" fillId="11" borderId="10" xfId="5" applyNumberFormat="1" applyFont="1" applyFill="1" applyBorder="1" applyAlignment="1">
      <alignment horizontal="center" vertical="top" wrapText="1"/>
    </xf>
    <xf numFmtId="0" fontId="22" fillId="11" borderId="11" xfId="5" applyNumberFormat="1" applyFont="1" applyFill="1" applyBorder="1" applyAlignment="1">
      <alignment horizontal="center" vertical="top" wrapText="1"/>
    </xf>
    <xf numFmtId="10" fontId="4" fillId="4" borderId="13" xfId="2" applyNumberFormat="1"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7" borderId="15" xfId="0" applyNumberFormat="1" applyFont="1" applyFill="1" applyBorder="1" applyAlignment="1">
      <alignment horizontal="center" vertical="center" wrapText="1"/>
    </xf>
    <xf numFmtId="0" fontId="5" fillId="7" borderId="15" xfId="0" applyFont="1" applyFill="1" applyBorder="1" applyAlignment="1">
      <alignment horizontal="center" vertical="center" wrapText="1"/>
    </xf>
    <xf numFmtId="9" fontId="5" fillId="7" borderId="15" xfId="2" applyFont="1" applyFill="1" applyBorder="1" applyAlignment="1">
      <alignment horizontal="center" vertical="center" wrapText="1"/>
    </xf>
    <xf numFmtId="2" fontId="5" fillId="4" borderId="15" xfId="1" applyNumberFormat="1" applyFont="1" applyFill="1" applyBorder="1" applyAlignment="1">
      <alignment horizontal="center" vertical="center"/>
    </xf>
    <xf numFmtId="2" fontId="5" fillId="7" borderId="15" xfId="1" applyNumberFormat="1" applyFont="1" applyFill="1" applyBorder="1" applyAlignment="1">
      <alignment horizontal="center" vertical="center"/>
    </xf>
  </cellXfs>
  <cellStyles count="6">
    <cellStyle name="Bad" xfId="4" builtinId="27"/>
    <cellStyle name="Comma" xfId="1" builtinId="3"/>
    <cellStyle name="Good" xfId="3" builtinId="26"/>
    <cellStyle name="Hyperlink" xfId="5" builtinId="8"/>
    <cellStyle name="Normal" xfId="0" builtinId="0"/>
    <cellStyle name="Percent" xfId="2" builtinId="5"/>
  </cellStyles>
  <dxfs count="8">
    <dxf>
      <fill>
        <patternFill>
          <bgColor rgb="FFFF0000"/>
        </patternFill>
      </fill>
    </dxf>
    <dxf>
      <font>
        <color auto="1"/>
      </font>
      <fill>
        <patternFill>
          <bgColor rgb="FFFF0000"/>
        </patternFill>
      </fill>
    </dxf>
    <dxf>
      <fill>
        <patternFill>
          <bgColor theme="5"/>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2</xdr:col>
      <xdr:colOff>1400734</xdr:colOff>
      <xdr:row>10</xdr:row>
      <xdr:rowOff>56029</xdr:rowOff>
    </xdr:from>
    <xdr:to>
      <xdr:col>2</xdr:col>
      <xdr:colOff>3171263</xdr:colOff>
      <xdr:row>13</xdr:row>
      <xdr:rowOff>100853</xdr:rowOff>
    </xdr:to>
    <xdr:sp macro="" textlink="">
      <xdr:nvSpPr>
        <xdr:cNvPr id="2" name="TextBox 1"/>
        <xdr:cNvSpPr txBox="1"/>
      </xdr:nvSpPr>
      <xdr:spPr>
        <a:xfrm>
          <a:off x="3260910" y="1580029"/>
          <a:ext cx="1770529" cy="6163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tx2"/>
              </a:solidFill>
            </a:rPr>
            <a:t>Input total</a:t>
          </a:r>
          <a:r>
            <a:rPr lang="en-US" sz="1100" baseline="0">
              <a:solidFill>
                <a:schemeClr val="tx2"/>
              </a:solidFill>
            </a:rPr>
            <a:t> deployment for each time period in MW in these boxes</a:t>
          </a:r>
          <a:endParaRPr lang="en-US" sz="1100">
            <a:solidFill>
              <a:schemeClr val="tx2"/>
            </a:solidFill>
          </a:endParaRPr>
        </a:p>
      </xdr:txBody>
    </xdr:sp>
    <xdr:clientData/>
  </xdr:twoCellAnchor>
  <xdr:twoCellAnchor>
    <xdr:from>
      <xdr:col>2</xdr:col>
      <xdr:colOff>3160059</xdr:colOff>
      <xdr:row>8</xdr:row>
      <xdr:rowOff>67235</xdr:rowOff>
    </xdr:from>
    <xdr:to>
      <xdr:col>2</xdr:col>
      <xdr:colOff>3473824</xdr:colOff>
      <xdr:row>15</xdr:row>
      <xdr:rowOff>123264</xdr:rowOff>
    </xdr:to>
    <xdr:sp macro="" textlink="">
      <xdr:nvSpPr>
        <xdr:cNvPr id="9" name="Left Brace 8"/>
        <xdr:cNvSpPr/>
      </xdr:nvSpPr>
      <xdr:spPr>
        <a:xfrm>
          <a:off x="5020235" y="1210235"/>
          <a:ext cx="313765" cy="1389529"/>
        </a:xfrm>
        <a:prstGeom prst="leftBrac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1284193</xdr:colOff>
      <xdr:row>46</xdr:row>
      <xdr:rowOff>6723</xdr:rowOff>
    </xdr:from>
    <xdr:to>
      <xdr:col>2</xdr:col>
      <xdr:colOff>3054722</xdr:colOff>
      <xdr:row>49</xdr:row>
      <xdr:rowOff>51547</xdr:rowOff>
    </xdr:to>
    <xdr:sp macro="" textlink="">
      <xdr:nvSpPr>
        <xdr:cNvPr id="10" name="TextBox 9"/>
        <xdr:cNvSpPr txBox="1"/>
      </xdr:nvSpPr>
      <xdr:spPr>
        <a:xfrm>
          <a:off x="3144369" y="7436223"/>
          <a:ext cx="1770529" cy="6163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t>Input total</a:t>
          </a:r>
          <a:r>
            <a:rPr lang="en-US" sz="1100" baseline="0"/>
            <a:t> deployment for each time period in MW in these boxes</a:t>
          </a:r>
          <a:endParaRPr lang="en-US" sz="1100"/>
        </a:p>
      </xdr:txBody>
    </xdr:sp>
    <xdr:clientData/>
  </xdr:twoCellAnchor>
  <xdr:twoCellAnchor>
    <xdr:from>
      <xdr:col>2</xdr:col>
      <xdr:colOff>3077135</xdr:colOff>
      <xdr:row>44</xdr:row>
      <xdr:rowOff>40341</xdr:rowOff>
    </xdr:from>
    <xdr:to>
      <xdr:col>2</xdr:col>
      <xdr:colOff>3390900</xdr:colOff>
      <xdr:row>51</xdr:row>
      <xdr:rowOff>96370</xdr:rowOff>
    </xdr:to>
    <xdr:sp macro="" textlink="">
      <xdr:nvSpPr>
        <xdr:cNvPr id="11" name="Left Brace 10"/>
        <xdr:cNvSpPr/>
      </xdr:nvSpPr>
      <xdr:spPr>
        <a:xfrm>
          <a:off x="4937311" y="7088841"/>
          <a:ext cx="313765" cy="1389529"/>
        </a:xfrm>
        <a:prstGeom prst="leftBrac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ergy.gov/eere/sunshot/sunshot-prize-race-7-day-solar" TargetMode="External"/><Relationship Id="rId1" Type="http://schemas.openxmlformats.org/officeDocument/2006/relationships/hyperlink" Target="http://www.energy.gov/eere/sunshot/sunshot-prize-race-7-day-sola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topLeftCell="A37" zoomScale="85" zoomScaleNormal="85" workbookViewId="0">
      <selection activeCell="C74" sqref="C74"/>
    </sheetView>
  </sheetViews>
  <sheetFormatPr defaultRowHeight="15" x14ac:dyDescent="0.25"/>
  <cols>
    <col min="1" max="1" width="28.140625" style="13" customWidth="1"/>
    <col min="2" max="2" width="3" style="13" customWidth="1"/>
    <col min="3" max="3" width="52.85546875" style="13" customWidth="1"/>
    <col min="4" max="4" width="26.5703125" style="13" customWidth="1"/>
    <col min="5" max="5" width="3.28515625" style="13" customWidth="1"/>
    <col min="6" max="6" width="18.28515625" style="15" customWidth="1"/>
    <col min="7" max="7" width="18.85546875" style="15" customWidth="1"/>
    <col min="8" max="8" width="20" style="15" customWidth="1"/>
    <col min="9" max="9" width="21.28515625" style="15" customWidth="1"/>
    <col min="10" max="10" width="3.140625" style="13" customWidth="1"/>
    <col min="11" max="12" width="11.5703125" style="13" bestFit="1" customWidth="1"/>
    <col min="13" max="19" width="9.140625" style="13"/>
    <col min="20" max="20" width="9.140625" style="13" customWidth="1"/>
    <col min="21" max="16384" width="9.140625" style="13"/>
  </cols>
  <sheetData>
    <row r="1" spans="1:13" ht="15" customHeight="1" x14ac:dyDescent="0.25">
      <c r="A1" s="143" t="s">
        <v>142</v>
      </c>
      <c r="B1" s="144"/>
      <c r="C1" s="144"/>
      <c r="D1" s="144"/>
      <c r="E1" s="144"/>
      <c r="F1" s="144"/>
      <c r="G1" s="144"/>
      <c r="H1" s="144"/>
      <c r="I1" s="145"/>
    </row>
    <row r="2" spans="1:13" x14ac:dyDescent="0.25">
      <c r="A2" s="146"/>
      <c r="B2" s="147"/>
      <c r="C2" s="147"/>
      <c r="D2" s="147"/>
      <c r="E2" s="147"/>
      <c r="F2" s="147"/>
      <c r="G2" s="147"/>
      <c r="H2" s="147"/>
      <c r="I2" s="148"/>
    </row>
    <row r="3" spans="1:13" ht="22.5" customHeight="1" x14ac:dyDescent="0.25">
      <c r="A3" s="146"/>
      <c r="B3" s="147"/>
      <c r="C3" s="147"/>
      <c r="D3" s="147"/>
      <c r="E3" s="147"/>
      <c r="F3" s="147"/>
      <c r="G3" s="147"/>
      <c r="H3" s="147"/>
      <c r="I3" s="148"/>
    </row>
    <row r="4" spans="1:13" x14ac:dyDescent="0.25">
      <c r="A4" s="149" t="s">
        <v>140</v>
      </c>
      <c r="B4" s="150"/>
      <c r="C4" s="150"/>
      <c r="D4" s="150"/>
      <c r="E4" s="150"/>
      <c r="F4" s="150"/>
      <c r="G4" s="150"/>
      <c r="H4" s="150"/>
      <c r="I4" s="151"/>
    </row>
    <row r="5" spans="1:13" x14ac:dyDescent="0.25">
      <c r="A5" s="85" t="s">
        <v>134</v>
      </c>
      <c r="B5" s="86"/>
      <c r="C5" s="86"/>
      <c r="D5" s="86"/>
      <c r="E5" s="86"/>
      <c r="F5" s="86"/>
      <c r="G5" s="86"/>
      <c r="H5" s="86"/>
      <c r="I5" s="87"/>
    </row>
    <row r="6" spans="1:13" x14ac:dyDescent="0.25">
      <c r="A6" s="88"/>
      <c r="B6" s="89"/>
      <c r="C6" s="89"/>
      <c r="D6" s="89"/>
      <c r="E6" s="89"/>
      <c r="F6" s="89"/>
      <c r="G6" s="89"/>
      <c r="H6" s="89"/>
      <c r="I6" s="90"/>
    </row>
    <row r="7" spans="1:13" x14ac:dyDescent="0.25">
      <c r="A7" s="64"/>
      <c r="B7" s="65"/>
      <c r="C7" s="66"/>
      <c r="D7" s="66"/>
      <c r="E7" s="66"/>
      <c r="F7" s="67"/>
      <c r="G7" s="67"/>
      <c r="H7" s="67"/>
      <c r="I7" s="68"/>
    </row>
    <row r="8" spans="1:13" s="14" customFormat="1" ht="47.25" customHeight="1" x14ac:dyDescent="0.25">
      <c r="A8" s="59" t="s">
        <v>18</v>
      </c>
      <c r="B8" s="60"/>
      <c r="C8" s="60" t="s">
        <v>17</v>
      </c>
      <c r="D8" s="61" t="s">
        <v>122</v>
      </c>
      <c r="E8" s="16"/>
      <c r="F8" s="62" t="s">
        <v>131</v>
      </c>
      <c r="G8" s="63" t="s">
        <v>128</v>
      </c>
      <c r="H8" s="62" t="s">
        <v>129</v>
      </c>
      <c r="I8" s="63" t="s">
        <v>130</v>
      </c>
      <c r="J8" s="17"/>
    </row>
    <row r="9" spans="1:13" ht="15" customHeight="1" x14ac:dyDescent="0.25">
      <c r="A9" s="11">
        <v>0</v>
      </c>
      <c r="B9" s="18">
        <v>7</v>
      </c>
      <c r="C9" s="12" t="s">
        <v>0</v>
      </c>
      <c r="D9" s="19">
        <v>9</v>
      </c>
      <c r="E9" s="20">
        <f>($H$9-B9)^2</f>
        <v>40.495867768595041</v>
      </c>
      <c r="F9" s="125">
        <f>NPV(0.1,D10:D16)+D9</f>
        <v>10.241842646118309</v>
      </c>
      <c r="G9" s="156">
        <f>F9/D17</f>
        <v>0.93107660419257354</v>
      </c>
      <c r="H9" s="157">
        <f>SUMPRODUCT(D9:D16,B9:B16)/D17</f>
        <v>13.363636363636363</v>
      </c>
      <c r="I9" s="158">
        <f>SQRT(SUMPRODUCT(E9:E16,D9:D16)/D17)</f>
        <v>13.499311277197725</v>
      </c>
      <c r="J9" s="21">
        <f>F9</f>
        <v>10.241842646118309</v>
      </c>
    </row>
    <row r="10" spans="1:13" ht="15" customHeight="1" x14ac:dyDescent="0.25">
      <c r="A10" s="11">
        <v>1</v>
      </c>
      <c r="B10" s="18">
        <v>14</v>
      </c>
      <c r="C10" s="12" t="s">
        <v>2</v>
      </c>
      <c r="D10" s="19">
        <v>0</v>
      </c>
      <c r="E10" s="20">
        <f>($H$9-B10)^2</f>
        <v>0.40495867768595084</v>
      </c>
      <c r="F10" s="126"/>
      <c r="G10" s="156"/>
      <c r="H10" s="157"/>
      <c r="I10" s="158"/>
      <c r="J10" s="22">
        <f>G9</f>
        <v>0.93107660419257354</v>
      </c>
      <c r="M10" s="23"/>
    </row>
    <row r="11" spans="1:13" ht="15" customHeight="1" x14ac:dyDescent="0.25">
      <c r="A11" s="11">
        <v>2</v>
      </c>
      <c r="B11" s="18">
        <v>21</v>
      </c>
      <c r="C11" s="12" t="s">
        <v>3</v>
      </c>
      <c r="D11" s="19">
        <v>0</v>
      </c>
      <c r="E11" s="20">
        <f>($H$9-B11)^2</f>
        <v>58.314049586776868</v>
      </c>
      <c r="F11" s="126"/>
      <c r="G11" s="156"/>
      <c r="H11" s="157"/>
      <c r="I11" s="158"/>
      <c r="J11" s="21">
        <f>H9</f>
        <v>13.363636363636363</v>
      </c>
    </row>
    <row r="12" spans="1:13" ht="15" customHeight="1" x14ac:dyDescent="0.25">
      <c r="A12" s="11">
        <v>3</v>
      </c>
      <c r="B12" s="18">
        <v>28</v>
      </c>
      <c r="C12" s="12" t="s">
        <v>4</v>
      </c>
      <c r="D12" s="19">
        <v>0</v>
      </c>
      <c r="E12" s="20">
        <f t="shared" ref="E12:E16" si="0">($H$9-B12)^2</f>
        <v>214.22314049586777</v>
      </c>
      <c r="F12" s="127"/>
      <c r="G12" s="156"/>
      <c r="H12" s="157"/>
      <c r="I12" s="158"/>
      <c r="J12" s="24">
        <f>I9</f>
        <v>13.499311277197725</v>
      </c>
    </row>
    <row r="13" spans="1:13" ht="15" customHeight="1" x14ac:dyDescent="0.25">
      <c r="A13" s="11">
        <v>4</v>
      </c>
      <c r="B13" s="18">
        <v>35</v>
      </c>
      <c r="C13" s="12" t="s">
        <v>5</v>
      </c>
      <c r="D13" s="19">
        <v>0</v>
      </c>
      <c r="E13" s="20">
        <f t="shared" si="0"/>
        <v>468.1322314049587</v>
      </c>
      <c r="F13" s="134" t="s">
        <v>126</v>
      </c>
      <c r="G13" s="135"/>
      <c r="H13" s="135"/>
      <c r="I13" s="136"/>
      <c r="J13" s="25"/>
    </row>
    <row r="14" spans="1:13" ht="15" customHeight="1" x14ac:dyDescent="0.25">
      <c r="A14" s="11">
        <v>5</v>
      </c>
      <c r="B14" s="18">
        <v>42</v>
      </c>
      <c r="C14" s="12" t="s">
        <v>6</v>
      </c>
      <c r="D14" s="19">
        <v>2</v>
      </c>
      <c r="E14" s="20">
        <f t="shared" si="0"/>
        <v>820.04132231404958</v>
      </c>
      <c r="F14" s="153" t="str">
        <f>IF(J9&lt;'M1 Score Table'!A2,0,IF(J9&gt;='M1 Score Table'!A101,'M1 Score Table'!B101,VLOOKUP(J9,'M1 Score Table'!A2:B101,2,TRUE)))</f>
        <v>90</v>
      </c>
      <c r="G14" s="155">
        <f>IF(J10&lt;'M2 Score Table'!A2,0,VLOOKUP(J10,'M2 Score Table'!A2:B101,2,TRUE))</f>
        <v>930</v>
      </c>
      <c r="H14" s="153" t="str">
        <f>IF(J11&lt;='M3 Score Table'!A2,'M3 Score Table'!D2,IF(J11&gt;'M3 Score Table'!A101,0,VLOOKUP(J11,'M3 Score Table'!A2:B101,2,TRUE)))</f>
        <v>205</v>
      </c>
      <c r="I14" s="154">
        <f>IF(J12&lt;='M4 Score Table'!A2,1000,IF(J12&gt;= 'M4 Score Table'!A101,0,VLOOKUP(J12, 'M4 Score Table'!A2:B101,2,TRUE)))</f>
        <v>560</v>
      </c>
      <c r="J14" s="25"/>
    </row>
    <row r="15" spans="1:13" ht="15" customHeight="1" x14ac:dyDescent="0.25">
      <c r="A15" s="11">
        <v>6</v>
      </c>
      <c r="B15" s="18">
        <v>49</v>
      </c>
      <c r="C15" s="12" t="s">
        <v>7</v>
      </c>
      <c r="D15" s="19">
        <v>0</v>
      </c>
      <c r="E15" s="20">
        <f t="shared" si="0"/>
        <v>1269.9504132231407</v>
      </c>
      <c r="F15" s="153"/>
      <c r="G15" s="155"/>
      <c r="H15" s="153"/>
      <c r="I15" s="154"/>
      <c r="J15" s="25"/>
    </row>
    <row r="16" spans="1:13" ht="15" customHeight="1" x14ac:dyDescent="0.25">
      <c r="A16" s="11">
        <v>7</v>
      </c>
      <c r="B16" s="18">
        <v>56</v>
      </c>
      <c r="C16" s="12" t="s">
        <v>8</v>
      </c>
      <c r="D16" s="19">
        <v>0</v>
      </c>
      <c r="E16" s="20">
        <f t="shared" si="0"/>
        <v>1817.8595041322317</v>
      </c>
      <c r="F16" s="153"/>
      <c r="G16" s="155"/>
      <c r="H16" s="153"/>
      <c r="I16" s="154"/>
      <c r="J16" s="25"/>
    </row>
    <row r="17" spans="1:10" ht="15" customHeight="1" x14ac:dyDescent="0.25">
      <c r="A17" s="69"/>
      <c r="B17" s="70"/>
      <c r="C17" s="71" t="s">
        <v>132</v>
      </c>
      <c r="D17" s="72">
        <f>SUM(D9:D16)</f>
        <v>11</v>
      </c>
      <c r="E17" s="26"/>
      <c r="F17" s="153"/>
      <c r="G17" s="155"/>
      <c r="H17" s="153"/>
      <c r="I17" s="154"/>
      <c r="J17" s="25"/>
    </row>
    <row r="18" spans="1:10" ht="15.75" x14ac:dyDescent="0.25">
      <c r="A18" s="27" t="s">
        <v>121</v>
      </c>
      <c r="B18" s="28"/>
      <c r="C18" s="29" t="s">
        <v>138</v>
      </c>
      <c r="D18" s="30">
        <v>1.5</v>
      </c>
      <c r="E18" s="26"/>
      <c r="F18" s="116">
        <f>F14+G14+H14+I14</f>
        <v>1785</v>
      </c>
      <c r="G18" s="117"/>
      <c r="H18" s="117"/>
      <c r="I18" s="118"/>
      <c r="J18" s="25"/>
    </row>
    <row r="19" spans="1:10" x14ac:dyDescent="0.25">
      <c r="A19" s="6"/>
      <c r="B19" s="7"/>
      <c r="C19" s="8" t="s">
        <v>125</v>
      </c>
      <c r="D19" s="78">
        <f>SUM(D17:D18)</f>
        <v>12.5</v>
      </c>
      <c r="E19" s="35"/>
      <c r="F19" s="119"/>
      <c r="G19" s="120"/>
      <c r="H19" s="120"/>
      <c r="I19" s="121"/>
      <c r="J19" s="36"/>
    </row>
    <row r="20" spans="1:10" x14ac:dyDescent="0.25">
      <c r="A20" s="31"/>
      <c r="B20" s="32"/>
      <c r="C20" s="37" t="s">
        <v>135</v>
      </c>
      <c r="D20" s="38">
        <f>D17/D19</f>
        <v>0.88</v>
      </c>
      <c r="E20" s="35"/>
      <c r="F20" s="122"/>
      <c r="G20" s="123"/>
      <c r="H20" s="123"/>
      <c r="I20" s="124"/>
      <c r="J20" s="36"/>
    </row>
    <row r="21" spans="1:10" x14ac:dyDescent="0.25">
      <c r="E21" s="35"/>
      <c r="F21" s="93" t="s">
        <v>127</v>
      </c>
      <c r="G21" s="94"/>
      <c r="H21" s="94"/>
      <c r="I21" s="95"/>
      <c r="J21" s="25"/>
    </row>
    <row r="22" spans="1:10" ht="30" customHeight="1" x14ac:dyDescent="0.25">
      <c r="A22" s="56" t="s">
        <v>123</v>
      </c>
      <c r="B22" s="57"/>
      <c r="C22" s="58" t="s">
        <v>124</v>
      </c>
      <c r="D22" s="55" t="s">
        <v>143</v>
      </c>
      <c r="E22" s="35"/>
      <c r="F22" s="96">
        <f>D26+F18</f>
        <v>2275</v>
      </c>
      <c r="G22" s="97"/>
      <c r="H22" s="97"/>
      <c r="I22" s="98"/>
      <c r="J22" s="36"/>
    </row>
    <row r="23" spans="1:10" ht="15" customHeight="1" x14ac:dyDescent="0.25">
      <c r="A23" s="10">
        <v>1</v>
      </c>
      <c r="C23" s="41">
        <v>1.5</v>
      </c>
      <c r="D23" s="152">
        <f>1-SUM(E23:E32)</f>
        <v>0.88842975206611574</v>
      </c>
      <c r="E23" s="42">
        <f>(C23/$C$33)^2</f>
        <v>1.8595041322314047E-2</v>
      </c>
      <c r="F23" s="99"/>
      <c r="G23" s="100"/>
      <c r="H23" s="100"/>
      <c r="I23" s="101"/>
      <c r="J23" s="43">
        <f>D23</f>
        <v>0.88842975206611574</v>
      </c>
    </row>
    <row r="24" spans="1:10" ht="15" customHeight="1" x14ac:dyDescent="0.25">
      <c r="A24" s="10">
        <v>2</v>
      </c>
      <c r="C24" s="41">
        <v>0.5</v>
      </c>
      <c r="D24" s="152"/>
      <c r="E24" s="42">
        <f t="shared" ref="E24:E32" si="1">(C24/$C$33)^2</f>
        <v>2.0661157024793389E-3</v>
      </c>
      <c r="F24" s="99"/>
      <c r="G24" s="100"/>
      <c r="H24" s="100"/>
      <c r="I24" s="101"/>
      <c r="J24" s="36"/>
    </row>
    <row r="25" spans="1:10" ht="15" customHeight="1" x14ac:dyDescent="0.25">
      <c r="A25" s="10">
        <v>3</v>
      </c>
      <c r="C25" s="41">
        <v>1</v>
      </c>
      <c r="D25" s="77" t="s">
        <v>126</v>
      </c>
      <c r="E25" s="42">
        <f t="shared" si="1"/>
        <v>8.2644628099173556E-3</v>
      </c>
      <c r="F25" s="99"/>
      <c r="G25" s="100"/>
      <c r="H25" s="100"/>
      <c r="I25" s="101"/>
      <c r="J25" s="36"/>
    </row>
    <row r="26" spans="1:10" ht="15.75" customHeight="1" x14ac:dyDescent="0.25">
      <c r="A26" s="10">
        <v>4</v>
      </c>
      <c r="C26" s="41">
        <v>2</v>
      </c>
      <c r="D26" s="82">
        <f>IF(J23&gt;= 'M5 Score Table'!A101,'M5 Score Table'!D101,VLOOKUP(J23,'M5 Score Table'!A2:B101,2,TRUE))</f>
        <v>490</v>
      </c>
      <c r="E26" s="42">
        <f t="shared" si="1"/>
        <v>3.3057851239669422E-2</v>
      </c>
      <c r="F26" s="99"/>
      <c r="G26" s="100"/>
      <c r="H26" s="100"/>
      <c r="I26" s="101"/>
      <c r="J26" s="36"/>
    </row>
    <row r="27" spans="1:10" ht="15.75" customHeight="1" x14ac:dyDescent="0.25">
      <c r="A27" s="10">
        <v>5</v>
      </c>
      <c r="C27" s="41">
        <v>1</v>
      </c>
      <c r="D27" s="83"/>
      <c r="E27" s="42">
        <f t="shared" si="1"/>
        <v>8.2644628099173556E-3</v>
      </c>
      <c r="F27" s="99"/>
      <c r="G27" s="100"/>
      <c r="H27" s="100"/>
      <c r="I27" s="101"/>
      <c r="J27" s="36"/>
    </row>
    <row r="28" spans="1:10" ht="15.75" customHeight="1" x14ac:dyDescent="0.25">
      <c r="A28" s="10">
        <v>6</v>
      </c>
      <c r="C28" s="41">
        <v>1</v>
      </c>
      <c r="D28" s="83"/>
      <c r="E28" s="42">
        <f t="shared" si="1"/>
        <v>8.2644628099173556E-3</v>
      </c>
      <c r="F28" s="99"/>
      <c r="G28" s="100"/>
      <c r="H28" s="100"/>
      <c r="I28" s="101"/>
      <c r="J28" s="36"/>
    </row>
    <row r="29" spans="1:10" ht="17.25" customHeight="1" x14ac:dyDescent="0.25">
      <c r="A29" s="10">
        <v>7</v>
      </c>
      <c r="C29" s="41">
        <v>1</v>
      </c>
      <c r="D29" s="83"/>
      <c r="E29" s="42">
        <f t="shared" si="1"/>
        <v>8.2644628099173556E-3</v>
      </c>
      <c r="F29" s="99"/>
      <c r="G29" s="100"/>
      <c r="H29" s="100"/>
      <c r="I29" s="101"/>
      <c r="J29" s="36"/>
    </row>
    <row r="30" spans="1:10" ht="12.75" customHeight="1" x14ac:dyDescent="0.25">
      <c r="A30" s="10">
        <v>8</v>
      </c>
      <c r="C30" s="41">
        <v>1</v>
      </c>
      <c r="D30" s="83"/>
      <c r="E30" s="42">
        <f t="shared" si="1"/>
        <v>8.2644628099173556E-3</v>
      </c>
      <c r="F30" s="99"/>
      <c r="G30" s="100"/>
      <c r="H30" s="100"/>
      <c r="I30" s="101"/>
      <c r="J30" s="36"/>
    </row>
    <row r="31" spans="1:10" ht="15" customHeight="1" x14ac:dyDescent="0.25">
      <c r="A31" s="10">
        <v>9</v>
      </c>
      <c r="C31" s="41">
        <v>1</v>
      </c>
      <c r="D31" s="83"/>
      <c r="E31" s="42">
        <f t="shared" si="1"/>
        <v>8.2644628099173556E-3</v>
      </c>
      <c r="F31" s="99"/>
      <c r="G31" s="100"/>
      <c r="H31" s="100"/>
      <c r="I31" s="101"/>
      <c r="J31" s="36"/>
    </row>
    <row r="32" spans="1:10" ht="15" customHeight="1" x14ac:dyDescent="0.25">
      <c r="A32" s="10">
        <v>10</v>
      </c>
      <c r="C32" s="41">
        <v>1</v>
      </c>
      <c r="D32" s="84"/>
      <c r="E32" s="42">
        <f t="shared" si="1"/>
        <v>8.2644628099173556E-3</v>
      </c>
      <c r="F32" s="99"/>
      <c r="G32" s="100"/>
      <c r="H32" s="100"/>
      <c r="I32" s="101"/>
      <c r="J32" s="36"/>
    </row>
    <row r="33" spans="1:10" ht="15" customHeight="1" x14ac:dyDescent="0.25">
      <c r="A33" s="91" t="s">
        <v>132</v>
      </c>
      <c r="B33" s="92"/>
      <c r="C33" s="81">
        <f>SUM(C23:C32)</f>
        <v>11</v>
      </c>
      <c r="D33" s="44" t="s">
        <v>136</v>
      </c>
      <c r="E33" s="35"/>
      <c r="F33" s="99"/>
      <c r="G33" s="100"/>
      <c r="H33" s="100"/>
      <c r="I33" s="101"/>
      <c r="J33" s="36"/>
    </row>
    <row r="34" spans="1:10" ht="15" customHeight="1" x14ac:dyDescent="0.25">
      <c r="A34" s="6"/>
      <c r="B34" s="7"/>
      <c r="C34" s="8" t="s">
        <v>125</v>
      </c>
      <c r="D34" s="79">
        <f>C33+D18</f>
        <v>12.5</v>
      </c>
      <c r="E34" s="35"/>
      <c r="F34" s="102"/>
      <c r="G34" s="103"/>
      <c r="H34" s="103"/>
      <c r="I34" s="104"/>
      <c r="J34" s="36"/>
    </row>
    <row r="35" spans="1:10" x14ac:dyDescent="0.25">
      <c r="C35" s="45"/>
      <c r="D35" s="35"/>
      <c r="E35" s="35"/>
      <c r="F35" s="46"/>
      <c r="G35" s="46"/>
      <c r="H35" s="46"/>
      <c r="I35" s="46"/>
      <c r="J35" s="36"/>
    </row>
    <row r="36" spans="1:10" x14ac:dyDescent="0.25">
      <c r="C36" s="47"/>
      <c r="D36" s="35"/>
      <c r="E36" s="35"/>
      <c r="F36" s="46"/>
      <c r="G36" s="46"/>
      <c r="H36" s="46"/>
      <c r="I36" s="46"/>
      <c r="J36" s="36"/>
    </row>
    <row r="37" spans="1:10" ht="15" customHeight="1" x14ac:dyDescent="0.25">
      <c r="A37" s="143" t="s">
        <v>141</v>
      </c>
      <c r="B37" s="144"/>
      <c r="C37" s="144"/>
      <c r="D37" s="144"/>
      <c r="E37" s="144"/>
      <c r="F37" s="144"/>
      <c r="G37" s="144"/>
      <c r="H37" s="144"/>
      <c r="I37" s="145"/>
    </row>
    <row r="38" spans="1:10" x14ac:dyDescent="0.25">
      <c r="A38" s="146"/>
      <c r="B38" s="147"/>
      <c r="C38" s="147"/>
      <c r="D38" s="147"/>
      <c r="E38" s="147"/>
      <c r="F38" s="147"/>
      <c r="G38" s="147"/>
      <c r="H38" s="147"/>
      <c r="I38" s="148"/>
    </row>
    <row r="39" spans="1:10" ht="22.5" customHeight="1" x14ac:dyDescent="0.25">
      <c r="A39" s="146"/>
      <c r="B39" s="147"/>
      <c r="C39" s="147"/>
      <c r="D39" s="147"/>
      <c r="E39" s="147"/>
      <c r="F39" s="147"/>
      <c r="G39" s="147"/>
      <c r="H39" s="147"/>
      <c r="I39" s="148"/>
    </row>
    <row r="40" spans="1:10" x14ac:dyDescent="0.25">
      <c r="A40" s="149" t="s">
        <v>140</v>
      </c>
      <c r="B40" s="150"/>
      <c r="C40" s="150"/>
      <c r="D40" s="150"/>
      <c r="E40" s="150"/>
      <c r="F40" s="150"/>
      <c r="G40" s="150"/>
      <c r="H40" s="150"/>
      <c r="I40" s="151"/>
    </row>
    <row r="41" spans="1:10" x14ac:dyDescent="0.25">
      <c r="A41" s="137" t="s">
        <v>137</v>
      </c>
      <c r="B41" s="138"/>
      <c r="C41" s="138"/>
      <c r="D41" s="138"/>
      <c r="E41" s="138"/>
      <c r="F41" s="138"/>
      <c r="G41" s="138"/>
      <c r="H41" s="138"/>
      <c r="I41" s="139"/>
      <c r="J41" s="36"/>
    </row>
    <row r="42" spans="1:10" x14ac:dyDescent="0.25">
      <c r="A42" s="140"/>
      <c r="B42" s="141"/>
      <c r="C42" s="141"/>
      <c r="D42" s="141"/>
      <c r="E42" s="141"/>
      <c r="F42" s="141"/>
      <c r="G42" s="141"/>
      <c r="H42" s="141"/>
      <c r="I42" s="142"/>
      <c r="J42" s="36"/>
    </row>
    <row r="43" spans="1:10" x14ac:dyDescent="0.25">
      <c r="A43" s="64"/>
      <c r="B43" s="65"/>
      <c r="C43" s="66"/>
      <c r="D43" s="66"/>
      <c r="E43" s="66"/>
      <c r="F43" s="67"/>
      <c r="G43" s="67"/>
      <c r="H43" s="67"/>
      <c r="I43" s="68"/>
      <c r="J43" s="36"/>
    </row>
    <row r="44" spans="1:10" s="14" customFormat="1" ht="45" x14ac:dyDescent="0.25">
      <c r="A44" s="59" t="s">
        <v>18</v>
      </c>
      <c r="B44" s="60"/>
      <c r="C44" s="60" t="s">
        <v>17</v>
      </c>
      <c r="D44" s="61" t="s">
        <v>122</v>
      </c>
      <c r="E44" s="16"/>
      <c r="F44" s="62" t="s">
        <v>131</v>
      </c>
      <c r="G44" s="63" t="s">
        <v>128</v>
      </c>
      <c r="H44" s="62" t="s">
        <v>129</v>
      </c>
      <c r="I44" s="63" t="s">
        <v>130</v>
      </c>
      <c r="J44" s="25"/>
    </row>
    <row r="45" spans="1:10" ht="15" customHeight="1" x14ac:dyDescent="0.25">
      <c r="A45" s="11">
        <v>0</v>
      </c>
      <c r="B45" s="18">
        <v>49</v>
      </c>
      <c r="C45" s="12" t="s">
        <v>1</v>
      </c>
      <c r="D45" s="19">
        <v>1</v>
      </c>
      <c r="E45" s="20">
        <f>($H$45-B45)^2</f>
        <v>1067.1111111111113</v>
      </c>
      <c r="F45" s="125">
        <f>NPV(0.1,D46:D52)+D45</f>
        <v>9.8577613446302674</v>
      </c>
      <c r="G45" s="128">
        <f>F45/D56</f>
        <v>0.57986831439001574</v>
      </c>
      <c r="H45" s="125">
        <f>SUMPRODUCT(D45:D52,B45:B52)/SUM(D45:D52)</f>
        <v>81.666666666666671</v>
      </c>
      <c r="I45" s="131">
        <f>SQRT(SUMPRODUCT(E45:E52,D45:D52)/SUM(D45:D52))</f>
        <v>16.098309089949648</v>
      </c>
      <c r="J45" s="21">
        <f>F45</f>
        <v>9.8577613446302674</v>
      </c>
    </row>
    <row r="46" spans="1:10" ht="15" customHeight="1" x14ac:dyDescent="0.25">
      <c r="A46" s="11">
        <v>1</v>
      </c>
      <c r="B46" s="18">
        <f>B45+7</f>
        <v>56</v>
      </c>
      <c r="C46" s="12" t="s">
        <v>8</v>
      </c>
      <c r="D46" s="19">
        <v>1</v>
      </c>
      <c r="E46" s="20">
        <f>($H$45-B46)^2</f>
        <v>658.77777777777806</v>
      </c>
      <c r="F46" s="126"/>
      <c r="G46" s="129"/>
      <c r="H46" s="126"/>
      <c r="I46" s="132"/>
      <c r="J46" s="22">
        <f>G45</f>
        <v>0.57986831439001574</v>
      </c>
    </row>
    <row r="47" spans="1:10" ht="15" customHeight="1" x14ac:dyDescent="0.25">
      <c r="A47" s="11">
        <v>2</v>
      </c>
      <c r="B47" s="18">
        <f t="shared" ref="B47:B52" si="2">B46+7</f>
        <v>63</v>
      </c>
      <c r="C47" s="12" t="s">
        <v>9</v>
      </c>
      <c r="D47" s="19">
        <v>1</v>
      </c>
      <c r="E47" s="20">
        <f>($H$45-B47)^2</f>
        <v>348.44444444444463</v>
      </c>
      <c r="F47" s="126"/>
      <c r="G47" s="129"/>
      <c r="H47" s="126"/>
      <c r="I47" s="132"/>
      <c r="J47" s="21">
        <f>H45</f>
        <v>81.666666666666671</v>
      </c>
    </row>
    <row r="48" spans="1:10" ht="15" customHeight="1" x14ac:dyDescent="0.25">
      <c r="A48" s="11">
        <v>3</v>
      </c>
      <c r="B48" s="18">
        <f t="shared" si="2"/>
        <v>70</v>
      </c>
      <c r="C48" s="12" t="s">
        <v>10</v>
      </c>
      <c r="D48" s="19">
        <v>2</v>
      </c>
      <c r="E48" s="20">
        <f t="shared" ref="E48:E52" si="3">($H$45-B48)^2</f>
        <v>136.11111111111123</v>
      </c>
      <c r="F48" s="127"/>
      <c r="G48" s="130"/>
      <c r="H48" s="127"/>
      <c r="I48" s="133"/>
      <c r="J48" s="21">
        <f>I45</f>
        <v>16.098309089949648</v>
      </c>
    </row>
    <row r="49" spans="1:10" ht="15" customHeight="1" x14ac:dyDescent="0.25">
      <c r="A49" s="11">
        <v>4</v>
      </c>
      <c r="B49" s="18">
        <f t="shared" si="2"/>
        <v>77</v>
      </c>
      <c r="C49" s="12" t="s">
        <v>11</v>
      </c>
      <c r="D49" s="19">
        <v>1</v>
      </c>
      <c r="E49" s="20">
        <f t="shared" si="3"/>
        <v>21.777777777777821</v>
      </c>
      <c r="F49" s="134" t="s">
        <v>126</v>
      </c>
      <c r="G49" s="135"/>
      <c r="H49" s="135"/>
      <c r="I49" s="136"/>
      <c r="J49" s="25"/>
    </row>
    <row r="50" spans="1:10" ht="15" customHeight="1" x14ac:dyDescent="0.25">
      <c r="A50" s="11">
        <v>5</v>
      </c>
      <c r="B50" s="18">
        <f t="shared" si="2"/>
        <v>84</v>
      </c>
      <c r="C50" s="12" t="s">
        <v>12</v>
      </c>
      <c r="D50" s="19">
        <v>2</v>
      </c>
      <c r="E50" s="20">
        <f t="shared" si="3"/>
        <v>5.4444444444444224</v>
      </c>
      <c r="F50" s="107">
        <f>IF(J45&gt;='M1 Score Table'!C101,'M1 Score Table'!D101,IF(J45&lt;'M1 Score Table'!C2,0,VLOOKUP(J45,'M1 Score Table'!C2:D101, 2,TRUE)))</f>
        <v>0</v>
      </c>
      <c r="G50" s="110">
        <f>IF(J46&lt;'M2 Score Table'!A2,0,VLOOKUP(J46,'M2 Score Table'!A2:B101,2,TRUE))</f>
        <v>570</v>
      </c>
      <c r="H50" s="107">
        <f>IF(J47&lt;='M4 Score Table'!C2,'M4 Score Table'!D2,IF(J47&gt;'M4 Score Table'!C101,0,VLOOKUP(J47,'M3 Score Table'!C2:D101,2,TRUE)))</f>
        <v>0</v>
      </c>
      <c r="I50" s="113">
        <f>IF(J48&lt;='M4 Score Table'!C2,'M4 Score Table'!D2,IF(J48&gt;'M4 Score Table'!C101,0,VLOOKUP(J48,'M4 Score Table'!C2:D101,2,TRUE)))</f>
        <v>1000</v>
      </c>
      <c r="J50" s="25"/>
    </row>
    <row r="51" spans="1:10" ht="15" customHeight="1" x14ac:dyDescent="0.25">
      <c r="A51" s="11">
        <v>6</v>
      </c>
      <c r="B51" s="18">
        <f t="shared" si="2"/>
        <v>91</v>
      </c>
      <c r="C51" s="12" t="s">
        <v>13</v>
      </c>
      <c r="D51" s="19">
        <v>2</v>
      </c>
      <c r="E51" s="20">
        <f t="shared" si="3"/>
        <v>87.111111111111029</v>
      </c>
      <c r="F51" s="108"/>
      <c r="G51" s="111"/>
      <c r="H51" s="108"/>
      <c r="I51" s="114"/>
      <c r="J51" s="25"/>
    </row>
    <row r="52" spans="1:10" ht="15" customHeight="1" x14ac:dyDescent="0.25">
      <c r="A52" s="11">
        <v>7</v>
      </c>
      <c r="B52" s="49">
        <f t="shared" si="2"/>
        <v>98</v>
      </c>
      <c r="C52" s="12" t="s">
        <v>14</v>
      </c>
      <c r="D52" s="50">
        <v>5</v>
      </c>
      <c r="E52" s="20">
        <f t="shared" si="3"/>
        <v>266.7777777777776</v>
      </c>
      <c r="F52" s="108"/>
      <c r="G52" s="111"/>
      <c r="H52" s="108"/>
      <c r="I52" s="114"/>
      <c r="J52" s="25"/>
    </row>
    <row r="53" spans="1:10" ht="15" customHeight="1" x14ac:dyDescent="0.25">
      <c r="A53" s="73"/>
      <c r="B53" s="74"/>
      <c r="C53" s="75" t="s">
        <v>133</v>
      </c>
      <c r="D53" s="80">
        <f>SUM(D45:D52)</f>
        <v>15</v>
      </c>
      <c r="E53" s="26"/>
      <c r="F53" s="109"/>
      <c r="G53" s="112"/>
      <c r="H53" s="109"/>
      <c r="I53" s="115"/>
      <c r="J53" s="25"/>
    </row>
    <row r="54" spans="1:10" ht="15" customHeight="1" x14ac:dyDescent="0.25">
      <c r="A54" s="40" t="s">
        <v>121</v>
      </c>
      <c r="B54" s="40"/>
      <c r="C54" s="51" t="s">
        <v>139</v>
      </c>
      <c r="D54" s="52">
        <v>2</v>
      </c>
      <c r="E54" s="26"/>
      <c r="F54" s="116">
        <f>F50+G50+H50+I50</f>
        <v>1570</v>
      </c>
      <c r="G54" s="117"/>
      <c r="H54" s="117"/>
      <c r="I54" s="118"/>
      <c r="J54" s="25"/>
    </row>
    <row r="55" spans="1:10" ht="15" customHeight="1" x14ac:dyDescent="0.25">
      <c r="A55" s="53"/>
      <c r="B55" s="39"/>
      <c r="C55" s="37" t="s">
        <v>135</v>
      </c>
      <c r="D55" s="38">
        <f>D53/D56</f>
        <v>0.88235294117647056</v>
      </c>
      <c r="E55" s="35"/>
      <c r="F55" s="119"/>
      <c r="G55" s="120"/>
      <c r="H55" s="120"/>
      <c r="I55" s="121"/>
      <c r="J55" s="36"/>
    </row>
    <row r="56" spans="1:10" ht="15" customHeight="1" x14ac:dyDescent="0.25">
      <c r="A56" s="31"/>
      <c r="B56" s="32"/>
      <c r="C56" s="33" t="s">
        <v>125</v>
      </c>
      <c r="D56" s="34">
        <f>SUM(D53:D54)</f>
        <v>17</v>
      </c>
      <c r="E56" s="35"/>
      <c r="F56" s="122"/>
      <c r="G56" s="123"/>
      <c r="H56" s="123"/>
      <c r="I56" s="124"/>
      <c r="J56" s="36"/>
    </row>
    <row r="57" spans="1:10" x14ac:dyDescent="0.25">
      <c r="C57" s="47"/>
      <c r="D57" s="35"/>
      <c r="E57" s="35"/>
      <c r="F57" s="93" t="s">
        <v>127</v>
      </c>
      <c r="G57" s="94"/>
      <c r="H57" s="94"/>
      <c r="I57" s="95"/>
      <c r="J57" s="36"/>
    </row>
    <row r="58" spans="1:10" ht="30" customHeight="1" x14ac:dyDescent="0.25">
      <c r="A58" s="56" t="s">
        <v>123</v>
      </c>
      <c r="B58" s="57"/>
      <c r="C58" s="58" t="s">
        <v>124</v>
      </c>
      <c r="D58" s="55" t="s">
        <v>143</v>
      </c>
      <c r="E58" s="35"/>
      <c r="F58" s="96">
        <f>D62+F54</f>
        <v>2020</v>
      </c>
      <c r="G58" s="97"/>
      <c r="H58" s="97"/>
      <c r="I58" s="98"/>
      <c r="J58" s="36"/>
    </row>
    <row r="59" spans="1:10" ht="15" customHeight="1" x14ac:dyDescent="0.25">
      <c r="A59" s="11">
        <v>1</v>
      </c>
      <c r="B59" s="48"/>
      <c r="C59" s="41">
        <v>6</v>
      </c>
      <c r="D59" s="105">
        <f>1-SUM(E59:E63)</f>
        <v>0.60444444444444434</v>
      </c>
      <c r="E59" s="42">
        <f>(C59/$C$69)^2</f>
        <v>0.16000000000000003</v>
      </c>
      <c r="F59" s="99"/>
      <c r="G59" s="100"/>
      <c r="H59" s="100"/>
      <c r="I59" s="101"/>
      <c r="J59" s="54">
        <f>D59</f>
        <v>0.60444444444444434</v>
      </c>
    </row>
    <row r="60" spans="1:10" ht="15" customHeight="1" x14ac:dyDescent="0.25">
      <c r="A60" s="11">
        <v>2</v>
      </c>
      <c r="B60" s="48"/>
      <c r="C60" s="41">
        <v>2</v>
      </c>
      <c r="D60" s="106"/>
      <c r="E60" s="42">
        <f>(C60/$C$69)^2</f>
        <v>1.7777777777777778E-2</v>
      </c>
      <c r="F60" s="99"/>
      <c r="G60" s="100"/>
      <c r="H60" s="100"/>
      <c r="I60" s="101"/>
      <c r="J60" s="36"/>
    </row>
    <row r="61" spans="1:10" ht="15" customHeight="1" x14ac:dyDescent="0.25">
      <c r="A61" s="11">
        <v>3</v>
      </c>
      <c r="B61" s="48"/>
      <c r="C61" s="41">
        <v>0</v>
      </c>
      <c r="D61" s="76" t="s">
        <v>126</v>
      </c>
      <c r="E61" s="42">
        <f t="shared" ref="E61:E68" si="4">(C61/$C$69)^2</f>
        <v>0</v>
      </c>
      <c r="F61" s="99"/>
      <c r="G61" s="100"/>
      <c r="H61" s="100"/>
      <c r="I61" s="101"/>
      <c r="J61" s="36"/>
    </row>
    <row r="62" spans="1:10" ht="15.75" customHeight="1" x14ac:dyDescent="0.25">
      <c r="A62" s="11">
        <v>4</v>
      </c>
      <c r="B62" s="48"/>
      <c r="C62" s="41">
        <v>0</v>
      </c>
      <c r="D62" s="82">
        <f>IF(J59&gt;='M5 Score Table'!C101,'M5 Score Table'!D101,VLOOKUP(J59,'M5 Score Table'!C2:D101,2,TRUE))</f>
        <v>450</v>
      </c>
      <c r="E62" s="42">
        <f t="shared" si="4"/>
        <v>0</v>
      </c>
      <c r="F62" s="99"/>
      <c r="G62" s="100"/>
      <c r="H62" s="100"/>
      <c r="I62" s="101"/>
      <c r="J62" s="36"/>
    </row>
    <row r="63" spans="1:10" ht="15.75" customHeight="1" x14ac:dyDescent="0.25">
      <c r="A63" s="11">
        <v>5</v>
      </c>
      <c r="B63" s="48"/>
      <c r="C63" s="41">
        <v>7</v>
      </c>
      <c r="D63" s="83"/>
      <c r="E63" s="42">
        <f t="shared" si="4"/>
        <v>0.21777777777777779</v>
      </c>
      <c r="F63" s="99"/>
      <c r="G63" s="100"/>
      <c r="H63" s="100"/>
      <c r="I63" s="101"/>
      <c r="J63" s="36"/>
    </row>
    <row r="64" spans="1:10" ht="12.75" customHeight="1" x14ac:dyDescent="0.25">
      <c r="A64" s="11">
        <v>6</v>
      </c>
      <c r="B64" s="48"/>
      <c r="C64" s="41">
        <v>0</v>
      </c>
      <c r="D64" s="83"/>
      <c r="E64" s="42">
        <f t="shared" si="4"/>
        <v>0</v>
      </c>
      <c r="F64" s="99"/>
      <c r="G64" s="100"/>
      <c r="H64" s="100"/>
      <c r="I64" s="101"/>
      <c r="J64" s="36"/>
    </row>
    <row r="65" spans="1:10" ht="12.75" customHeight="1" x14ac:dyDescent="0.25">
      <c r="A65" s="11">
        <v>7</v>
      </c>
      <c r="B65" s="48"/>
      <c r="C65" s="41">
        <v>0</v>
      </c>
      <c r="D65" s="83"/>
      <c r="E65" s="42">
        <f t="shared" si="4"/>
        <v>0</v>
      </c>
      <c r="F65" s="99"/>
      <c r="G65" s="100"/>
      <c r="H65" s="100"/>
      <c r="I65" s="101"/>
      <c r="J65" s="36"/>
    </row>
    <row r="66" spans="1:10" ht="13.5" customHeight="1" x14ac:dyDescent="0.25">
      <c r="A66" s="11">
        <v>8</v>
      </c>
      <c r="B66" s="48"/>
      <c r="C66" s="41">
        <v>0</v>
      </c>
      <c r="D66" s="83"/>
      <c r="E66" s="42">
        <f t="shared" si="4"/>
        <v>0</v>
      </c>
      <c r="F66" s="99"/>
      <c r="G66" s="100"/>
      <c r="H66" s="100"/>
      <c r="I66" s="101"/>
      <c r="J66" s="36"/>
    </row>
    <row r="67" spans="1:10" ht="12.75" customHeight="1" x14ac:dyDescent="0.25">
      <c r="A67" s="11">
        <v>9</v>
      </c>
      <c r="B67" s="48"/>
      <c r="C67" s="41">
        <v>0</v>
      </c>
      <c r="D67" s="83"/>
      <c r="E67" s="42">
        <f t="shared" si="4"/>
        <v>0</v>
      </c>
      <c r="F67" s="99"/>
      <c r="G67" s="100"/>
      <c r="H67" s="100"/>
      <c r="I67" s="101"/>
      <c r="J67" s="36"/>
    </row>
    <row r="68" spans="1:10" ht="15.75" x14ac:dyDescent="0.25">
      <c r="A68" s="11">
        <v>10</v>
      </c>
      <c r="B68" s="48"/>
      <c r="C68" s="41">
        <v>0</v>
      </c>
      <c r="D68" s="84"/>
      <c r="E68" s="42">
        <f t="shared" si="4"/>
        <v>0</v>
      </c>
      <c r="F68" s="99"/>
      <c r="G68" s="100"/>
      <c r="H68" s="100"/>
      <c r="I68" s="101"/>
      <c r="J68" s="36"/>
    </row>
    <row r="69" spans="1:10" ht="15" customHeight="1" x14ac:dyDescent="0.25">
      <c r="A69" s="91" t="s">
        <v>133</v>
      </c>
      <c r="B69" s="92"/>
      <c r="C69" s="81">
        <f>SUM(C59:C68)</f>
        <v>15</v>
      </c>
      <c r="D69" s="44" t="s">
        <v>136</v>
      </c>
      <c r="E69" s="35"/>
      <c r="F69" s="99"/>
      <c r="G69" s="100"/>
      <c r="H69" s="100"/>
      <c r="I69" s="101"/>
      <c r="J69" s="36"/>
    </row>
    <row r="70" spans="1:10" ht="15" customHeight="1" x14ac:dyDescent="0.25">
      <c r="A70" s="6"/>
      <c r="B70" s="7"/>
      <c r="C70" s="8" t="s">
        <v>125</v>
      </c>
      <c r="D70" s="79">
        <f>C69+D54</f>
        <v>17</v>
      </c>
      <c r="E70" s="35"/>
      <c r="F70" s="102"/>
      <c r="G70" s="103"/>
      <c r="H70" s="103"/>
      <c r="I70" s="104"/>
      <c r="J70" s="36"/>
    </row>
    <row r="71" spans="1:10" x14ac:dyDescent="0.25">
      <c r="C71" s="45"/>
      <c r="D71" s="35"/>
      <c r="E71" s="35"/>
      <c r="F71" s="46"/>
      <c r="G71" s="46"/>
      <c r="H71" s="46"/>
      <c r="I71" s="46"/>
    </row>
    <row r="72" spans="1:10" x14ac:dyDescent="0.25">
      <c r="C72" s="47"/>
      <c r="D72" s="35"/>
      <c r="E72" s="35"/>
      <c r="F72" s="46"/>
      <c r="G72" s="46"/>
      <c r="H72" s="46"/>
      <c r="I72" s="46"/>
    </row>
  </sheetData>
  <sheetProtection password="C693" sheet="1" objects="1" scenarios="1"/>
  <mergeCells count="36">
    <mergeCell ref="A1:I3"/>
    <mergeCell ref="F9:F12"/>
    <mergeCell ref="G9:G12"/>
    <mergeCell ref="H9:H12"/>
    <mergeCell ref="I9:I12"/>
    <mergeCell ref="A4:I4"/>
    <mergeCell ref="F49:I49"/>
    <mergeCell ref="F22:I34"/>
    <mergeCell ref="F13:I13"/>
    <mergeCell ref="A41:I42"/>
    <mergeCell ref="D26:D32"/>
    <mergeCell ref="A37:I39"/>
    <mergeCell ref="A40:I40"/>
    <mergeCell ref="D23:D24"/>
    <mergeCell ref="F21:I21"/>
    <mergeCell ref="H14:H17"/>
    <mergeCell ref="I14:I17"/>
    <mergeCell ref="F18:I20"/>
    <mergeCell ref="F14:F17"/>
    <mergeCell ref="G14:G17"/>
    <mergeCell ref="D62:D68"/>
    <mergeCell ref="A5:I6"/>
    <mergeCell ref="A33:B33"/>
    <mergeCell ref="F57:I57"/>
    <mergeCell ref="F58:I70"/>
    <mergeCell ref="D59:D60"/>
    <mergeCell ref="A69:B69"/>
    <mergeCell ref="F50:F53"/>
    <mergeCell ref="G50:G53"/>
    <mergeCell ref="H50:H53"/>
    <mergeCell ref="I50:I53"/>
    <mergeCell ref="F54:I56"/>
    <mergeCell ref="F45:F48"/>
    <mergeCell ref="G45:G48"/>
    <mergeCell ref="H45:H48"/>
    <mergeCell ref="I45:I48"/>
  </mergeCells>
  <conditionalFormatting sqref="D20">
    <cfRule type="cellIs" dxfId="7" priority="7" operator="lessThan">
      <formula>0.85</formula>
    </cfRule>
    <cfRule type="cellIs" dxfId="6" priority="8" operator="greaterThan">
      <formula>0.849999</formula>
    </cfRule>
  </conditionalFormatting>
  <conditionalFormatting sqref="D55">
    <cfRule type="cellIs" dxfId="5" priority="5" operator="lessThan">
      <formula>0.85</formula>
    </cfRule>
    <cfRule type="cellIs" dxfId="4" priority="6" operator="greaterThan">
      <formula>0.849999</formula>
    </cfRule>
  </conditionalFormatting>
  <conditionalFormatting sqref="D70">
    <cfRule type="cellIs" dxfId="3" priority="4" operator="notEqual">
      <formula>$D$56</formula>
    </cfRule>
  </conditionalFormatting>
  <conditionalFormatting sqref="D34">
    <cfRule type="cellIs" dxfId="2" priority="3" operator="notEqual">
      <formula>$D$19</formula>
    </cfRule>
  </conditionalFormatting>
  <conditionalFormatting sqref="C69">
    <cfRule type="cellIs" dxfId="1" priority="2" operator="notEqual">
      <formula>$D$53</formula>
    </cfRule>
  </conditionalFormatting>
  <conditionalFormatting sqref="C33">
    <cfRule type="cellIs" dxfId="0" priority="1" operator="notEqual">
      <formula>$D$17</formula>
    </cfRule>
  </conditionalFormatting>
  <hyperlinks>
    <hyperlink ref="A4:I4" r:id="rId1" display="Visit SunShot Prize: Race to 7- Day Solar "/>
    <hyperlink ref="A40:I40" r:id="rId2" display="Visit SunShot Prize: Race to 7- Day Solar "/>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104"/>
  <sheetViews>
    <sheetView workbookViewId="0">
      <pane ySplit="1" topLeftCell="A6" activePane="bottomLeft" state="frozen"/>
      <selection pane="bottomLeft" activeCell="J90" sqref="J90"/>
    </sheetView>
  </sheetViews>
  <sheetFormatPr defaultRowHeight="15" x14ac:dyDescent="0.25"/>
  <cols>
    <col min="1" max="1" width="9.140625" style="2"/>
    <col min="2" max="2" width="6.5703125" style="2" bestFit="1" customWidth="1"/>
    <col min="3" max="3" width="9.140625" style="2"/>
    <col min="4" max="4" width="6.5703125" bestFit="1" customWidth="1"/>
  </cols>
  <sheetData>
    <row r="1" spans="1:7" x14ac:dyDescent="0.25">
      <c r="A1" s="3" t="s">
        <v>119</v>
      </c>
      <c r="B1" s="3" t="s">
        <v>15</v>
      </c>
      <c r="C1" s="3" t="s">
        <v>120</v>
      </c>
      <c r="D1" s="1" t="s">
        <v>15</v>
      </c>
    </row>
    <row r="2" spans="1:7" x14ac:dyDescent="0.25">
      <c r="A2" s="2">
        <v>7.5750000000000002</v>
      </c>
      <c r="B2" s="2" t="s">
        <v>19</v>
      </c>
      <c r="C2" s="2">
        <v>11.362</v>
      </c>
      <c r="D2" t="s">
        <v>19</v>
      </c>
      <c r="G2" s="4" t="str">
        <f t="shared" ref="G2:G33" si="0">U2&amp;V2</f>
        <v/>
      </c>
    </row>
    <row r="3" spans="1:7" x14ac:dyDescent="0.25">
      <c r="A3" s="2">
        <f>A2+0.075</f>
        <v>7.65</v>
      </c>
      <c r="B3" s="2" t="s">
        <v>20</v>
      </c>
      <c r="C3" s="2">
        <f>C2+0.1125</f>
        <v>11.474500000000001</v>
      </c>
      <c r="D3" t="s">
        <v>20</v>
      </c>
      <c r="G3" s="4" t="str">
        <f t="shared" si="0"/>
        <v/>
      </c>
    </row>
    <row r="4" spans="1:7" x14ac:dyDescent="0.25">
      <c r="A4" s="2">
        <f t="shared" ref="A4:A67" si="1">A3+0.075</f>
        <v>7.7250000000000005</v>
      </c>
      <c r="B4" s="2" t="s">
        <v>21</v>
      </c>
      <c r="C4" s="2">
        <f t="shared" ref="C4:C67" si="2">C3+0.1125</f>
        <v>11.587000000000002</v>
      </c>
      <c r="D4" t="s">
        <v>21</v>
      </c>
      <c r="G4" s="4" t="str">
        <f t="shared" si="0"/>
        <v/>
      </c>
    </row>
    <row r="5" spans="1:7" x14ac:dyDescent="0.25">
      <c r="A5" s="2">
        <f t="shared" si="1"/>
        <v>7.8000000000000007</v>
      </c>
      <c r="B5" s="2" t="s">
        <v>22</v>
      </c>
      <c r="C5" s="2">
        <f t="shared" si="2"/>
        <v>11.699500000000002</v>
      </c>
      <c r="D5" t="s">
        <v>22</v>
      </c>
      <c r="G5" s="4" t="str">
        <f t="shared" si="0"/>
        <v/>
      </c>
    </row>
    <row r="6" spans="1:7" x14ac:dyDescent="0.25">
      <c r="A6" s="2">
        <f t="shared" si="1"/>
        <v>7.8750000000000009</v>
      </c>
      <c r="B6" s="2" t="s">
        <v>23</v>
      </c>
      <c r="C6" s="2">
        <f t="shared" si="2"/>
        <v>11.812000000000003</v>
      </c>
      <c r="D6" t="s">
        <v>23</v>
      </c>
      <c r="G6" s="4" t="str">
        <f t="shared" si="0"/>
        <v/>
      </c>
    </row>
    <row r="7" spans="1:7" x14ac:dyDescent="0.25">
      <c r="A7" s="2">
        <f t="shared" si="1"/>
        <v>7.9500000000000011</v>
      </c>
      <c r="B7" s="2" t="s">
        <v>24</v>
      </c>
      <c r="C7" s="2">
        <f t="shared" si="2"/>
        <v>11.924500000000004</v>
      </c>
      <c r="D7" t="s">
        <v>24</v>
      </c>
      <c r="G7" s="4" t="str">
        <f t="shared" si="0"/>
        <v/>
      </c>
    </row>
    <row r="8" spans="1:7" x14ac:dyDescent="0.25">
      <c r="A8" s="2">
        <f t="shared" si="1"/>
        <v>8.0250000000000004</v>
      </c>
      <c r="B8" s="2" t="s">
        <v>25</v>
      </c>
      <c r="C8" s="2">
        <f t="shared" si="2"/>
        <v>12.037000000000004</v>
      </c>
      <c r="D8" t="s">
        <v>25</v>
      </c>
      <c r="G8" s="4" t="str">
        <f t="shared" si="0"/>
        <v/>
      </c>
    </row>
    <row r="9" spans="1:7" x14ac:dyDescent="0.25">
      <c r="A9" s="2">
        <f t="shared" si="1"/>
        <v>8.1</v>
      </c>
      <c r="B9" s="2" t="s">
        <v>26</v>
      </c>
      <c r="C9" s="2">
        <f t="shared" si="2"/>
        <v>12.149500000000005</v>
      </c>
      <c r="D9" t="s">
        <v>26</v>
      </c>
      <c r="G9" s="4" t="str">
        <f t="shared" si="0"/>
        <v/>
      </c>
    </row>
    <row r="10" spans="1:7" x14ac:dyDescent="0.25">
      <c r="A10" s="2">
        <f t="shared" si="1"/>
        <v>8.1749999999999989</v>
      </c>
      <c r="B10" s="2" t="s">
        <v>27</v>
      </c>
      <c r="C10" s="2">
        <f t="shared" si="2"/>
        <v>12.262000000000006</v>
      </c>
      <c r="D10" t="s">
        <v>27</v>
      </c>
      <c r="G10" s="4" t="str">
        <f t="shared" si="0"/>
        <v/>
      </c>
    </row>
    <row r="11" spans="1:7" x14ac:dyDescent="0.25">
      <c r="A11" s="2">
        <f t="shared" si="1"/>
        <v>8.2499999999999982</v>
      </c>
      <c r="B11" s="2" t="s">
        <v>28</v>
      </c>
      <c r="C11" s="2">
        <f t="shared" si="2"/>
        <v>12.374500000000006</v>
      </c>
      <c r="D11" t="s">
        <v>28</v>
      </c>
      <c r="G11" s="4" t="str">
        <f t="shared" si="0"/>
        <v/>
      </c>
    </row>
    <row r="12" spans="1:7" x14ac:dyDescent="0.25">
      <c r="A12" s="2">
        <f t="shared" si="1"/>
        <v>8.3249999999999975</v>
      </c>
      <c r="B12" s="2" t="s">
        <v>29</v>
      </c>
      <c r="C12" s="2">
        <f t="shared" si="2"/>
        <v>12.487000000000007</v>
      </c>
      <c r="D12" t="s">
        <v>29</v>
      </c>
      <c r="G12" s="4" t="str">
        <f t="shared" si="0"/>
        <v/>
      </c>
    </row>
    <row r="13" spans="1:7" x14ac:dyDescent="0.25">
      <c r="A13" s="2">
        <f t="shared" si="1"/>
        <v>8.3999999999999968</v>
      </c>
      <c r="B13" s="2" t="s">
        <v>30</v>
      </c>
      <c r="C13" s="2">
        <f t="shared" si="2"/>
        <v>12.599500000000008</v>
      </c>
      <c r="D13" t="s">
        <v>30</v>
      </c>
      <c r="G13" s="4" t="str">
        <f t="shared" si="0"/>
        <v/>
      </c>
    </row>
    <row r="14" spans="1:7" x14ac:dyDescent="0.25">
      <c r="A14" s="2">
        <f t="shared" si="1"/>
        <v>8.4749999999999961</v>
      </c>
      <c r="B14" s="2" t="s">
        <v>31</v>
      </c>
      <c r="C14" s="2">
        <f t="shared" si="2"/>
        <v>12.712000000000009</v>
      </c>
      <c r="D14" t="s">
        <v>31</v>
      </c>
      <c r="G14" s="4" t="str">
        <f t="shared" si="0"/>
        <v/>
      </c>
    </row>
    <row r="15" spans="1:7" x14ac:dyDescent="0.25">
      <c r="A15" s="2">
        <f t="shared" si="1"/>
        <v>8.5499999999999954</v>
      </c>
      <c r="B15" s="2" t="s">
        <v>32</v>
      </c>
      <c r="C15" s="2">
        <f t="shared" si="2"/>
        <v>12.824500000000009</v>
      </c>
      <c r="D15" t="s">
        <v>32</v>
      </c>
      <c r="G15" s="4" t="str">
        <f t="shared" si="0"/>
        <v/>
      </c>
    </row>
    <row r="16" spans="1:7" x14ac:dyDescent="0.25">
      <c r="A16" s="2">
        <f t="shared" si="1"/>
        <v>8.6249999999999947</v>
      </c>
      <c r="B16" s="2" t="s">
        <v>33</v>
      </c>
      <c r="C16" s="2">
        <f t="shared" si="2"/>
        <v>12.93700000000001</v>
      </c>
      <c r="D16" t="s">
        <v>33</v>
      </c>
      <c r="G16" s="4" t="str">
        <f t="shared" si="0"/>
        <v/>
      </c>
    </row>
    <row r="17" spans="1:7" x14ac:dyDescent="0.25">
      <c r="A17" s="2">
        <f t="shared" si="1"/>
        <v>8.699999999999994</v>
      </c>
      <c r="B17" s="2" t="s">
        <v>34</v>
      </c>
      <c r="C17" s="2">
        <f t="shared" si="2"/>
        <v>13.049500000000011</v>
      </c>
      <c r="D17" t="s">
        <v>34</v>
      </c>
      <c r="G17" s="4" t="str">
        <f t="shared" si="0"/>
        <v/>
      </c>
    </row>
    <row r="18" spans="1:7" x14ac:dyDescent="0.25">
      <c r="A18" s="2">
        <f t="shared" si="1"/>
        <v>8.7749999999999932</v>
      </c>
      <c r="B18" s="2" t="s">
        <v>35</v>
      </c>
      <c r="C18" s="2">
        <f t="shared" si="2"/>
        <v>13.162000000000011</v>
      </c>
      <c r="D18" t="s">
        <v>35</v>
      </c>
      <c r="G18" s="4" t="str">
        <f t="shared" si="0"/>
        <v/>
      </c>
    </row>
    <row r="19" spans="1:7" x14ac:dyDescent="0.25">
      <c r="A19" s="2">
        <f t="shared" si="1"/>
        <v>8.8499999999999925</v>
      </c>
      <c r="B19" s="2" t="s">
        <v>36</v>
      </c>
      <c r="C19" s="2">
        <f t="shared" si="2"/>
        <v>13.274500000000012</v>
      </c>
      <c r="D19" t="s">
        <v>36</v>
      </c>
      <c r="G19" s="4" t="str">
        <f t="shared" si="0"/>
        <v/>
      </c>
    </row>
    <row r="20" spans="1:7" x14ac:dyDescent="0.25">
      <c r="A20" s="2">
        <f t="shared" si="1"/>
        <v>8.9249999999999918</v>
      </c>
      <c r="B20" s="2" t="s">
        <v>37</v>
      </c>
      <c r="C20" s="2">
        <f t="shared" si="2"/>
        <v>13.387000000000013</v>
      </c>
      <c r="D20" t="s">
        <v>37</v>
      </c>
      <c r="G20" s="4" t="str">
        <f t="shared" si="0"/>
        <v/>
      </c>
    </row>
    <row r="21" spans="1:7" x14ac:dyDescent="0.25">
      <c r="A21" s="2">
        <f t="shared" si="1"/>
        <v>8.9999999999999911</v>
      </c>
      <c r="B21" s="2" t="s">
        <v>38</v>
      </c>
      <c r="C21" s="2">
        <f t="shared" si="2"/>
        <v>13.499500000000014</v>
      </c>
      <c r="D21" t="s">
        <v>38</v>
      </c>
      <c r="G21" s="4" t="str">
        <f t="shared" si="0"/>
        <v/>
      </c>
    </row>
    <row r="22" spans="1:7" x14ac:dyDescent="0.25">
      <c r="A22" s="2">
        <f t="shared" si="1"/>
        <v>9.0749999999999904</v>
      </c>
      <c r="B22" s="2" t="s">
        <v>39</v>
      </c>
      <c r="C22" s="2">
        <f t="shared" si="2"/>
        <v>13.612000000000014</v>
      </c>
      <c r="D22" t="s">
        <v>39</v>
      </c>
      <c r="G22" s="4" t="str">
        <f t="shared" si="0"/>
        <v/>
      </c>
    </row>
    <row r="23" spans="1:7" x14ac:dyDescent="0.25">
      <c r="A23" s="2">
        <f t="shared" si="1"/>
        <v>9.1499999999999897</v>
      </c>
      <c r="B23" s="2" t="s">
        <v>40</v>
      </c>
      <c r="C23" s="2">
        <f t="shared" si="2"/>
        <v>13.724500000000015</v>
      </c>
      <c r="D23" t="s">
        <v>40</v>
      </c>
      <c r="G23" s="4" t="str">
        <f t="shared" si="0"/>
        <v/>
      </c>
    </row>
    <row r="24" spans="1:7" x14ac:dyDescent="0.25">
      <c r="A24" s="2">
        <f t="shared" si="1"/>
        <v>9.224999999999989</v>
      </c>
      <c r="B24" s="2" t="s">
        <v>41</v>
      </c>
      <c r="C24" s="2">
        <f t="shared" si="2"/>
        <v>13.837000000000016</v>
      </c>
      <c r="D24" t="s">
        <v>41</v>
      </c>
      <c r="G24" s="4" t="str">
        <f t="shared" si="0"/>
        <v/>
      </c>
    </row>
    <row r="25" spans="1:7" x14ac:dyDescent="0.25">
      <c r="A25" s="2">
        <f t="shared" si="1"/>
        <v>9.2999999999999883</v>
      </c>
      <c r="B25" s="2" t="s">
        <v>42</v>
      </c>
      <c r="C25" s="2">
        <f t="shared" si="2"/>
        <v>13.949500000000016</v>
      </c>
      <c r="D25" t="s">
        <v>42</v>
      </c>
      <c r="G25" s="4" t="str">
        <f t="shared" si="0"/>
        <v/>
      </c>
    </row>
    <row r="26" spans="1:7" x14ac:dyDescent="0.25">
      <c r="A26" s="2">
        <f t="shared" si="1"/>
        <v>9.3749999999999876</v>
      </c>
      <c r="B26" s="2" t="s">
        <v>43</v>
      </c>
      <c r="C26" s="2">
        <f t="shared" si="2"/>
        <v>14.062000000000017</v>
      </c>
      <c r="D26" t="s">
        <v>43</v>
      </c>
      <c r="G26" s="4" t="str">
        <f t="shared" si="0"/>
        <v/>
      </c>
    </row>
    <row r="27" spans="1:7" x14ac:dyDescent="0.25">
      <c r="A27" s="2">
        <f t="shared" si="1"/>
        <v>9.4499999999999869</v>
      </c>
      <c r="B27" s="2" t="s">
        <v>44</v>
      </c>
      <c r="C27" s="2">
        <f t="shared" si="2"/>
        <v>14.174500000000018</v>
      </c>
      <c r="D27" t="s">
        <v>44</v>
      </c>
      <c r="G27" s="4" t="str">
        <f t="shared" si="0"/>
        <v/>
      </c>
    </row>
    <row r="28" spans="1:7" x14ac:dyDescent="0.25">
      <c r="A28" s="2">
        <f t="shared" si="1"/>
        <v>9.5249999999999861</v>
      </c>
      <c r="B28" s="2" t="s">
        <v>45</v>
      </c>
      <c r="C28" s="2">
        <f t="shared" si="2"/>
        <v>14.287000000000019</v>
      </c>
      <c r="D28" t="s">
        <v>45</v>
      </c>
      <c r="G28" s="4" t="str">
        <f t="shared" si="0"/>
        <v/>
      </c>
    </row>
    <row r="29" spans="1:7" x14ac:dyDescent="0.25">
      <c r="A29" s="2">
        <f t="shared" si="1"/>
        <v>9.5999999999999854</v>
      </c>
      <c r="B29" s="2" t="s">
        <v>46</v>
      </c>
      <c r="C29" s="2">
        <f t="shared" si="2"/>
        <v>14.399500000000019</v>
      </c>
      <c r="D29" t="s">
        <v>46</v>
      </c>
      <c r="G29" s="4" t="str">
        <f t="shared" si="0"/>
        <v/>
      </c>
    </row>
    <row r="30" spans="1:7" x14ac:dyDescent="0.25">
      <c r="A30" s="2">
        <f t="shared" si="1"/>
        <v>9.6749999999999847</v>
      </c>
      <c r="B30" s="2" t="s">
        <v>47</v>
      </c>
      <c r="C30" s="2">
        <f t="shared" si="2"/>
        <v>14.51200000000002</v>
      </c>
      <c r="D30" t="s">
        <v>47</v>
      </c>
      <c r="G30" s="4" t="str">
        <f t="shared" si="0"/>
        <v/>
      </c>
    </row>
    <row r="31" spans="1:7" x14ac:dyDescent="0.25">
      <c r="A31" s="2">
        <f t="shared" si="1"/>
        <v>9.749999999999984</v>
      </c>
      <c r="B31" s="2" t="s">
        <v>48</v>
      </c>
      <c r="C31" s="2">
        <f t="shared" si="2"/>
        <v>14.624500000000021</v>
      </c>
      <c r="D31" t="s">
        <v>48</v>
      </c>
      <c r="G31" s="4" t="str">
        <f t="shared" si="0"/>
        <v/>
      </c>
    </row>
    <row r="32" spans="1:7" x14ac:dyDescent="0.25">
      <c r="A32" s="2">
        <f t="shared" si="1"/>
        <v>9.8249999999999833</v>
      </c>
      <c r="B32" s="2" t="s">
        <v>49</v>
      </c>
      <c r="C32" s="2">
        <f t="shared" si="2"/>
        <v>14.737000000000021</v>
      </c>
      <c r="D32" t="s">
        <v>49</v>
      </c>
      <c r="G32" s="4" t="str">
        <f t="shared" si="0"/>
        <v/>
      </c>
    </row>
    <row r="33" spans="1:7" x14ac:dyDescent="0.25">
      <c r="A33" s="2">
        <f t="shared" si="1"/>
        <v>9.8999999999999826</v>
      </c>
      <c r="B33" s="2" t="s">
        <v>50</v>
      </c>
      <c r="C33" s="2">
        <f t="shared" si="2"/>
        <v>14.849500000000022</v>
      </c>
      <c r="D33" t="s">
        <v>50</v>
      </c>
      <c r="G33" s="4" t="str">
        <f t="shared" si="0"/>
        <v/>
      </c>
    </row>
    <row r="34" spans="1:7" x14ac:dyDescent="0.25">
      <c r="A34" s="2">
        <f t="shared" si="1"/>
        <v>9.9749999999999819</v>
      </c>
      <c r="B34" s="2" t="s">
        <v>51</v>
      </c>
      <c r="C34" s="2">
        <f t="shared" si="2"/>
        <v>14.962000000000023</v>
      </c>
      <c r="D34" t="s">
        <v>51</v>
      </c>
      <c r="G34" s="4" t="str">
        <f t="shared" ref="G34:G65" si="3">U34&amp;V34</f>
        <v/>
      </c>
    </row>
    <row r="35" spans="1:7" x14ac:dyDescent="0.25">
      <c r="A35" s="2">
        <f t="shared" si="1"/>
        <v>10.049999999999981</v>
      </c>
      <c r="B35" s="2" t="s">
        <v>52</v>
      </c>
      <c r="C35" s="2">
        <f t="shared" si="2"/>
        <v>15.074500000000024</v>
      </c>
      <c r="D35" t="s">
        <v>52</v>
      </c>
      <c r="G35" s="4" t="str">
        <f t="shared" si="3"/>
        <v/>
      </c>
    </row>
    <row r="36" spans="1:7" x14ac:dyDescent="0.25">
      <c r="A36" s="2">
        <f t="shared" si="1"/>
        <v>10.12499999999998</v>
      </c>
      <c r="B36" s="2" t="s">
        <v>53</v>
      </c>
      <c r="C36" s="2">
        <f t="shared" si="2"/>
        <v>15.187000000000024</v>
      </c>
      <c r="D36" t="s">
        <v>53</v>
      </c>
      <c r="G36" s="4" t="str">
        <f t="shared" si="3"/>
        <v/>
      </c>
    </row>
    <row r="37" spans="1:7" x14ac:dyDescent="0.25">
      <c r="A37" s="2">
        <f t="shared" si="1"/>
        <v>10.19999999999998</v>
      </c>
      <c r="B37" s="2" t="s">
        <v>54</v>
      </c>
      <c r="C37" s="2">
        <f t="shared" si="2"/>
        <v>15.299500000000025</v>
      </c>
      <c r="D37" t="s">
        <v>54</v>
      </c>
      <c r="G37" s="4" t="str">
        <f t="shared" si="3"/>
        <v/>
      </c>
    </row>
    <row r="38" spans="1:7" x14ac:dyDescent="0.25">
      <c r="A38" s="2">
        <f t="shared" si="1"/>
        <v>10.274999999999979</v>
      </c>
      <c r="B38" s="2" t="s">
        <v>55</v>
      </c>
      <c r="C38" s="2">
        <f t="shared" si="2"/>
        <v>15.412000000000026</v>
      </c>
      <c r="D38" t="s">
        <v>55</v>
      </c>
      <c r="G38" s="4" t="str">
        <f t="shared" si="3"/>
        <v/>
      </c>
    </row>
    <row r="39" spans="1:7" x14ac:dyDescent="0.25">
      <c r="A39" s="2">
        <f t="shared" si="1"/>
        <v>10.349999999999978</v>
      </c>
      <c r="B39" s="2" t="s">
        <v>56</v>
      </c>
      <c r="C39" s="2">
        <f t="shared" si="2"/>
        <v>15.524500000000026</v>
      </c>
      <c r="D39" t="s">
        <v>56</v>
      </c>
      <c r="G39" s="4" t="str">
        <f t="shared" si="3"/>
        <v/>
      </c>
    </row>
    <row r="40" spans="1:7" x14ac:dyDescent="0.25">
      <c r="A40" s="2">
        <f t="shared" si="1"/>
        <v>10.424999999999978</v>
      </c>
      <c r="B40" s="2" t="s">
        <v>57</v>
      </c>
      <c r="C40" s="2">
        <f t="shared" si="2"/>
        <v>15.637000000000027</v>
      </c>
      <c r="D40" t="s">
        <v>57</v>
      </c>
      <c r="G40" s="4" t="str">
        <f t="shared" si="3"/>
        <v/>
      </c>
    </row>
    <row r="41" spans="1:7" x14ac:dyDescent="0.25">
      <c r="A41" s="2">
        <f t="shared" si="1"/>
        <v>10.499999999999977</v>
      </c>
      <c r="B41" s="2" t="s">
        <v>58</v>
      </c>
      <c r="C41" s="2">
        <f t="shared" si="2"/>
        <v>15.749500000000028</v>
      </c>
      <c r="D41" t="s">
        <v>58</v>
      </c>
      <c r="G41" s="4" t="str">
        <f t="shared" si="3"/>
        <v/>
      </c>
    </row>
    <row r="42" spans="1:7" x14ac:dyDescent="0.25">
      <c r="A42" s="2">
        <f t="shared" si="1"/>
        <v>10.574999999999976</v>
      </c>
      <c r="B42" s="2" t="s">
        <v>59</v>
      </c>
      <c r="C42" s="2">
        <f t="shared" si="2"/>
        <v>15.862000000000029</v>
      </c>
      <c r="D42" t="s">
        <v>59</v>
      </c>
      <c r="G42" s="4" t="str">
        <f t="shared" si="3"/>
        <v/>
      </c>
    </row>
    <row r="43" spans="1:7" x14ac:dyDescent="0.25">
      <c r="A43" s="2">
        <f t="shared" si="1"/>
        <v>10.649999999999975</v>
      </c>
      <c r="B43" s="2" t="s">
        <v>60</v>
      </c>
      <c r="C43" s="2">
        <f t="shared" si="2"/>
        <v>15.974500000000029</v>
      </c>
      <c r="D43" t="s">
        <v>60</v>
      </c>
      <c r="G43" s="4" t="str">
        <f t="shared" si="3"/>
        <v/>
      </c>
    </row>
    <row r="44" spans="1:7" x14ac:dyDescent="0.25">
      <c r="A44" s="2">
        <f t="shared" si="1"/>
        <v>10.724999999999975</v>
      </c>
      <c r="B44" s="2" t="s">
        <v>61</v>
      </c>
      <c r="C44" s="2">
        <f t="shared" si="2"/>
        <v>16.087000000000028</v>
      </c>
      <c r="D44" t="s">
        <v>61</v>
      </c>
      <c r="G44" s="4" t="str">
        <f t="shared" si="3"/>
        <v/>
      </c>
    </row>
    <row r="45" spans="1:7" x14ac:dyDescent="0.25">
      <c r="A45" s="2">
        <f t="shared" si="1"/>
        <v>10.799999999999974</v>
      </c>
      <c r="B45" s="2" t="s">
        <v>62</v>
      </c>
      <c r="C45" s="2">
        <f t="shared" si="2"/>
        <v>16.199500000000029</v>
      </c>
      <c r="D45" t="s">
        <v>62</v>
      </c>
      <c r="G45" s="4" t="str">
        <f t="shared" si="3"/>
        <v/>
      </c>
    </row>
    <row r="46" spans="1:7" x14ac:dyDescent="0.25">
      <c r="A46" s="2">
        <f t="shared" si="1"/>
        <v>10.874999999999973</v>
      </c>
      <c r="B46" s="2" t="s">
        <v>63</v>
      </c>
      <c r="C46" s="2">
        <f t="shared" si="2"/>
        <v>16.31200000000003</v>
      </c>
      <c r="D46" t="s">
        <v>63</v>
      </c>
      <c r="G46" s="4" t="str">
        <f t="shared" si="3"/>
        <v/>
      </c>
    </row>
    <row r="47" spans="1:7" x14ac:dyDescent="0.25">
      <c r="A47" s="2">
        <f t="shared" si="1"/>
        <v>10.949999999999973</v>
      </c>
      <c r="B47" s="2" t="s">
        <v>64</v>
      </c>
      <c r="C47" s="2">
        <f t="shared" si="2"/>
        <v>16.42450000000003</v>
      </c>
      <c r="D47" t="s">
        <v>64</v>
      </c>
      <c r="G47" s="4" t="str">
        <f t="shared" si="3"/>
        <v/>
      </c>
    </row>
    <row r="48" spans="1:7" x14ac:dyDescent="0.25">
      <c r="A48" s="2">
        <f t="shared" si="1"/>
        <v>11.024999999999972</v>
      </c>
      <c r="B48" s="2" t="s">
        <v>65</v>
      </c>
      <c r="C48" s="2">
        <f t="shared" si="2"/>
        <v>16.537000000000031</v>
      </c>
      <c r="D48" t="s">
        <v>65</v>
      </c>
      <c r="G48" s="4" t="str">
        <f t="shared" si="3"/>
        <v/>
      </c>
    </row>
    <row r="49" spans="1:7" x14ac:dyDescent="0.25">
      <c r="A49" s="2">
        <f t="shared" si="1"/>
        <v>11.099999999999971</v>
      </c>
      <c r="B49" s="2" t="s">
        <v>66</v>
      </c>
      <c r="C49" s="2">
        <f t="shared" si="2"/>
        <v>16.649500000000032</v>
      </c>
      <c r="D49" t="s">
        <v>66</v>
      </c>
      <c r="G49" s="4" t="str">
        <f t="shared" si="3"/>
        <v/>
      </c>
    </row>
    <row r="50" spans="1:7" x14ac:dyDescent="0.25">
      <c r="A50" s="2">
        <f t="shared" si="1"/>
        <v>11.174999999999971</v>
      </c>
      <c r="B50" s="2" t="s">
        <v>67</v>
      </c>
      <c r="C50" s="2">
        <f t="shared" si="2"/>
        <v>16.762000000000032</v>
      </c>
      <c r="D50" t="s">
        <v>67</v>
      </c>
      <c r="G50" s="4" t="str">
        <f t="shared" si="3"/>
        <v/>
      </c>
    </row>
    <row r="51" spans="1:7" x14ac:dyDescent="0.25">
      <c r="A51" s="2">
        <f t="shared" si="1"/>
        <v>11.24999999999997</v>
      </c>
      <c r="B51" s="2" t="s">
        <v>68</v>
      </c>
      <c r="C51" s="2">
        <f t="shared" si="2"/>
        <v>16.874500000000033</v>
      </c>
      <c r="D51" t="s">
        <v>68</v>
      </c>
      <c r="G51" s="4" t="str">
        <f t="shared" si="3"/>
        <v/>
      </c>
    </row>
    <row r="52" spans="1:7" x14ac:dyDescent="0.25">
      <c r="A52" s="2">
        <f t="shared" si="1"/>
        <v>11.324999999999969</v>
      </c>
      <c r="B52" s="2" t="s">
        <v>69</v>
      </c>
      <c r="C52" s="2">
        <f t="shared" si="2"/>
        <v>16.987000000000034</v>
      </c>
      <c r="D52" t="s">
        <v>69</v>
      </c>
      <c r="G52" s="4" t="str">
        <f t="shared" si="3"/>
        <v/>
      </c>
    </row>
    <row r="53" spans="1:7" x14ac:dyDescent="0.25">
      <c r="A53" s="2">
        <f t="shared" si="1"/>
        <v>11.399999999999968</v>
      </c>
      <c r="B53" s="2" t="s">
        <v>70</v>
      </c>
      <c r="C53" s="2">
        <f t="shared" si="2"/>
        <v>17.099500000000035</v>
      </c>
      <c r="D53" t="s">
        <v>70</v>
      </c>
      <c r="G53" s="4" t="str">
        <f t="shared" si="3"/>
        <v/>
      </c>
    </row>
    <row r="54" spans="1:7" x14ac:dyDescent="0.25">
      <c r="A54" s="2">
        <f t="shared" si="1"/>
        <v>11.474999999999968</v>
      </c>
      <c r="B54" s="2" t="s">
        <v>71</v>
      </c>
      <c r="C54" s="2">
        <f t="shared" si="2"/>
        <v>17.212000000000035</v>
      </c>
      <c r="D54" t="s">
        <v>71</v>
      </c>
      <c r="G54" s="4" t="str">
        <f t="shared" si="3"/>
        <v/>
      </c>
    </row>
    <row r="55" spans="1:7" x14ac:dyDescent="0.25">
      <c r="A55" s="2">
        <f t="shared" si="1"/>
        <v>11.549999999999967</v>
      </c>
      <c r="B55" s="2" t="s">
        <v>72</v>
      </c>
      <c r="C55" s="2">
        <f t="shared" si="2"/>
        <v>17.324500000000036</v>
      </c>
      <c r="D55" t="s">
        <v>72</v>
      </c>
      <c r="G55" s="4" t="str">
        <f t="shared" si="3"/>
        <v/>
      </c>
    </row>
    <row r="56" spans="1:7" x14ac:dyDescent="0.25">
      <c r="A56" s="2">
        <f t="shared" si="1"/>
        <v>11.624999999999966</v>
      </c>
      <c r="B56" s="2" t="s">
        <v>73</v>
      </c>
      <c r="C56" s="2">
        <f t="shared" si="2"/>
        <v>17.437000000000037</v>
      </c>
      <c r="D56" t="s">
        <v>73</v>
      </c>
      <c r="G56" s="4" t="str">
        <f t="shared" si="3"/>
        <v/>
      </c>
    </row>
    <row r="57" spans="1:7" x14ac:dyDescent="0.25">
      <c r="A57" s="2">
        <f t="shared" si="1"/>
        <v>11.699999999999966</v>
      </c>
      <c r="B57" s="2" t="s">
        <v>74</v>
      </c>
      <c r="C57" s="2">
        <f t="shared" si="2"/>
        <v>17.549500000000037</v>
      </c>
      <c r="D57" t="s">
        <v>74</v>
      </c>
      <c r="G57" s="4" t="str">
        <f t="shared" si="3"/>
        <v/>
      </c>
    </row>
    <row r="58" spans="1:7" x14ac:dyDescent="0.25">
      <c r="A58" s="2">
        <f t="shared" si="1"/>
        <v>11.774999999999965</v>
      </c>
      <c r="B58" s="2" t="s">
        <v>75</v>
      </c>
      <c r="C58" s="2">
        <f t="shared" si="2"/>
        <v>17.662000000000038</v>
      </c>
      <c r="D58" t="s">
        <v>75</v>
      </c>
      <c r="G58" s="4" t="str">
        <f t="shared" si="3"/>
        <v/>
      </c>
    </row>
    <row r="59" spans="1:7" x14ac:dyDescent="0.25">
      <c r="A59" s="2">
        <f t="shared" si="1"/>
        <v>11.849999999999964</v>
      </c>
      <c r="B59" s="2" t="s">
        <v>76</v>
      </c>
      <c r="C59" s="2">
        <f t="shared" si="2"/>
        <v>17.774500000000039</v>
      </c>
      <c r="D59" t="s">
        <v>76</v>
      </c>
      <c r="G59" s="4" t="str">
        <f t="shared" si="3"/>
        <v/>
      </c>
    </row>
    <row r="60" spans="1:7" x14ac:dyDescent="0.25">
      <c r="A60" s="2">
        <f t="shared" si="1"/>
        <v>11.924999999999963</v>
      </c>
      <c r="B60" s="2" t="s">
        <v>77</v>
      </c>
      <c r="C60" s="2">
        <f t="shared" si="2"/>
        <v>17.88700000000004</v>
      </c>
      <c r="D60" t="s">
        <v>77</v>
      </c>
      <c r="G60" s="4" t="str">
        <f t="shared" si="3"/>
        <v/>
      </c>
    </row>
    <row r="61" spans="1:7" x14ac:dyDescent="0.25">
      <c r="A61" s="2">
        <f t="shared" si="1"/>
        <v>11.999999999999963</v>
      </c>
      <c r="B61" s="2" t="s">
        <v>78</v>
      </c>
      <c r="C61" s="2">
        <f t="shared" si="2"/>
        <v>17.99950000000004</v>
      </c>
      <c r="D61" t="s">
        <v>78</v>
      </c>
      <c r="G61" s="4" t="str">
        <f t="shared" si="3"/>
        <v/>
      </c>
    </row>
    <row r="62" spans="1:7" x14ac:dyDescent="0.25">
      <c r="A62" s="2">
        <f t="shared" si="1"/>
        <v>12.074999999999962</v>
      </c>
      <c r="B62" s="2" t="s">
        <v>79</v>
      </c>
      <c r="C62" s="2">
        <f t="shared" si="2"/>
        <v>18.112000000000041</v>
      </c>
      <c r="D62" t="s">
        <v>79</v>
      </c>
      <c r="G62" s="4" t="str">
        <f t="shared" si="3"/>
        <v/>
      </c>
    </row>
    <row r="63" spans="1:7" x14ac:dyDescent="0.25">
      <c r="A63" s="2">
        <f t="shared" si="1"/>
        <v>12.149999999999961</v>
      </c>
      <c r="B63" s="2" t="s">
        <v>80</v>
      </c>
      <c r="C63" s="2">
        <f t="shared" si="2"/>
        <v>18.224500000000042</v>
      </c>
      <c r="D63" t="s">
        <v>80</v>
      </c>
      <c r="G63" s="4" t="str">
        <f t="shared" si="3"/>
        <v/>
      </c>
    </row>
    <row r="64" spans="1:7" x14ac:dyDescent="0.25">
      <c r="A64" s="2">
        <f t="shared" si="1"/>
        <v>12.224999999999961</v>
      </c>
      <c r="B64" s="2" t="s">
        <v>81</v>
      </c>
      <c r="C64" s="2">
        <f t="shared" si="2"/>
        <v>18.337000000000042</v>
      </c>
      <c r="D64" t="s">
        <v>81</v>
      </c>
      <c r="G64" s="4" t="str">
        <f t="shared" si="3"/>
        <v/>
      </c>
    </row>
    <row r="65" spans="1:7" x14ac:dyDescent="0.25">
      <c r="A65" s="2">
        <f t="shared" si="1"/>
        <v>12.29999999999996</v>
      </c>
      <c r="B65" s="2" t="s">
        <v>82</v>
      </c>
      <c r="C65" s="2">
        <f t="shared" si="2"/>
        <v>18.449500000000043</v>
      </c>
      <c r="D65" t="s">
        <v>82</v>
      </c>
      <c r="G65" s="4" t="str">
        <f t="shared" si="3"/>
        <v/>
      </c>
    </row>
    <row r="66" spans="1:7" x14ac:dyDescent="0.25">
      <c r="A66" s="2">
        <f t="shared" si="1"/>
        <v>12.374999999999959</v>
      </c>
      <c r="B66" s="2" t="s">
        <v>83</v>
      </c>
      <c r="C66" s="2">
        <f t="shared" si="2"/>
        <v>18.562000000000044</v>
      </c>
      <c r="D66" t="s">
        <v>83</v>
      </c>
      <c r="G66" s="4" t="str">
        <f t="shared" ref="G66:G101" si="4">U66&amp;V66</f>
        <v/>
      </c>
    </row>
    <row r="67" spans="1:7" x14ac:dyDescent="0.25">
      <c r="A67" s="2">
        <f t="shared" si="1"/>
        <v>12.449999999999958</v>
      </c>
      <c r="B67" s="2" t="s">
        <v>84</v>
      </c>
      <c r="C67" s="2">
        <f t="shared" si="2"/>
        <v>18.674500000000045</v>
      </c>
      <c r="D67" t="s">
        <v>84</v>
      </c>
      <c r="G67" s="4" t="str">
        <f t="shared" si="4"/>
        <v/>
      </c>
    </row>
    <row r="68" spans="1:7" x14ac:dyDescent="0.25">
      <c r="A68" s="2">
        <f t="shared" ref="A68:A101" si="5">A67+0.075</f>
        <v>12.524999999999958</v>
      </c>
      <c r="B68" s="2" t="s">
        <v>85</v>
      </c>
      <c r="C68" s="2">
        <f t="shared" ref="C68:C101" si="6">C67+0.1125</f>
        <v>18.787000000000045</v>
      </c>
      <c r="D68" t="s">
        <v>85</v>
      </c>
      <c r="G68" s="4" t="str">
        <f t="shared" si="4"/>
        <v/>
      </c>
    </row>
    <row r="69" spans="1:7" x14ac:dyDescent="0.25">
      <c r="A69" s="2">
        <f t="shared" si="5"/>
        <v>12.599999999999957</v>
      </c>
      <c r="B69" s="2" t="s">
        <v>86</v>
      </c>
      <c r="C69" s="2">
        <f t="shared" si="6"/>
        <v>18.899500000000046</v>
      </c>
      <c r="D69" t="s">
        <v>86</v>
      </c>
      <c r="G69" s="4" t="str">
        <f t="shared" si="4"/>
        <v/>
      </c>
    </row>
    <row r="70" spans="1:7" x14ac:dyDescent="0.25">
      <c r="A70" s="2">
        <f t="shared" si="5"/>
        <v>12.674999999999956</v>
      </c>
      <c r="B70" s="2" t="s">
        <v>87</v>
      </c>
      <c r="C70" s="2">
        <f t="shared" si="6"/>
        <v>19.012000000000047</v>
      </c>
      <c r="D70" t="s">
        <v>87</v>
      </c>
      <c r="G70" s="4" t="str">
        <f t="shared" si="4"/>
        <v/>
      </c>
    </row>
    <row r="71" spans="1:7" x14ac:dyDescent="0.25">
      <c r="A71" s="2">
        <f t="shared" si="5"/>
        <v>12.749999999999956</v>
      </c>
      <c r="B71" s="2" t="s">
        <v>88</v>
      </c>
      <c r="C71" s="2">
        <f t="shared" si="6"/>
        <v>19.124500000000047</v>
      </c>
      <c r="D71" t="s">
        <v>88</v>
      </c>
      <c r="G71" s="4" t="str">
        <f t="shared" si="4"/>
        <v/>
      </c>
    </row>
    <row r="72" spans="1:7" x14ac:dyDescent="0.25">
      <c r="A72" s="2">
        <f t="shared" si="5"/>
        <v>12.824999999999955</v>
      </c>
      <c r="B72" s="2" t="s">
        <v>89</v>
      </c>
      <c r="C72" s="2">
        <f t="shared" si="6"/>
        <v>19.237000000000048</v>
      </c>
      <c r="D72" t="s">
        <v>89</v>
      </c>
      <c r="G72" s="4" t="str">
        <f t="shared" si="4"/>
        <v/>
      </c>
    </row>
    <row r="73" spans="1:7" x14ac:dyDescent="0.25">
      <c r="A73" s="2">
        <f t="shared" si="5"/>
        <v>12.899999999999954</v>
      </c>
      <c r="B73" s="2" t="s">
        <v>90</v>
      </c>
      <c r="C73" s="2">
        <f t="shared" si="6"/>
        <v>19.349500000000049</v>
      </c>
      <c r="D73" t="s">
        <v>90</v>
      </c>
      <c r="G73" s="4" t="str">
        <f t="shared" si="4"/>
        <v/>
      </c>
    </row>
    <row r="74" spans="1:7" x14ac:dyDescent="0.25">
      <c r="A74" s="2">
        <f t="shared" si="5"/>
        <v>12.974999999999953</v>
      </c>
      <c r="B74" s="2" t="s">
        <v>91</v>
      </c>
      <c r="C74" s="2">
        <f t="shared" si="6"/>
        <v>19.462000000000049</v>
      </c>
      <c r="D74" t="s">
        <v>91</v>
      </c>
      <c r="G74" s="4" t="str">
        <f t="shared" si="4"/>
        <v/>
      </c>
    </row>
    <row r="75" spans="1:7" x14ac:dyDescent="0.25">
      <c r="A75" s="2">
        <f t="shared" si="5"/>
        <v>13.049999999999953</v>
      </c>
      <c r="B75" s="2" t="s">
        <v>92</v>
      </c>
      <c r="C75" s="2">
        <f t="shared" si="6"/>
        <v>19.57450000000005</v>
      </c>
      <c r="D75" t="s">
        <v>92</v>
      </c>
      <c r="G75" s="4" t="str">
        <f t="shared" si="4"/>
        <v/>
      </c>
    </row>
    <row r="76" spans="1:7" x14ac:dyDescent="0.25">
      <c r="A76" s="2">
        <f t="shared" si="5"/>
        <v>13.124999999999952</v>
      </c>
      <c r="B76" s="2" t="s">
        <v>93</v>
      </c>
      <c r="C76" s="2">
        <f t="shared" si="6"/>
        <v>19.687000000000051</v>
      </c>
      <c r="D76" t="s">
        <v>93</v>
      </c>
      <c r="G76" s="4" t="str">
        <f t="shared" si="4"/>
        <v/>
      </c>
    </row>
    <row r="77" spans="1:7" x14ac:dyDescent="0.25">
      <c r="A77" s="2">
        <f t="shared" si="5"/>
        <v>13.199999999999951</v>
      </c>
      <c r="B77" s="2" t="s">
        <v>94</v>
      </c>
      <c r="C77" s="2">
        <f t="shared" si="6"/>
        <v>19.799500000000052</v>
      </c>
      <c r="D77" t="s">
        <v>94</v>
      </c>
      <c r="G77" s="4" t="str">
        <f t="shared" si="4"/>
        <v/>
      </c>
    </row>
    <row r="78" spans="1:7" x14ac:dyDescent="0.25">
      <c r="A78" s="2">
        <f t="shared" si="5"/>
        <v>13.274999999999951</v>
      </c>
      <c r="B78" s="2" t="s">
        <v>95</v>
      </c>
      <c r="C78" s="2">
        <f t="shared" si="6"/>
        <v>19.912000000000052</v>
      </c>
      <c r="D78" t="s">
        <v>95</v>
      </c>
      <c r="G78" s="4" t="str">
        <f t="shared" si="4"/>
        <v/>
      </c>
    </row>
    <row r="79" spans="1:7" x14ac:dyDescent="0.25">
      <c r="A79" s="2">
        <f t="shared" si="5"/>
        <v>13.34999999999995</v>
      </c>
      <c r="B79" s="2" t="s">
        <v>96</v>
      </c>
      <c r="C79" s="2">
        <f t="shared" si="6"/>
        <v>20.024500000000053</v>
      </c>
      <c r="D79" t="s">
        <v>96</v>
      </c>
      <c r="G79" s="4" t="str">
        <f t="shared" si="4"/>
        <v/>
      </c>
    </row>
    <row r="80" spans="1:7" x14ac:dyDescent="0.25">
      <c r="A80" s="2">
        <f t="shared" si="5"/>
        <v>13.424999999999949</v>
      </c>
      <c r="B80" s="2" t="s">
        <v>97</v>
      </c>
      <c r="C80" s="2">
        <f t="shared" si="6"/>
        <v>20.137000000000054</v>
      </c>
      <c r="D80" t="s">
        <v>97</v>
      </c>
      <c r="G80" s="4" t="str">
        <f t="shared" si="4"/>
        <v/>
      </c>
    </row>
    <row r="81" spans="1:7" x14ac:dyDescent="0.25">
      <c r="A81" s="2">
        <f t="shared" si="5"/>
        <v>13.499999999999948</v>
      </c>
      <c r="B81" s="2" t="s">
        <v>98</v>
      </c>
      <c r="C81" s="2">
        <f t="shared" si="6"/>
        <v>20.249500000000054</v>
      </c>
      <c r="D81" t="s">
        <v>98</v>
      </c>
      <c r="G81" s="4" t="str">
        <f t="shared" si="4"/>
        <v/>
      </c>
    </row>
    <row r="82" spans="1:7" x14ac:dyDescent="0.25">
      <c r="A82" s="2">
        <f t="shared" si="5"/>
        <v>13.574999999999948</v>
      </c>
      <c r="B82" s="2" t="s">
        <v>99</v>
      </c>
      <c r="C82" s="2">
        <f t="shared" si="6"/>
        <v>20.362000000000055</v>
      </c>
      <c r="D82" t="s">
        <v>99</v>
      </c>
      <c r="G82" s="4" t="str">
        <f t="shared" si="4"/>
        <v/>
      </c>
    </row>
    <row r="83" spans="1:7" x14ac:dyDescent="0.25">
      <c r="A83" s="2">
        <f t="shared" si="5"/>
        <v>13.649999999999947</v>
      </c>
      <c r="B83" s="2" t="s">
        <v>100</v>
      </c>
      <c r="C83" s="2">
        <f t="shared" si="6"/>
        <v>20.474500000000056</v>
      </c>
      <c r="D83" t="s">
        <v>100</v>
      </c>
      <c r="G83" s="4" t="str">
        <f t="shared" si="4"/>
        <v/>
      </c>
    </row>
    <row r="84" spans="1:7" x14ac:dyDescent="0.25">
      <c r="A84" s="2">
        <f t="shared" si="5"/>
        <v>13.724999999999946</v>
      </c>
      <c r="B84" s="2" t="s">
        <v>101</v>
      </c>
      <c r="C84" s="2">
        <f t="shared" si="6"/>
        <v>20.587000000000057</v>
      </c>
      <c r="D84" t="s">
        <v>101</v>
      </c>
      <c r="G84" s="4" t="str">
        <f t="shared" si="4"/>
        <v/>
      </c>
    </row>
    <row r="85" spans="1:7" x14ac:dyDescent="0.25">
      <c r="A85" s="2">
        <f t="shared" si="5"/>
        <v>13.799999999999946</v>
      </c>
      <c r="B85" s="2" t="s">
        <v>102</v>
      </c>
      <c r="C85" s="2">
        <f t="shared" si="6"/>
        <v>20.699500000000057</v>
      </c>
      <c r="D85" t="s">
        <v>102</v>
      </c>
      <c r="G85" s="4" t="str">
        <f t="shared" si="4"/>
        <v/>
      </c>
    </row>
    <row r="86" spans="1:7" x14ac:dyDescent="0.25">
      <c r="A86" s="2">
        <f t="shared" si="5"/>
        <v>13.874999999999945</v>
      </c>
      <c r="B86" s="2" t="s">
        <v>103</v>
      </c>
      <c r="C86" s="2">
        <f t="shared" si="6"/>
        <v>20.812000000000058</v>
      </c>
      <c r="D86" t="s">
        <v>103</v>
      </c>
      <c r="G86" s="4" t="str">
        <f t="shared" si="4"/>
        <v/>
      </c>
    </row>
    <row r="87" spans="1:7" x14ac:dyDescent="0.25">
      <c r="A87" s="2">
        <f t="shared" si="5"/>
        <v>13.949999999999944</v>
      </c>
      <c r="B87" s="2" t="s">
        <v>104</v>
      </c>
      <c r="C87" s="2">
        <f t="shared" si="6"/>
        <v>20.924500000000059</v>
      </c>
      <c r="D87" t="s">
        <v>104</v>
      </c>
      <c r="G87" s="4" t="str">
        <f t="shared" si="4"/>
        <v/>
      </c>
    </row>
    <row r="88" spans="1:7" x14ac:dyDescent="0.25">
      <c r="A88" s="2">
        <f t="shared" si="5"/>
        <v>14.024999999999944</v>
      </c>
      <c r="B88" s="2" t="s">
        <v>105</v>
      </c>
      <c r="C88" s="2">
        <f t="shared" si="6"/>
        <v>21.037000000000059</v>
      </c>
      <c r="D88" t="s">
        <v>105</v>
      </c>
      <c r="G88" s="4" t="str">
        <f t="shared" si="4"/>
        <v/>
      </c>
    </row>
    <row r="89" spans="1:7" x14ac:dyDescent="0.25">
      <c r="A89" s="2">
        <f t="shared" si="5"/>
        <v>14.099999999999943</v>
      </c>
      <c r="B89" s="2" t="s">
        <v>106</v>
      </c>
      <c r="C89" s="2">
        <f t="shared" si="6"/>
        <v>21.14950000000006</v>
      </c>
      <c r="D89" t="s">
        <v>106</v>
      </c>
      <c r="G89" s="4" t="str">
        <f t="shared" si="4"/>
        <v/>
      </c>
    </row>
    <row r="90" spans="1:7" x14ac:dyDescent="0.25">
      <c r="A90" s="2">
        <f t="shared" si="5"/>
        <v>14.174999999999942</v>
      </c>
      <c r="B90" s="2" t="s">
        <v>107</v>
      </c>
      <c r="C90" s="2">
        <f t="shared" si="6"/>
        <v>21.262000000000061</v>
      </c>
      <c r="D90" t="s">
        <v>107</v>
      </c>
      <c r="G90" s="4" t="str">
        <f t="shared" si="4"/>
        <v/>
      </c>
    </row>
    <row r="91" spans="1:7" x14ac:dyDescent="0.25">
      <c r="A91" s="2">
        <f t="shared" si="5"/>
        <v>14.249999999999941</v>
      </c>
      <c r="B91" s="2" t="s">
        <v>108</v>
      </c>
      <c r="C91" s="2">
        <f t="shared" si="6"/>
        <v>21.374500000000062</v>
      </c>
      <c r="D91" t="s">
        <v>108</v>
      </c>
      <c r="G91" s="4" t="str">
        <f t="shared" si="4"/>
        <v/>
      </c>
    </row>
    <row r="92" spans="1:7" x14ac:dyDescent="0.25">
      <c r="A92" s="2">
        <f t="shared" si="5"/>
        <v>14.324999999999941</v>
      </c>
      <c r="B92" s="2" t="s">
        <v>109</v>
      </c>
      <c r="C92" s="2">
        <f t="shared" si="6"/>
        <v>21.487000000000062</v>
      </c>
      <c r="D92" t="s">
        <v>109</v>
      </c>
      <c r="G92" s="4" t="str">
        <f t="shared" si="4"/>
        <v/>
      </c>
    </row>
    <row r="93" spans="1:7" x14ac:dyDescent="0.25">
      <c r="A93" s="2">
        <f t="shared" si="5"/>
        <v>14.39999999999994</v>
      </c>
      <c r="B93" s="2" t="s">
        <v>110</v>
      </c>
      <c r="C93" s="2">
        <f t="shared" si="6"/>
        <v>21.599500000000063</v>
      </c>
      <c r="D93" t="s">
        <v>110</v>
      </c>
      <c r="G93" s="4" t="str">
        <f t="shared" si="4"/>
        <v/>
      </c>
    </row>
    <row r="94" spans="1:7" x14ac:dyDescent="0.25">
      <c r="A94" s="2">
        <f t="shared" si="5"/>
        <v>14.474999999999939</v>
      </c>
      <c r="B94" s="2" t="s">
        <v>111</v>
      </c>
      <c r="C94" s="2">
        <f t="shared" si="6"/>
        <v>21.712000000000064</v>
      </c>
      <c r="D94" t="s">
        <v>111</v>
      </c>
      <c r="G94" s="4" t="str">
        <f t="shared" si="4"/>
        <v/>
      </c>
    </row>
    <row r="95" spans="1:7" x14ac:dyDescent="0.25">
      <c r="A95" s="2">
        <f t="shared" si="5"/>
        <v>14.549999999999939</v>
      </c>
      <c r="B95" s="2" t="s">
        <v>112</v>
      </c>
      <c r="C95" s="2">
        <f t="shared" si="6"/>
        <v>21.824500000000064</v>
      </c>
      <c r="D95" t="s">
        <v>112</v>
      </c>
      <c r="G95" s="4" t="str">
        <f t="shared" si="4"/>
        <v/>
      </c>
    </row>
    <row r="96" spans="1:7" x14ac:dyDescent="0.25">
      <c r="A96" s="2">
        <f t="shared" si="5"/>
        <v>14.624999999999938</v>
      </c>
      <c r="B96" s="2" t="s">
        <v>113</v>
      </c>
      <c r="C96" s="2">
        <f t="shared" si="6"/>
        <v>21.937000000000065</v>
      </c>
      <c r="D96" t="s">
        <v>113</v>
      </c>
      <c r="G96" s="4" t="str">
        <f t="shared" si="4"/>
        <v/>
      </c>
    </row>
    <row r="97" spans="1:7" x14ac:dyDescent="0.25">
      <c r="A97" s="2">
        <f t="shared" si="5"/>
        <v>14.699999999999937</v>
      </c>
      <c r="B97" s="2" t="s">
        <v>114</v>
      </c>
      <c r="C97" s="2">
        <f t="shared" si="6"/>
        <v>22.049500000000066</v>
      </c>
      <c r="D97" t="s">
        <v>114</v>
      </c>
      <c r="G97" s="4" t="str">
        <f t="shared" si="4"/>
        <v/>
      </c>
    </row>
    <row r="98" spans="1:7" x14ac:dyDescent="0.25">
      <c r="A98" s="2">
        <f t="shared" si="5"/>
        <v>14.774999999999936</v>
      </c>
      <c r="B98" s="2" t="s">
        <v>115</v>
      </c>
      <c r="C98" s="2">
        <f t="shared" si="6"/>
        <v>22.162000000000067</v>
      </c>
      <c r="D98" t="s">
        <v>115</v>
      </c>
      <c r="G98" s="4" t="str">
        <f t="shared" si="4"/>
        <v/>
      </c>
    </row>
    <row r="99" spans="1:7" x14ac:dyDescent="0.25">
      <c r="A99" s="2">
        <f t="shared" si="5"/>
        <v>14.849999999999936</v>
      </c>
      <c r="B99" s="2" t="s">
        <v>116</v>
      </c>
      <c r="C99" s="2">
        <f t="shared" si="6"/>
        <v>22.274500000000067</v>
      </c>
      <c r="D99" t="s">
        <v>116</v>
      </c>
      <c r="G99" s="4" t="str">
        <f t="shared" si="4"/>
        <v/>
      </c>
    </row>
    <row r="100" spans="1:7" x14ac:dyDescent="0.25">
      <c r="A100" s="2">
        <f t="shared" si="5"/>
        <v>14.924999999999935</v>
      </c>
      <c r="B100" s="2" t="s">
        <v>117</v>
      </c>
      <c r="C100" s="2">
        <f t="shared" si="6"/>
        <v>22.387000000000068</v>
      </c>
      <c r="D100" t="s">
        <v>117</v>
      </c>
      <c r="G100" s="4" t="str">
        <f t="shared" si="4"/>
        <v/>
      </c>
    </row>
    <row r="101" spans="1:7" x14ac:dyDescent="0.25">
      <c r="A101" s="2">
        <f t="shared" si="5"/>
        <v>14.999999999999934</v>
      </c>
      <c r="B101" s="2" t="s">
        <v>118</v>
      </c>
      <c r="C101" s="2">
        <f t="shared" si="6"/>
        <v>22.499500000000069</v>
      </c>
      <c r="D101" t="s">
        <v>118</v>
      </c>
      <c r="G101" s="4" t="str">
        <f t="shared" si="4"/>
        <v/>
      </c>
    </row>
    <row r="104" spans="1:7" x14ac:dyDescent="0.25">
      <c r="A104" s="3"/>
      <c r="B104" s="3"/>
      <c r="C104" s="3"/>
      <c r="D104" s="1"/>
    </row>
  </sheetData>
  <sheetProtection password="C693" sheet="1" objects="1" scenarios="1" formatCells="0" formatColumns="0" formatRows="0" insertColumns="0" insertRows="0" insertHyperlinks="0" deleteColumns="0" deleteRows="0" sort="0" autoFilter="0" pivotTables="0"/>
  <sortState ref="A2:B101">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B101"/>
  <sheetViews>
    <sheetView topLeftCell="A61" workbookViewId="0">
      <selection activeCell="H23" sqref="H23"/>
    </sheetView>
  </sheetViews>
  <sheetFormatPr defaultRowHeight="15" x14ac:dyDescent="0.25"/>
  <cols>
    <col min="1" max="1" width="11" bestFit="1" customWidth="1"/>
    <col min="2" max="2" width="6.5703125" bestFit="1" customWidth="1"/>
  </cols>
  <sheetData>
    <row r="1" spans="1:2" x14ac:dyDescent="0.25">
      <c r="A1" s="1" t="s">
        <v>16</v>
      </c>
      <c r="B1" s="1" t="s">
        <v>15</v>
      </c>
    </row>
    <row r="2" spans="1:2" x14ac:dyDescent="0.25">
      <c r="A2" s="5">
        <v>0.105</v>
      </c>
      <c r="B2">
        <v>10</v>
      </c>
    </row>
    <row r="3" spans="1:2" x14ac:dyDescent="0.25">
      <c r="A3" s="5">
        <v>0.11</v>
      </c>
      <c r="B3">
        <v>20</v>
      </c>
    </row>
    <row r="4" spans="1:2" x14ac:dyDescent="0.25">
      <c r="A4" s="5">
        <v>0.115</v>
      </c>
      <c r="B4">
        <v>30</v>
      </c>
    </row>
    <row r="5" spans="1:2" x14ac:dyDescent="0.25">
      <c r="A5" s="5">
        <v>0.12</v>
      </c>
      <c r="B5">
        <v>40</v>
      </c>
    </row>
    <row r="6" spans="1:2" x14ac:dyDescent="0.25">
      <c r="A6" s="5">
        <v>0.125</v>
      </c>
      <c r="B6">
        <v>50</v>
      </c>
    </row>
    <row r="7" spans="1:2" x14ac:dyDescent="0.25">
      <c r="A7" s="5">
        <v>0.13</v>
      </c>
      <c r="B7">
        <v>60</v>
      </c>
    </row>
    <row r="8" spans="1:2" x14ac:dyDescent="0.25">
      <c r="A8" s="5">
        <v>0.13500000000000001</v>
      </c>
      <c r="B8">
        <v>70</v>
      </c>
    </row>
    <row r="9" spans="1:2" x14ac:dyDescent="0.25">
      <c r="A9" s="5">
        <v>0.14000000000000001</v>
      </c>
      <c r="B9">
        <v>80</v>
      </c>
    </row>
    <row r="10" spans="1:2" x14ac:dyDescent="0.25">
      <c r="A10" s="5">
        <v>0.14499999999999999</v>
      </c>
      <c r="B10">
        <v>90</v>
      </c>
    </row>
    <row r="11" spans="1:2" x14ac:dyDescent="0.25">
      <c r="A11" s="5">
        <v>0.15</v>
      </c>
      <c r="B11">
        <v>100</v>
      </c>
    </row>
    <row r="12" spans="1:2" x14ac:dyDescent="0.25">
      <c r="A12" s="5">
        <v>0.155</v>
      </c>
      <c r="B12">
        <v>110</v>
      </c>
    </row>
    <row r="13" spans="1:2" x14ac:dyDescent="0.25">
      <c r="A13" s="5">
        <v>0.16</v>
      </c>
      <c r="B13">
        <v>120</v>
      </c>
    </row>
    <row r="14" spans="1:2" x14ac:dyDescent="0.25">
      <c r="A14" s="5">
        <v>0.16500000000000001</v>
      </c>
      <c r="B14">
        <v>130</v>
      </c>
    </row>
    <row r="15" spans="1:2" x14ac:dyDescent="0.25">
      <c r="A15" s="5">
        <v>0.17</v>
      </c>
      <c r="B15">
        <v>140</v>
      </c>
    </row>
    <row r="16" spans="1:2" x14ac:dyDescent="0.25">
      <c r="A16" s="5">
        <v>0.17499999999999999</v>
      </c>
      <c r="B16">
        <v>150</v>
      </c>
    </row>
    <row r="17" spans="1:2" x14ac:dyDescent="0.25">
      <c r="A17" s="5">
        <v>0.18</v>
      </c>
      <c r="B17">
        <v>160</v>
      </c>
    </row>
    <row r="18" spans="1:2" x14ac:dyDescent="0.25">
      <c r="A18" s="5">
        <v>0.185</v>
      </c>
      <c r="B18">
        <v>170</v>
      </c>
    </row>
    <row r="19" spans="1:2" x14ac:dyDescent="0.25">
      <c r="A19" s="5">
        <v>0.19</v>
      </c>
      <c r="B19">
        <v>180</v>
      </c>
    </row>
    <row r="20" spans="1:2" x14ac:dyDescent="0.25">
      <c r="A20" s="5">
        <v>0.19500000000000001</v>
      </c>
      <c r="B20">
        <v>190</v>
      </c>
    </row>
    <row r="21" spans="1:2" x14ac:dyDescent="0.25">
      <c r="A21" s="5">
        <v>0.2</v>
      </c>
      <c r="B21">
        <v>200</v>
      </c>
    </row>
    <row r="22" spans="1:2" x14ac:dyDescent="0.25">
      <c r="A22" s="5">
        <v>0.21</v>
      </c>
      <c r="B22">
        <v>210</v>
      </c>
    </row>
    <row r="23" spans="1:2" x14ac:dyDescent="0.25">
      <c r="A23" s="5">
        <v>0.22</v>
      </c>
      <c r="B23">
        <v>220</v>
      </c>
    </row>
    <row r="24" spans="1:2" x14ac:dyDescent="0.25">
      <c r="A24" s="5">
        <v>0.23</v>
      </c>
      <c r="B24">
        <v>230</v>
      </c>
    </row>
    <row r="25" spans="1:2" x14ac:dyDescent="0.25">
      <c r="A25" s="5">
        <v>0.24</v>
      </c>
      <c r="B25">
        <v>240</v>
      </c>
    </row>
    <row r="26" spans="1:2" x14ac:dyDescent="0.25">
      <c r="A26" s="5">
        <v>0.25</v>
      </c>
      <c r="B26">
        <v>250</v>
      </c>
    </row>
    <row r="27" spans="1:2" x14ac:dyDescent="0.25">
      <c r="A27" s="5">
        <v>0.26</v>
      </c>
      <c r="B27">
        <v>260</v>
      </c>
    </row>
    <row r="28" spans="1:2" x14ac:dyDescent="0.25">
      <c r="A28" s="5">
        <v>0.27</v>
      </c>
      <c r="B28">
        <v>270</v>
      </c>
    </row>
    <row r="29" spans="1:2" x14ac:dyDescent="0.25">
      <c r="A29" s="5">
        <v>0.28000000000000003</v>
      </c>
      <c r="B29">
        <v>280</v>
      </c>
    </row>
    <row r="30" spans="1:2" x14ac:dyDescent="0.25">
      <c r="A30" s="5">
        <v>0.28999999999999998</v>
      </c>
      <c r="B30">
        <v>290</v>
      </c>
    </row>
    <row r="31" spans="1:2" x14ac:dyDescent="0.25">
      <c r="A31" s="5">
        <v>0.3</v>
      </c>
      <c r="B31">
        <v>300</v>
      </c>
    </row>
    <row r="32" spans="1:2" x14ac:dyDescent="0.25">
      <c r="A32" s="5">
        <v>0.31</v>
      </c>
      <c r="B32">
        <v>310</v>
      </c>
    </row>
    <row r="33" spans="1:2" x14ac:dyDescent="0.25">
      <c r="A33" s="5">
        <v>0.32</v>
      </c>
      <c r="B33">
        <v>320</v>
      </c>
    </row>
    <row r="34" spans="1:2" x14ac:dyDescent="0.25">
      <c r="A34" s="5">
        <v>0.33</v>
      </c>
      <c r="B34">
        <v>330</v>
      </c>
    </row>
    <row r="35" spans="1:2" x14ac:dyDescent="0.25">
      <c r="A35" s="5">
        <v>0.34</v>
      </c>
      <c r="B35">
        <v>340</v>
      </c>
    </row>
    <row r="36" spans="1:2" x14ac:dyDescent="0.25">
      <c r="A36" s="5">
        <v>0.35</v>
      </c>
      <c r="B36">
        <v>350</v>
      </c>
    </row>
    <row r="37" spans="1:2" x14ac:dyDescent="0.25">
      <c r="A37" s="5">
        <v>0.36</v>
      </c>
      <c r="B37">
        <v>360</v>
      </c>
    </row>
    <row r="38" spans="1:2" x14ac:dyDescent="0.25">
      <c r="A38" s="5">
        <v>0.37</v>
      </c>
      <c r="B38">
        <v>370</v>
      </c>
    </row>
    <row r="39" spans="1:2" x14ac:dyDescent="0.25">
      <c r="A39" s="5">
        <v>0.38</v>
      </c>
      <c r="B39">
        <v>380</v>
      </c>
    </row>
    <row r="40" spans="1:2" x14ac:dyDescent="0.25">
      <c r="A40" s="5">
        <v>0.39</v>
      </c>
      <c r="B40">
        <v>390</v>
      </c>
    </row>
    <row r="41" spans="1:2" x14ac:dyDescent="0.25">
      <c r="A41" s="5">
        <v>0.4</v>
      </c>
      <c r="B41">
        <v>400</v>
      </c>
    </row>
    <row r="42" spans="1:2" x14ac:dyDescent="0.25">
      <c r="A42" s="5">
        <v>0.41</v>
      </c>
      <c r="B42">
        <v>410</v>
      </c>
    </row>
    <row r="43" spans="1:2" x14ac:dyDescent="0.25">
      <c r="A43" s="5">
        <v>0.42</v>
      </c>
      <c r="B43">
        <v>420</v>
      </c>
    </row>
    <row r="44" spans="1:2" x14ac:dyDescent="0.25">
      <c r="A44" s="5">
        <v>0.43</v>
      </c>
      <c r="B44">
        <v>430</v>
      </c>
    </row>
    <row r="45" spans="1:2" x14ac:dyDescent="0.25">
      <c r="A45" s="5">
        <v>0.44</v>
      </c>
      <c r="B45">
        <v>440</v>
      </c>
    </row>
    <row r="46" spans="1:2" x14ac:dyDescent="0.25">
      <c r="A46" s="5">
        <v>0.45</v>
      </c>
      <c r="B46">
        <v>450</v>
      </c>
    </row>
    <row r="47" spans="1:2" x14ac:dyDescent="0.25">
      <c r="A47" s="5">
        <v>0.46</v>
      </c>
      <c r="B47">
        <v>460</v>
      </c>
    </row>
    <row r="48" spans="1:2" x14ac:dyDescent="0.25">
      <c r="A48" s="5">
        <v>0.47</v>
      </c>
      <c r="B48">
        <v>470</v>
      </c>
    </row>
    <row r="49" spans="1:2" x14ac:dyDescent="0.25">
      <c r="A49" s="5">
        <v>0.48</v>
      </c>
      <c r="B49">
        <v>480</v>
      </c>
    </row>
    <row r="50" spans="1:2" x14ac:dyDescent="0.25">
      <c r="A50" s="5">
        <v>0.49</v>
      </c>
      <c r="B50">
        <v>490</v>
      </c>
    </row>
    <row r="51" spans="1:2" x14ac:dyDescent="0.25">
      <c r="A51" s="5">
        <v>0.5</v>
      </c>
      <c r="B51">
        <v>500</v>
      </c>
    </row>
    <row r="52" spans="1:2" x14ac:dyDescent="0.25">
      <c r="A52" s="5">
        <v>0.51</v>
      </c>
      <c r="B52">
        <v>510</v>
      </c>
    </row>
    <row r="53" spans="1:2" x14ac:dyDescent="0.25">
      <c r="A53" s="5">
        <v>0.52</v>
      </c>
      <c r="B53">
        <v>520</v>
      </c>
    </row>
    <row r="54" spans="1:2" x14ac:dyDescent="0.25">
      <c r="A54" s="5">
        <v>0.53</v>
      </c>
      <c r="B54">
        <v>530</v>
      </c>
    </row>
    <row r="55" spans="1:2" x14ac:dyDescent="0.25">
      <c r="A55" s="5">
        <v>0.54</v>
      </c>
      <c r="B55">
        <v>540</v>
      </c>
    </row>
    <row r="56" spans="1:2" x14ac:dyDescent="0.25">
      <c r="A56" s="5">
        <v>0.55000000000000004</v>
      </c>
      <c r="B56">
        <v>550</v>
      </c>
    </row>
    <row r="57" spans="1:2" x14ac:dyDescent="0.25">
      <c r="A57" s="5">
        <v>0.56000000000000005</v>
      </c>
      <c r="B57">
        <v>560</v>
      </c>
    </row>
    <row r="58" spans="1:2" x14ac:dyDescent="0.25">
      <c r="A58" s="5">
        <v>0.56999999999999995</v>
      </c>
      <c r="B58">
        <v>570</v>
      </c>
    </row>
    <row r="59" spans="1:2" x14ac:dyDescent="0.25">
      <c r="A59" s="5">
        <v>0.57999999999999996</v>
      </c>
      <c r="B59">
        <v>580</v>
      </c>
    </row>
    <row r="60" spans="1:2" x14ac:dyDescent="0.25">
      <c r="A60" s="5">
        <v>0.59</v>
      </c>
      <c r="B60">
        <v>590</v>
      </c>
    </row>
    <row r="61" spans="1:2" x14ac:dyDescent="0.25">
      <c r="A61" s="5">
        <v>0.6</v>
      </c>
      <c r="B61">
        <v>600</v>
      </c>
    </row>
    <row r="62" spans="1:2" x14ac:dyDescent="0.25">
      <c r="A62" s="5">
        <v>0.61</v>
      </c>
      <c r="B62">
        <v>610</v>
      </c>
    </row>
    <row r="63" spans="1:2" x14ac:dyDescent="0.25">
      <c r="A63" s="5">
        <v>0.62</v>
      </c>
      <c r="B63">
        <v>620</v>
      </c>
    </row>
    <row r="64" spans="1:2" x14ac:dyDescent="0.25">
      <c r="A64" s="5">
        <v>0.63</v>
      </c>
      <c r="B64">
        <v>630</v>
      </c>
    </row>
    <row r="65" spans="1:2" x14ac:dyDescent="0.25">
      <c r="A65" s="5">
        <v>0.64</v>
      </c>
      <c r="B65">
        <v>640</v>
      </c>
    </row>
    <row r="66" spans="1:2" x14ac:dyDescent="0.25">
      <c r="A66" s="5">
        <v>0.65</v>
      </c>
      <c r="B66">
        <v>650</v>
      </c>
    </row>
    <row r="67" spans="1:2" x14ac:dyDescent="0.25">
      <c r="A67" s="5">
        <v>0.66</v>
      </c>
      <c r="B67">
        <v>660</v>
      </c>
    </row>
    <row r="68" spans="1:2" x14ac:dyDescent="0.25">
      <c r="A68" s="5">
        <v>0.67</v>
      </c>
      <c r="B68">
        <v>670</v>
      </c>
    </row>
    <row r="69" spans="1:2" x14ac:dyDescent="0.25">
      <c r="A69" s="5">
        <v>0.68</v>
      </c>
      <c r="B69">
        <v>680</v>
      </c>
    </row>
    <row r="70" spans="1:2" x14ac:dyDescent="0.25">
      <c r="A70" s="5">
        <v>0.69</v>
      </c>
      <c r="B70">
        <v>690</v>
      </c>
    </row>
    <row r="71" spans="1:2" x14ac:dyDescent="0.25">
      <c r="A71" s="5">
        <v>0.7</v>
      </c>
      <c r="B71">
        <v>700</v>
      </c>
    </row>
    <row r="72" spans="1:2" x14ac:dyDescent="0.25">
      <c r="A72" s="5">
        <v>0.71</v>
      </c>
      <c r="B72">
        <v>710</v>
      </c>
    </row>
    <row r="73" spans="1:2" x14ac:dyDescent="0.25">
      <c r="A73" s="5">
        <v>0.72</v>
      </c>
      <c r="B73">
        <v>720</v>
      </c>
    </row>
    <row r="74" spans="1:2" x14ac:dyDescent="0.25">
      <c r="A74" s="5">
        <v>0.73</v>
      </c>
      <c r="B74">
        <v>730</v>
      </c>
    </row>
    <row r="75" spans="1:2" x14ac:dyDescent="0.25">
      <c r="A75" s="5">
        <v>0.74</v>
      </c>
      <c r="B75">
        <v>740</v>
      </c>
    </row>
    <row r="76" spans="1:2" x14ac:dyDescent="0.25">
      <c r="A76" s="5">
        <v>0.75</v>
      </c>
      <c r="B76">
        <v>750</v>
      </c>
    </row>
    <row r="77" spans="1:2" x14ac:dyDescent="0.25">
      <c r="A77" s="5">
        <v>0.76</v>
      </c>
      <c r="B77">
        <v>760</v>
      </c>
    </row>
    <row r="78" spans="1:2" x14ac:dyDescent="0.25">
      <c r="A78" s="5">
        <v>0.77</v>
      </c>
      <c r="B78">
        <v>770</v>
      </c>
    </row>
    <row r="79" spans="1:2" x14ac:dyDescent="0.25">
      <c r="A79" s="5">
        <v>0.78</v>
      </c>
      <c r="B79">
        <v>780</v>
      </c>
    </row>
    <row r="80" spans="1:2" x14ac:dyDescent="0.25">
      <c r="A80" s="5">
        <v>0.79</v>
      </c>
      <c r="B80">
        <v>790</v>
      </c>
    </row>
    <row r="81" spans="1:2" x14ac:dyDescent="0.25">
      <c r="A81" s="5">
        <v>0.8</v>
      </c>
      <c r="B81">
        <v>800</v>
      </c>
    </row>
    <row r="82" spans="1:2" x14ac:dyDescent="0.25">
      <c r="A82" s="5">
        <v>0.81</v>
      </c>
      <c r="B82">
        <v>810</v>
      </c>
    </row>
    <row r="83" spans="1:2" x14ac:dyDescent="0.25">
      <c r="A83" s="5">
        <v>0.82</v>
      </c>
      <c r="B83">
        <v>820</v>
      </c>
    </row>
    <row r="84" spans="1:2" x14ac:dyDescent="0.25">
      <c r="A84" s="5">
        <v>0.83</v>
      </c>
      <c r="B84">
        <v>830</v>
      </c>
    </row>
    <row r="85" spans="1:2" x14ac:dyDescent="0.25">
      <c r="A85" s="5">
        <v>0.84</v>
      </c>
      <c r="B85">
        <v>840</v>
      </c>
    </row>
    <row r="86" spans="1:2" x14ac:dyDescent="0.25">
      <c r="A86" s="5">
        <v>0.85</v>
      </c>
      <c r="B86">
        <v>850</v>
      </c>
    </row>
    <row r="87" spans="1:2" x14ac:dyDescent="0.25">
      <c r="A87" s="5">
        <v>0.86</v>
      </c>
      <c r="B87">
        <v>860</v>
      </c>
    </row>
    <row r="88" spans="1:2" x14ac:dyDescent="0.25">
      <c r="A88" s="5">
        <v>0.87</v>
      </c>
      <c r="B88">
        <v>870</v>
      </c>
    </row>
    <row r="89" spans="1:2" x14ac:dyDescent="0.25">
      <c r="A89" s="5">
        <v>0.88</v>
      </c>
      <c r="B89">
        <v>880</v>
      </c>
    </row>
    <row r="90" spans="1:2" x14ac:dyDescent="0.25">
      <c r="A90" s="5">
        <v>0.89</v>
      </c>
      <c r="B90">
        <v>890</v>
      </c>
    </row>
    <row r="91" spans="1:2" x14ac:dyDescent="0.25">
      <c r="A91" s="5">
        <v>0.9</v>
      </c>
      <c r="B91">
        <v>900</v>
      </c>
    </row>
    <row r="92" spans="1:2" x14ac:dyDescent="0.25">
      <c r="A92" s="5">
        <v>0.91</v>
      </c>
      <c r="B92">
        <v>910</v>
      </c>
    </row>
    <row r="93" spans="1:2" x14ac:dyDescent="0.25">
      <c r="A93" s="5">
        <v>0.92</v>
      </c>
      <c r="B93">
        <v>920</v>
      </c>
    </row>
    <row r="94" spans="1:2" x14ac:dyDescent="0.25">
      <c r="A94" s="5">
        <v>0.93</v>
      </c>
      <c r="B94">
        <v>930</v>
      </c>
    </row>
    <row r="95" spans="1:2" x14ac:dyDescent="0.25">
      <c r="A95" s="5">
        <v>0.94</v>
      </c>
      <c r="B95">
        <v>940</v>
      </c>
    </row>
    <row r="96" spans="1:2" x14ac:dyDescent="0.25">
      <c r="A96" s="5">
        <v>0.95</v>
      </c>
      <c r="B96">
        <v>950</v>
      </c>
    </row>
    <row r="97" spans="1:2" x14ac:dyDescent="0.25">
      <c r="A97" s="5">
        <v>0.96</v>
      </c>
      <c r="B97">
        <v>960</v>
      </c>
    </row>
    <row r="98" spans="1:2" x14ac:dyDescent="0.25">
      <c r="A98" s="5">
        <v>0.97</v>
      </c>
      <c r="B98">
        <v>970</v>
      </c>
    </row>
    <row r="99" spans="1:2" x14ac:dyDescent="0.25">
      <c r="A99" s="5">
        <v>0.98</v>
      </c>
      <c r="B99">
        <v>980</v>
      </c>
    </row>
    <row r="100" spans="1:2" x14ac:dyDescent="0.25">
      <c r="A100" s="5">
        <v>0.99</v>
      </c>
      <c r="B100">
        <v>990</v>
      </c>
    </row>
    <row r="101" spans="1:2" x14ac:dyDescent="0.25">
      <c r="A101" s="5">
        <v>1</v>
      </c>
      <c r="B101">
        <v>1000</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1"/>
  <sheetViews>
    <sheetView workbookViewId="0">
      <selection activeCell="E103" sqref="E103"/>
    </sheetView>
  </sheetViews>
  <sheetFormatPr defaultRowHeight="15" x14ac:dyDescent="0.25"/>
  <cols>
    <col min="1" max="1" width="10.42578125" customWidth="1"/>
    <col min="2" max="2" width="10.140625" customWidth="1"/>
  </cols>
  <sheetData>
    <row r="1" spans="1:4" x14ac:dyDescent="0.25">
      <c r="A1" s="3" t="s">
        <v>119</v>
      </c>
      <c r="B1" s="3" t="s">
        <v>15</v>
      </c>
      <c r="C1" s="3" t="s">
        <v>120</v>
      </c>
      <c r="D1" s="1" t="s">
        <v>15</v>
      </c>
    </row>
    <row r="2" spans="1:4" x14ac:dyDescent="0.25">
      <c r="A2">
        <v>6.9999999999998996</v>
      </c>
      <c r="B2" t="s">
        <v>118</v>
      </c>
      <c r="C2">
        <f t="shared" ref="C2:C33" si="0">A2+42</f>
        <v>48.999999999999901</v>
      </c>
      <c r="D2" t="s">
        <v>118</v>
      </c>
    </row>
    <row r="3" spans="1:4" x14ac:dyDescent="0.25">
      <c r="A3">
        <v>7.3499999999999002</v>
      </c>
      <c r="B3" t="s">
        <v>117</v>
      </c>
      <c r="C3">
        <f t="shared" si="0"/>
        <v>49.349999999999902</v>
      </c>
      <c r="D3" t="s">
        <v>117</v>
      </c>
    </row>
    <row r="4" spans="1:4" x14ac:dyDescent="0.25">
      <c r="A4">
        <v>7.6999999999998998</v>
      </c>
      <c r="B4" t="s">
        <v>116</v>
      </c>
      <c r="C4">
        <f t="shared" si="0"/>
        <v>49.699999999999903</v>
      </c>
      <c r="D4" t="s">
        <v>116</v>
      </c>
    </row>
    <row r="5" spans="1:4" x14ac:dyDescent="0.25">
      <c r="A5">
        <v>8.0499999999998995</v>
      </c>
      <c r="B5" t="s">
        <v>115</v>
      </c>
      <c r="C5">
        <f t="shared" si="0"/>
        <v>50.049999999999898</v>
      </c>
      <c r="D5" t="s">
        <v>115</v>
      </c>
    </row>
    <row r="6" spans="1:4" x14ac:dyDescent="0.25">
      <c r="A6">
        <v>8.3999999999999009</v>
      </c>
      <c r="B6" t="s">
        <v>114</v>
      </c>
      <c r="C6">
        <f t="shared" si="0"/>
        <v>50.399999999999899</v>
      </c>
      <c r="D6" t="s">
        <v>114</v>
      </c>
    </row>
    <row r="7" spans="1:4" x14ac:dyDescent="0.25">
      <c r="A7">
        <v>8.7499999999999005</v>
      </c>
      <c r="B7" t="s">
        <v>113</v>
      </c>
      <c r="C7">
        <f t="shared" si="0"/>
        <v>50.749999999999901</v>
      </c>
      <c r="D7" t="s">
        <v>113</v>
      </c>
    </row>
    <row r="8" spans="1:4" x14ac:dyDescent="0.25">
      <c r="A8">
        <v>9.0999999999999002</v>
      </c>
      <c r="B8" t="s">
        <v>112</v>
      </c>
      <c r="C8">
        <f t="shared" si="0"/>
        <v>51.099999999999902</v>
      </c>
      <c r="D8" t="s">
        <v>112</v>
      </c>
    </row>
    <row r="9" spans="1:4" x14ac:dyDescent="0.25">
      <c r="A9">
        <v>9.4499999999998998</v>
      </c>
      <c r="B9" t="s">
        <v>111</v>
      </c>
      <c r="C9">
        <f t="shared" si="0"/>
        <v>51.449999999999903</v>
      </c>
      <c r="D9" t="s">
        <v>111</v>
      </c>
    </row>
    <row r="10" spans="1:4" x14ac:dyDescent="0.25">
      <c r="A10">
        <v>9.7999999999998995</v>
      </c>
      <c r="B10" t="s">
        <v>110</v>
      </c>
      <c r="C10">
        <f t="shared" si="0"/>
        <v>51.799999999999898</v>
      </c>
      <c r="D10" t="s">
        <v>110</v>
      </c>
    </row>
    <row r="11" spans="1:4" x14ac:dyDescent="0.25">
      <c r="A11">
        <v>10.149999999999901</v>
      </c>
      <c r="B11" t="s">
        <v>109</v>
      </c>
      <c r="C11">
        <f t="shared" si="0"/>
        <v>52.149999999999899</v>
      </c>
      <c r="D11" t="s">
        <v>109</v>
      </c>
    </row>
    <row r="12" spans="1:4" x14ac:dyDescent="0.25">
      <c r="A12">
        <v>10.499999999999901</v>
      </c>
      <c r="B12" t="s">
        <v>108</v>
      </c>
      <c r="C12">
        <f t="shared" si="0"/>
        <v>52.499999999999901</v>
      </c>
      <c r="D12" t="s">
        <v>108</v>
      </c>
    </row>
    <row r="13" spans="1:4" x14ac:dyDescent="0.25">
      <c r="A13">
        <v>10.8499999999999</v>
      </c>
      <c r="B13" t="s">
        <v>107</v>
      </c>
      <c r="C13">
        <f t="shared" si="0"/>
        <v>52.849999999999902</v>
      </c>
      <c r="D13" t="s">
        <v>107</v>
      </c>
    </row>
    <row r="14" spans="1:4" x14ac:dyDescent="0.25">
      <c r="A14">
        <v>11.1999999999999</v>
      </c>
      <c r="B14" t="s">
        <v>106</v>
      </c>
      <c r="C14">
        <f t="shared" si="0"/>
        <v>53.199999999999903</v>
      </c>
      <c r="D14" t="s">
        <v>106</v>
      </c>
    </row>
    <row r="15" spans="1:4" x14ac:dyDescent="0.25">
      <c r="A15">
        <v>11.549999999999899</v>
      </c>
      <c r="B15" t="s">
        <v>105</v>
      </c>
      <c r="C15">
        <f t="shared" si="0"/>
        <v>53.549999999999898</v>
      </c>
      <c r="D15" t="s">
        <v>105</v>
      </c>
    </row>
    <row r="16" spans="1:4" x14ac:dyDescent="0.25">
      <c r="A16">
        <v>11.899999999999901</v>
      </c>
      <c r="B16" t="s">
        <v>104</v>
      </c>
      <c r="C16">
        <f t="shared" si="0"/>
        <v>53.899999999999899</v>
      </c>
      <c r="D16" t="s">
        <v>104</v>
      </c>
    </row>
    <row r="17" spans="1:4" x14ac:dyDescent="0.25">
      <c r="A17">
        <v>12.249999999999901</v>
      </c>
      <c r="B17" t="s">
        <v>103</v>
      </c>
      <c r="C17">
        <f t="shared" si="0"/>
        <v>54.249999999999901</v>
      </c>
      <c r="D17" t="s">
        <v>103</v>
      </c>
    </row>
    <row r="18" spans="1:4" x14ac:dyDescent="0.25">
      <c r="A18">
        <v>12.5999999999999</v>
      </c>
      <c r="B18" t="s">
        <v>102</v>
      </c>
      <c r="C18">
        <f t="shared" si="0"/>
        <v>54.599999999999902</v>
      </c>
      <c r="D18" t="s">
        <v>102</v>
      </c>
    </row>
    <row r="19" spans="1:4" x14ac:dyDescent="0.25">
      <c r="A19">
        <v>12.9499999999999</v>
      </c>
      <c r="B19" t="s">
        <v>101</v>
      </c>
      <c r="C19">
        <f t="shared" si="0"/>
        <v>54.949999999999903</v>
      </c>
      <c r="D19" t="s">
        <v>101</v>
      </c>
    </row>
    <row r="20" spans="1:4" x14ac:dyDescent="0.25">
      <c r="A20">
        <v>13.299999999999899</v>
      </c>
      <c r="B20" t="s">
        <v>100</v>
      </c>
      <c r="C20">
        <f t="shared" si="0"/>
        <v>55.299999999999898</v>
      </c>
      <c r="D20" t="s">
        <v>100</v>
      </c>
    </row>
    <row r="21" spans="1:4" x14ac:dyDescent="0.25">
      <c r="A21">
        <v>13.649999999999901</v>
      </c>
      <c r="B21" t="s">
        <v>99</v>
      </c>
      <c r="C21">
        <f t="shared" si="0"/>
        <v>55.649999999999899</v>
      </c>
      <c r="D21" t="s">
        <v>99</v>
      </c>
    </row>
    <row r="22" spans="1:4" x14ac:dyDescent="0.25">
      <c r="A22">
        <v>13.999999999999901</v>
      </c>
      <c r="B22" t="s">
        <v>98</v>
      </c>
      <c r="C22">
        <f t="shared" si="0"/>
        <v>55.999999999999901</v>
      </c>
      <c r="D22" t="s">
        <v>98</v>
      </c>
    </row>
    <row r="23" spans="1:4" x14ac:dyDescent="0.25">
      <c r="A23">
        <v>14.3499999999999</v>
      </c>
      <c r="B23" t="s">
        <v>97</v>
      </c>
      <c r="C23">
        <f t="shared" si="0"/>
        <v>56.349999999999902</v>
      </c>
      <c r="D23" t="s">
        <v>97</v>
      </c>
    </row>
    <row r="24" spans="1:4" x14ac:dyDescent="0.25">
      <c r="A24">
        <v>14.6999999999999</v>
      </c>
      <c r="B24" t="s">
        <v>96</v>
      </c>
      <c r="C24">
        <f t="shared" si="0"/>
        <v>56.699999999999903</v>
      </c>
      <c r="D24" t="s">
        <v>96</v>
      </c>
    </row>
    <row r="25" spans="1:4" x14ac:dyDescent="0.25">
      <c r="A25">
        <v>15.049999999999899</v>
      </c>
      <c r="B25" t="s">
        <v>95</v>
      </c>
      <c r="C25">
        <f t="shared" si="0"/>
        <v>57.049999999999898</v>
      </c>
      <c r="D25" t="s">
        <v>95</v>
      </c>
    </row>
    <row r="26" spans="1:4" x14ac:dyDescent="0.25">
      <c r="A26">
        <v>15.399999999999901</v>
      </c>
      <c r="B26" t="s">
        <v>94</v>
      </c>
      <c r="C26">
        <f t="shared" si="0"/>
        <v>57.399999999999899</v>
      </c>
      <c r="D26" t="s">
        <v>94</v>
      </c>
    </row>
    <row r="27" spans="1:4" x14ac:dyDescent="0.25">
      <c r="A27">
        <v>15.749999999999901</v>
      </c>
      <c r="B27" t="s">
        <v>93</v>
      </c>
      <c r="C27">
        <f t="shared" si="0"/>
        <v>57.749999999999901</v>
      </c>
      <c r="D27" t="s">
        <v>93</v>
      </c>
    </row>
    <row r="28" spans="1:4" x14ac:dyDescent="0.25">
      <c r="A28">
        <v>16.099999999999898</v>
      </c>
      <c r="B28" t="s">
        <v>92</v>
      </c>
      <c r="C28">
        <f t="shared" si="0"/>
        <v>58.099999999999895</v>
      </c>
      <c r="D28" t="s">
        <v>92</v>
      </c>
    </row>
    <row r="29" spans="1:4" x14ac:dyDescent="0.25">
      <c r="A29">
        <v>16.4499999999999</v>
      </c>
      <c r="B29" t="s">
        <v>91</v>
      </c>
      <c r="C29">
        <f t="shared" si="0"/>
        <v>58.449999999999903</v>
      </c>
      <c r="D29" t="s">
        <v>91</v>
      </c>
    </row>
    <row r="30" spans="1:4" x14ac:dyDescent="0.25">
      <c r="A30">
        <v>16.799999999999901</v>
      </c>
      <c r="B30" t="s">
        <v>90</v>
      </c>
      <c r="C30">
        <f t="shared" si="0"/>
        <v>58.799999999999898</v>
      </c>
      <c r="D30" t="s">
        <v>90</v>
      </c>
    </row>
    <row r="31" spans="1:4" x14ac:dyDescent="0.25">
      <c r="A31">
        <v>17.149999999999899</v>
      </c>
      <c r="B31" t="s">
        <v>89</v>
      </c>
      <c r="C31">
        <f t="shared" si="0"/>
        <v>59.149999999999899</v>
      </c>
      <c r="D31" t="s">
        <v>89</v>
      </c>
    </row>
    <row r="32" spans="1:4" x14ac:dyDescent="0.25">
      <c r="A32">
        <v>17.499999999999901</v>
      </c>
      <c r="B32" t="s">
        <v>88</v>
      </c>
      <c r="C32">
        <f t="shared" si="0"/>
        <v>59.499999999999901</v>
      </c>
      <c r="D32" t="s">
        <v>88</v>
      </c>
    </row>
    <row r="33" spans="1:4" x14ac:dyDescent="0.25">
      <c r="A33">
        <v>17.849999999999898</v>
      </c>
      <c r="B33" t="s">
        <v>87</v>
      </c>
      <c r="C33">
        <f t="shared" si="0"/>
        <v>59.849999999999895</v>
      </c>
      <c r="D33" t="s">
        <v>87</v>
      </c>
    </row>
    <row r="34" spans="1:4" x14ac:dyDescent="0.25">
      <c r="A34">
        <v>18.1999999999999</v>
      </c>
      <c r="B34" t="s">
        <v>86</v>
      </c>
      <c r="C34">
        <f t="shared" ref="C34:C65" si="1">A34+42</f>
        <v>60.199999999999903</v>
      </c>
      <c r="D34" t="s">
        <v>86</v>
      </c>
    </row>
    <row r="35" spans="1:4" x14ac:dyDescent="0.25">
      <c r="A35">
        <v>18.549999999999901</v>
      </c>
      <c r="B35" t="s">
        <v>85</v>
      </c>
      <c r="C35">
        <f t="shared" si="1"/>
        <v>60.549999999999898</v>
      </c>
      <c r="D35" t="s">
        <v>85</v>
      </c>
    </row>
    <row r="36" spans="1:4" x14ac:dyDescent="0.25">
      <c r="A36">
        <v>18.899999999999899</v>
      </c>
      <c r="B36" t="s">
        <v>84</v>
      </c>
      <c r="C36">
        <f t="shared" si="1"/>
        <v>60.899999999999899</v>
      </c>
      <c r="D36" t="s">
        <v>84</v>
      </c>
    </row>
    <row r="37" spans="1:4" x14ac:dyDescent="0.25">
      <c r="A37">
        <v>19.249999999999901</v>
      </c>
      <c r="B37" t="s">
        <v>83</v>
      </c>
      <c r="C37">
        <f t="shared" si="1"/>
        <v>61.249999999999901</v>
      </c>
      <c r="D37" t="s">
        <v>83</v>
      </c>
    </row>
    <row r="38" spans="1:4" x14ac:dyDescent="0.25">
      <c r="A38">
        <v>19.599999999999898</v>
      </c>
      <c r="B38" t="s">
        <v>82</v>
      </c>
      <c r="C38">
        <f t="shared" si="1"/>
        <v>61.599999999999895</v>
      </c>
      <c r="D38" t="s">
        <v>82</v>
      </c>
    </row>
    <row r="39" spans="1:4" x14ac:dyDescent="0.25">
      <c r="A39">
        <v>19.9499999999999</v>
      </c>
      <c r="B39" t="s">
        <v>81</v>
      </c>
      <c r="C39">
        <f t="shared" si="1"/>
        <v>61.949999999999903</v>
      </c>
      <c r="D39" t="s">
        <v>81</v>
      </c>
    </row>
    <row r="40" spans="1:4" x14ac:dyDescent="0.25">
      <c r="A40">
        <v>20.299999999999901</v>
      </c>
      <c r="B40" t="s">
        <v>80</v>
      </c>
      <c r="C40">
        <f t="shared" si="1"/>
        <v>62.299999999999898</v>
      </c>
      <c r="D40" t="s">
        <v>80</v>
      </c>
    </row>
    <row r="41" spans="1:4" x14ac:dyDescent="0.25">
      <c r="A41">
        <v>20.649999999999899</v>
      </c>
      <c r="B41" t="s">
        <v>79</v>
      </c>
      <c r="C41">
        <f t="shared" si="1"/>
        <v>62.649999999999899</v>
      </c>
      <c r="D41" t="s">
        <v>79</v>
      </c>
    </row>
    <row r="42" spans="1:4" x14ac:dyDescent="0.25">
      <c r="A42">
        <v>20.999999999999901</v>
      </c>
      <c r="B42" t="s">
        <v>78</v>
      </c>
      <c r="C42">
        <f t="shared" si="1"/>
        <v>62.999999999999901</v>
      </c>
      <c r="D42" t="s">
        <v>78</v>
      </c>
    </row>
    <row r="43" spans="1:4" x14ac:dyDescent="0.25">
      <c r="A43">
        <v>21.349999999999898</v>
      </c>
      <c r="B43" t="s">
        <v>77</v>
      </c>
      <c r="C43">
        <f t="shared" si="1"/>
        <v>63.349999999999895</v>
      </c>
      <c r="D43" t="s">
        <v>77</v>
      </c>
    </row>
    <row r="44" spans="1:4" x14ac:dyDescent="0.25">
      <c r="A44">
        <v>21.6999999999999</v>
      </c>
      <c r="B44" t="s">
        <v>76</v>
      </c>
      <c r="C44">
        <f t="shared" si="1"/>
        <v>63.699999999999903</v>
      </c>
      <c r="D44" t="s">
        <v>76</v>
      </c>
    </row>
    <row r="45" spans="1:4" x14ac:dyDescent="0.25">
      <c r="A45">
        <v>22.049999999999901</v>
      </c>
      <c r="B45" t="s">
        <v>75</v>
      </c>
      <c r="C45">
        <f t="shared" si="1"/>
        <v>64.049999999999898</v>
      </c>
      <c r="D45" t="s">
        <v>75</v>
      </c>
    </row>
    <row r="46" spans="1:4" x14ac:dyDescent="0.25">
      <c r="A46">
        <v>22.399999999999899</v>
      </c>
      <c r="B46" t="s">
        <v>74</v>
      </c>
      <c r="C46">
        <f t="shared" si="1"/>
        <v>64.399999999999892</v>
      </c>
      <c r="D46" t="s">
        <v>74</v>
      </c>
    </row>
    <row r="47" spans="1:4" x14ac:dyDescent="0.25">
      <c r="A47">
        <v>22.749999999999901</v>
      </c>
      <c r="B47" t="s">
        <v>73</v>
      </c>
      <c r="C47">
        <f t="shared" si="1"/>
        <v>64.749999999999901</v>
      </c>
      <c r="D47" t="s">
        <v>73</v>
      </c>
    </row>
    <row r="48" spans="1:4" x14ac:dyDescent="0.25">
      <c r="A48">
        <v>23.099999999999898</v>
      </c>
      <c r="B48" t="s">
        <v>72</v>
      </c>
      <c r="C48">
        <f t="shared" si="1"/>
        <v>65.099999999999895</v>
      </c>
      <c r="D48" t="s">
        <v>72</v>
      </c>
    </row>
    <row r="49" spans="1:4" x14ac:dyDescent="0.25">
      <c r="A49">
        <v>23.4499999999999</v>
      </c>
      <c r="B49" t="s">
        <v>71</v>
      </c>
      <c r="C49">
        <f t="shared" si="1"/>
        <v>65.449999999999903</v>
      </c>
      <c r="D49" t="s">
        <v>71</v>
      </c>
    </row>
    <row r="50" spans="1:4" x14ac:dyDescent="0.25">
      <c r="A50">
        <v>23.799999999999901</v>
      </c>
      <c r="B50" t="s">
        <v>70</v>
      </c>
      <c r="C50">
        <f t="shared" si="1"/>
        <v>65.799999999999898</v>
      </c>
      <c r="D50" t="s">
        <v>70</v>
      </c>
    </row>
    <row r="51" spans="1:4" x14ac:dyDescent="0.25">
      <c r="A51">
        <v>24.149999999999899</v>
      </c>
      <c r="B51" t="s">
        <v>69</v>
      </c>
      <c r="C51">
        <f t="shared" si="1"/>
        <v>66.149999999999892</v>
      </c>
      <c r="D51" t="s">
        <v>69</v>
      </c>
    </row>
    <row r="52" spans="1:4" x14ac:dyDescent="0.25">
      <c r="A52">
        <v>24.499999999999901</v>
      </c>
      <c r="B52" t="s">
        <v>68</v>
      </c>
      <c r="C52">
        <f t="shared" si="1"/>
        <v>66.499999999999901</v>
      </c>
      <c r="D52" t="s">
        <v>68</v>
      </c>
    </row>
    <row r="53" spans="1:4" x14ac:dyDescent="0.25">
      <c r="A53">
        <v>24.849999999999898</v>
      </c>
      <c r="B53" t="s">
        <v>67</v>
      </c>
      <c r="C53">
        <f t="shared" si="1"/>
        <v>66.849999999999895</v>
      </c>
      <c r="D53" t="s">
        <v>67</v>
      </c>
    </row>
    <row r="54" spans="1:4" x14ac:dyDescent="0.25">
      <c r="A54">
        <v>25.1999999999999</v>
      </c>
      <c r="B54" t="s">
        <v>66</v>
      </c>
      <c r="C54">
        <f t="shared" si="1"/>
        <v>67.199999999999903</v>
      </c>
      <c r="D54" t="s">
        <v>66</v>
      </c>
    </row>
    <row r="55" spans="1:4" x14ac:dyDescent="0.25">
      <c r="A55">
        <v>25.549999999999901</v>
      </c>
      <c r="B55" t="s">
        <v>65</v>
      </c>
      <c r="C55">
        <f t="shared" si="1"/>
        <v>67.549999999999898</v>
      </c>
      <c r="D55" t="s">
        <v>65</v>
      </c>
    </row>
    <row r="56" spans="1:4" x14ac:dyDescent="0.25">
      <c r="A56">
        <v>25.899999999999899</v>
      </c>
      <c r="B56" t="s">
        <v>64</v>
      </c>
      <c r="C56">
        <f t="shared" si="1"/>
        <v>67.899999999999892</v>
      </c>
      <c r="D56" t="s">
        <v>64</v>
      </c>
    </row>
    <row r="57" spans="1:4" x14ac:dyDescent="0.25">
      <c r="A57">
        <v>26.249999999999901</v>
      </c>
      <c r="B57" t="s">
        <v>63</v>
      </c>
      <c r="C57">
        <f t="shared" si="1"/>
        <v>68.249999999999901</v>
      </c>
      <c r="D57" t="s">
        <v>63</v>
      </c>
    </row>
    <row r="58" spans="1:4" x14ac:dyDescent="0.25">
      <c r="A58">
        <v>26.599999999999898</v>
      </c>
      <c r="B58" t="s">
        <v>62</v>
      </c>
      <c r="C58">
        <f t="shared" si="1"/>
        <v>68.599999999999895</v>
      </c>
      <c r="D58" t="s">
        <v>62</v>
      </c>
    </row>
    <row r="59" spans="1:4" x14ac:dyDescent="0.25">
      <c r="A59">
        <v>26.9499999999999</v>
      </c>
      <c r="B59" t="s">
        <v>61</v>
      </c>
      <c r="C59">
        <f t="shared" si="1"/>
        <v>68.949999999999903</v>
      </c>
      <c r="D59" t="s">
        <v>61</v>
      </c>
    </row>
    <row r="60" spans="1:4" x14ac:dyDescent="0.25">
      <c r="A60">
        <v>27.299999999999901</v>
      </c>
      <c r="B60" t="s">
        <v>60</v>
      </c>
      <c r="C60">
        <f t="shared" si="1"/>
        <v>69.299999999999898</v>
      </c>
      <c r="D60" t="s">
        <v>60</v>
      </c>
    </row>
    <row r="61" spans="1:4" x14ac:dyDescent="0.25">
      <c r="A61">
        <v>27.649999999999899</v>
      </c>
      <c r="B61" t="s">
        <v>59</v>
      </c>
      <c r="C61">
        <f t="shared" si="1"/>
        <v>69.649999999999892</v>
      </c>
      <c r="D61" t="s">
        <v>59</v>
      </c>
    </row>
    <row r="62" spans="1:4" x14ac:dyDescent="0.25">
      <c r="A62">
        <v>27.999999999999901</v>
      </c>
      <c r="B62" t="s">
        <v>58</v>
      </c>
      <c r="C62">
        <f t="shared" si="1"/>
        <v>69.999999999999901</v>
      </c>
      <c r="D62" t="s">
        <v>58</v>
      </c>
    </row>
    <row r="63" spans="1:4" x14ac:dyDescent="0.25">
      <c r="A63">
        <v>28.349999999999898</v>
      </c>
      <c r="B63" t="s">
        <v>57</v>
      </c>
      <c r="C63">
        <f t="shared" si="1"/>
        <v>70.349999999999895</v>
      </c>
      <c r="D63" t="s">
        <v>57</v>
      </c>
    </row>
    <row r="64" spans="1:4" x14ac:dyDescent="0.25">
      <c r="A64">
        <v>28.6999999999999</v>
      </c>
      <c r="B64" t="s">
        <v>56</v>
      </c>
      <c r="C64">
        <f t="shared" si="1"/>
        <v>70.699999999999903</v>
      </c>
      <c r="D64" t="s">
        <v>56</v>
      </c>
    </row>
    <row r="65" spans="1:4" x14ac:dyDescent="0.25">
      <c r="A65">
        <v>29.049999999999901</v>
      </c>
      <c r="B65" t="s">
        <v>55</v>
      </c>
      <c r="C65">
        <f t="shared" si="1"/>
        <v>71.049999999999898</v>
      </c>
      <c r="D65" t="s">
        <v>55</v>
      </c>
    </row>
    <row r="66" spans="1:4" x14ac:dyDescent="0.25">
      <c r="A66">
        <v>29.4</v>
      </c>
      <c r="B66" t="s">
        <v>54</v>
      </c>
      <c r="C66">
        <f t="shared" ref="C66:C97" si="2">A66+42</f>
        <v>71.400000000000006</v>
      </c>
      <c r="D66" t="s">
        <v>54</v>
      </c>
    </row>
    <row r="67" spans="1:4" x14ac:dyDescent="0.25">
      <c r="A67">
        <v>29.75</v>
      </c>
      <c r="B67" t="s">
        <v>53</v>
      </c>
      <c r="C67">
        <f t="shared" si="2"/>
        <v>71.75</v>
      </c>
      <c r="D67" t="s">
        <v>53</v>
      </c>
    </row>
    <row r="68" spans="1:4" x14ac:dyDescent="0.25">
      <c r="A68">
        <v>30.1</v>
      </c>
      <c r="B68" t="s">
        <v>52</v>
      </c>
      <c r="C68">
        <f t="shared" si="2"/>
        <v>72.099999999999994</v>
      </c>
      <c r="D68" t="s">
        <v>52</v>
      </c>
    </row>
    <row r="69" spans="1:4" x14ac:dyDescent="0.25">
      <c r="A69">
        <v>30.45</v>
      </c>
      <c r="B69" t="s">
        <v>51</v>
      </c>
      <c r="C69">
        <f t="shared" si="2"/>
        <v>72.45</v>
      </c>
      <c r="D69" t="s">
        <v>51</v>
      </c>
    </row>
    <row r="70" spans="1:4" x14ac:dyDescent="0.25">
      <c r="A70">
        <v>30.8</v>
      </c>
      <c r="B70" t="s">
        <v>50</v>
      </c>
      <c r="C70">
        <f t="shared" si="2"/>
        <v>72.8</v>
      </c>
      <c r="D70" t="s">
        <v>50</v>
      </c>
    </row>
    <row r="71" spans="1:4" x14ac:dyDescent="0.25">
      <c r="A71">
        <v>31.15</v>
      </c>
      <c r="B71" t="s">
        <v>49</v>
      </c>
      <c r="C71">
        <f t="shared" si="2"/>
        <v>73.150000000000006</v>
      </c>
      <c r="D71" t="s">
        <v>49</v>
      </c>
    </row>
    <row r="72" spans="1:4" x14ac:dyDescent="0.25">
      <c r="A72">
        <v>31.5</v>
      </c>
      <c r="B72" t="s">
        <v>48</v>
      </c>
      <c r="C72">
        <f t="shared" si="2"/>
        <v>73.5</v>
      </c>
      <c r="D72" t="s">
        <v>48</v>
      </c>
    </row>
    <row r="73" spans="1:4" x14ac:dyDescent="0.25">
      <c r="A73">
        <v>31.85</v>
      </c>
      <c r="B73" t="s">
        <v>47</v>
      </c>
      <c r="C73">
        <f t="shared" si="2"/>
        <v>73.849999999999994</v>
      </c>
      <c r="D73" t="s">
        <v>47</v>
      </c>
    </row>
    <row r="74" spans="1:4" x14ac:dyDescent="0.25">
      <c r="A74">
        <v>32.200000000000003</v>
      </c>
      <c r="B74" t="s">
        <v>46</v>
      </c>
      <c r="C74">
        <f t="shared" si="2"/>
        <v>74.2</v>
      </c>
      <c r="D74" t="s">
        <v>46</v>
      </c>
    </row>
    <row r="75" spans="1:4" x14ac:dyDescent="0.25">
      <c r="A75">
        <v>32.549999999999997</v>
      </c>
      <c r="B75" t="s">
        <v>45</v>
      </c>
      <c r="C75">
        <f t="shared" si="2"/>
        <v>74.55</v>
      </c>
      <c r="D75" t="s">
        <v>45</v>
      </c>
    </row>
    <row r="76" spans="1:4" x14ac:dyDescent="0.25">
      <c r="A76">
        <v>32.9</v>
      </c>
      <c r="B76" t="s">
        <v>44</v>
      </c>
      <c r="C76">
        <f t="shared" si="2"/>
        <v>74.900000000000006</v>
      </c>
      <c r="D76" t="s">
        <v>44</v>
      </c>
    </row>
    <row r="77" spans="1:4" x14ac:dyDescent="0.25">
      <c r="A77">
        <v>33.25</v>
      </c>
      <c r="B77" t="s">
        <v>43</v>
      </c>
      <c r="C77">
        <f t="shared" si="2"/>
        <v>75.25</v>
      </c>
      <c r="D77" t="s">
        <v>43</v>
      </c>
    </row>
    <row r="78" spans="1:4" x14ac:dyDescent="0.25">
      <c r="A78">
        <v>33.6</v>
      </c>
      <c r="B78" t="s">
        <v>42</v>
      </c>
      <c r="C78">
        <f t="shared" si="2"/>
        <v>75.599999999999994</v>
      </c>
      <c r="D78" t="s">
        <v>42</v>
      </c>
    </row>
    <row r="79" spans="1:4" x14ac:dyDescent="0.25">
      <c r="A79">
        <v>33.950000000000003</v>
      </c>
      <c r="B79" t="s">
        <v>41</v>
      </c>
      <c r="C79">
        <f t="shared" si="2"/>
        <v>75.95</v>
      </c>
      <c r="D79" t="s">
        <v>41</v>
      </c>
    </row>
    <row r="80" spans="1:4" x14ac:dyDescent="0.25">
      <c r="A80">
        <v>34.299999999999997</v>
      </c>
      <c r="B80" t="s">
        <v>40</v>
      </c>
      <c r="C80">
        <f t="shared" si="2"/>
        <v>76.3</v>
      </c>
      <c r="D80" t="s">
        <v>40</v>
      </c>
    </row>
    <row r="81" spans="1:4" x14ac:dyDescent="0.25">
      <c r="A81">
        <v>34.65</v>
      </c>
      <c r="B81" t="s">
        <v>39</v>
      </c>
      <c r="C81">
        <f t="shared" si="2"/>
        <v>76.650000000000006</v>
      </c>
      <c r="D81" t="s">
        <v>39</v>
      </c>
    </row>
    <row r="82" spans="1:4" x14ac:dyDescent="0.25">
      <c r="A82">
        <v>35</v>
      </c>
      <c r="B82" t="s">
        <v>38</v>
      </c>
      <c r="C82">
        <f t="shared" si="2"/>
        <v>77</v>
      </c>
      <c r="D82" t="s">
        <v>38</v>
      </c>
    </row>
    <row r="83" spans="1:4" x14ac:dyDescent="0.25">
      <c r="A83">
        <v>35.35</v>
      </c>
      <c r="B83" t="s">
        <v>37</v>
      </c>
      <c r="C83">
        <f t="shared" si="2"/>
        <v>77.349999999999994</v>
      </c>
      <c r="D83" t="s">
        <v>37</v>
      </c>
    </row>
    <row r="84" spans="1:4" x14ac:dyDescent="0.25">
      <c r="A84">
        <v>35.700000000000003</v>
      </c>
      <c r="B84" t="s">
        <v>36</v>
      </c>
      <c r="C84">
        <f t="shared" si="2"/>
        <v>77.7</v>
      </c>
      <c r="D84" t="s">
        <v>36</v>
      </c>
    </row>
    <row r="85" spans="1:4" x14ac:dyDescent="0.25">
      <c r="A85">
        <v>36.049999999999997</v>
      </c>
      <c r="B85" t="s">
        <v>35</v>
      </c>
      <c r="C85">
        <f t="shared" si="2"/>
        <v>78.05</v>
      </c>
      <c r="D85" t="s">
        <v>35</v>
      </c>
    </row>
    <row r="86" spans="1:4" x14ac:dyDescent="0.25">
      <c r="A86">
        <v>36.4</v>
      </c>
      <c r="B86" t="s">
        <v>34</v>
      </c>
      <c r="C86">
        <f t="shared" si="2"/>
        <v>78.400000000000006</v>
      </c>
      <c r="D86" t="s">
        <v>34</v>
      </c>
    </row>
    <row r="87" spans="1:4" x14ac:dyDescent="0.25">
      <c r="A87">
        <v>36.75</v>
      </c>
      <c r="B87" t="s">
        <v>33</v>
      </c>
      <c r="C87">
        <f t="shared" si="2"/>
        <v>78.75</v>
      </c>
      <c r="D87" t="s">
        <v>33</v>
      </c>
    </row>
    <row r="88" spans="1:4" x14ac:dyDescent="0.25">
      <c r="A88">
        <v>37.1</v>
      </c>
      <c r="B88" t="s">
        <v>32</v>
      </c>
      <c r="C88">
        <f t="shared" si="2"/>
        <v>79.099999999999994</v>
      </c>
      <c r="D88" t="s">
        <v>32</v>
      </c>
    </row>
    <row r="89" spans="1:4" x14ac:dyDescent="0.25">
      <c r="A89">
        <v>37.450000000000003</v>
      </c>
      <c r="B89" t="s">
        <v>31</v>
      </c>
      <c r="C89">
        <f t="shared" si="2"/>
        <v>79.45</v>
      </c>
      <c r="D89" t="s">
        <v>31</v>
      </c>
    </row>
    <row r="90" spans="1:4" x14ac:dyDescent="0.25">
      <c r="A90">
        <v>37.799999999999997</v>
      </c>
      <c r="B90" t="s">
        <v>30</v>
      </c>
      <c r="C90">
        <f t="shared" si="2"/>
        <v>79.8</v>
      </c>
      <c r="D90" t="s">
        <v>30</v>
      </c>
    </row>
    <row r="91" spans="1:4" x14ac:dyDescent="0.25">
      <c r="A91">
        <v>38.15</v>
      </c>
      <c r="B91" t="s">
        <v>29</v>
      </c>
      <c r="C91">
        <f t="shared" si="2"/>
        <v>80.150000000000006</v>
      </c>
      <c r="D91" t="s">
        <v>29</v>
      </c>
    </row>
    <row r="92" spans="1:4" x14ac:dyDescent="0.25">
      <c r="A92">
        <v>38.5</v>
      </c>
      <c r="B92" t="s">
        <v>28</v>
      </c>
      <c r="C92">
        <f t="shared" si="2"/>
        <v>80.5</v>
      </c>
      <c r="D92" t="s">
        <v>28</v>
      </c>
    </row>
    <row r="93" spans="1:4" x14ac:dyDescent="0.25">
      <c r="A93">
        <v>38.85</v>
      </c>
      <c r="B93" t="s">
        <v>27</v>
      </c>
      <c r="C93">
        <f t="shared" si="2"/>
        <v>80.849999999999994</v>
      </c>
      <c r="D93" t="s">
        <v>27</v>
      </c>
    </row>
    <row r="94" spans="1:4" x14ac:dyDescent="0.25">
      <c r="A94">
        <v>39.200000000000003</v>
      </c>
      <c r="B94" t="s">
        <v>26</v>
      </c>
      <c r="C94">
        <f t="shared" si="2"/>
        <v>81.2</v>
      </c>
      <c r="D94" t="s">
        <v>26</v>
      </c>
    </row>
    <row r="95" spans="1:4" x14ac:dyDescent="0.25">
      <c r="A95">
        <v>39.549999999999997</v>
      </c>
      <c r="B95" t="s">
        <v>25</v>
      </c>
      <c r="C95">
        <f t="shared" si="2"/>
        <v>81.55</v>
      </c>
      <c r="D95" t="s">
        <v>25</v>
      </c>
    </row>
    <row r="96" spans="1:4" x14ac:dyDescent="0.25">
      <c r="A96">
        <v>39.9</v>
      </c>
      <c r="B96" t="s">
        <v>24</v>
      </c>
      <c r="C96">
        <f t="shared" si="2"/>
        <v>81.900000000000006</v>
      </c>
      <c r="D96" t="s">
        <v>24</v>
      </c>
    </row>
    <row r="97" spans="1:4" x14ac:dyDescent="0.25">
      <c r="A97">
        <v>40.25</v>
      </c>
      <c r="B97" t="s">
        <v>23</v>
      </c>
      <c r="C97">
        <f t="shared" si="2"/>
        <v>82.25</v>
      </c>
      <c r="D97" t="s">
        <v>23</v>
      </c>
    </row>
    <row r="98" spans="1:4" x14ac:dyDescent="0.25">
      <c r="A98">
        <v>40.6</v>
      </c>
      <c r="B98" t="s">
        <v>22</v>
      </c>
      <c r="C98">
        <f t="shared" ref="C98:C101" si="3">A98+42</f>
        <v>82.6</v>
      </c>
      <c r="D98" t="s">
        <v>22</v>
      </c>
    </row>
    <row r="99" spans="1:4" x14ac:dyDescent="0.25">
      <c r="A99">
        <v>40.950000000000003</v>
      </c>
      <c r="B99" t="s">
        <v>21</v>
      </c>
      <c r="C99">
        <f t="shared" si="3"/>
        <v>82.95</v>
      </c>
      <c r="D99" t="s">
        <v>21</v>
      </c>
    </row>
    <row r="100" spans="1:4" x14ac:dyDescent="0.25">
      <c r="A100">
        <v>41.3</v>
      </c>
      <c r="B100" t="s">
        <v>20</v>
      </c>
      <c r="C100">
        <f t="shared" si="3"/>
        <v>83.3</v>
      </c>
      <c r="D100" t="s">
        <v>20</v>
      </c>
    </row>
    <row r="101" spans="1:4" x14ac:dyDescent="0.25">
      <c r="A101">
        <v>41.65</v>
      </c>
      <c r="B101" t="s">
        <v>19</v>
      </c>
      <c r="C101">
        <f t="shared" si="3"/>
        <v>83.65</v>
      </c>
      <c r="D101" t="s">
        <v>19</v>
      </c>
    </row>
  </sheetData>
  <sheetProtection sheet="1" formatCells="0" formatColumns="0" formatRows="0" insertColumns="0" insertRows="0" insertHyperlinks="0" deleteColumns="0" deleteRows="0" sort="0" autoFilter="0" pivotTables="0"/>
  <sortState ref="A2:C101">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1"/>
  <sheetViews>
    <sheetView topLeftCell="A61" workbookViewId="0">
      <selection activeCell="B68" sqref="B68"/>
    </sheetView>
  </sheetViews>
  <sheetFormatPr defaultRowHeight="15" x14ac:dyDescent="0.25"/>
  <sheetData>
    <row r="1" spans="1:4" x14ac:dyDescent="0.25">
      <c r="A1" s="3" t="s">
        <v>119</v>
      </c>
      <c r="B1" s="3" t="s">
        <v>15</v>
      </c>
      <c r="C1" s="3" t="s">
        <v>120</v>
      </c>
      <c r="D1" s="1" t="s">
        <v>15</v>
      </c>
    </row>
    <row r="2" spans="1:4" x14ac:dyDescent="0.25">
      <c r="A2">
        <v>2</v>
      </c>
      <c r="B2">
        <v>1000</v>
      </c>
      <c r="C2">
        <v>20.999999999999901</v>
      </c>
      <c r="D2">
        <v>1000</v>
      </c>
    </row>
    <row r="3" spans="1:4" x14ac:dyDescent="0.25">
      <c r="A3">
        <v>2.15</v>
      </c>
      <c r="B3">
        <v>990</v>
      </c>
      <c r="C3">
        <v>21.349999999999898</v>
      </c>
      <c r="D3">
        <v>990</v>
      </c>
    </row>
    <row r="4" spans="1:4" x14ac:dyDescent="0.25">
      <c r="A4">
        <v>2.2999999999999998</v>
      </c>
      <c r="B4">
        <v>980</v>
      </c>
      <c r="C4">
        <v>21.6999999999999</v>
      </c>
      <c r="D4">
        <v>980</v>
      </c>
    </row>
    <row r="5" spans="1:4" x14ac:dyDescent="0.25">
      <c r="A5">
        <v>2.4500000000000002</v>
      </c>
      <c r="B5">
        <v>970</v>
      </c>
      <c r="C5">
        <v>22.049999999999901</v>
      </c>
      <c r="D5">
        <v>970</v>
      </c>
    </row>
    <row r="6" spans="1:4" x14ac:dyDescent="0.25">
      <c r="A6">
        <v>2.6</v>
      </c>
      <c r="B6">
        <v>960</v>
      </c>
      <c r="C6">
        <v>22.399999999999899</v>
      </c>
      <c r="D6">
        <v>960</v>
      </c>
    </row>
    <row r="7" spans="1:4" x14ac:dyDescent="0.25">
      <c r="A7">
        <v>2.75</v>
      </c>
      <c r="B7">
        <v>950</v>
      </c>
      <c r="C7">
        <v>22.749999999999901</v>
      </c>
      <c r="D7">
        <v>950</v>
      </c>
    </row>
    <row r="8" spans="1:4" x14ac:dyDescent="0.25">
      <c r="A8">
        <v>2.9</v>
      </c>
      <c r="B8">
        <v>940</v>
      </c>
      <c r="C8">
        <v>23.099999999999898</v>
      </c>
      <c r="D8">
        <v>940</v>
      </c>
    </row>
    <row r="9" spans="1:4" x14ac:dyDescent="0.25">
      <c r="A9">
        <v>3.05</v>
      </c>
      <c r="B9">
        <v>930</v>
      </c>
      <c r="C9">
        <v>23.4499999999999</v>
      </c>
      <c r="D9">
        <v>930</v>
      </c>
    </row>
    <row r="10" spans="1:4" x14ac:dyDescent="0.25">
      <c r="A10">
        <v>3.2</v>
      </c>
      <c r="B10">
        <v>920</v>
      </c>
      <c r="C10">
        <v>23.799999999999901</v>
      </c>
      <c r="D10">
        <v>920</v>
      </c>
    </row>
    <row r="11" spans="1:4" x14ac:dyDescent="0.25">
      <c r="A11">
        <v>3.35</v>
      </c>
      <c r="B11">
        <v>910</v>
      </c>
      <c r="C11">
        <v>24.149999999999899</v>
      </c>
      <c r="D11">
        <v>910</v>
      </c>
    </row>
    <row r="12" spans="1:4" x14ac:dyDescent="0.25">
      <c r="A12">
        <v>3.5</v>
      </c>
      <c r="B12">
        <v>900</v>
      </c>
      <c r="C12">
        <v>24.499999999999901</v>
      </c>
      <c r="D12">
        <v>900</v>
      </c>
    </row>
    <row r="13" spans="1:4" x14ac:dyDescent="0.25">
      <c r="A13">
        <v>3.65</v>
      </c>
      <c r="B13">
        <v>890</v>
      </c>
      <c r="C13">
        <v>24.849999999999898</v>
      </c>
      <c r="D13">
        <v>890</v>
      </c>
    </row>
    <row r="14" spans="1:4" x14ac:dyDescent="0.25">
      <c r="A14">
        <v>3.8</v>
      </c>
      <c r="B14">
        <v>880</v>
      </c>
      <c r="C14">
        <v>25.1999999999999</v>
      </c>
      <c r="D14">
        <v>880</v>
      </c>
    </row>
    <row r="15" spans="1:4" x14ac:dyDescent="0.25">
      <c r="A15">
        <v>3.95</v>
      </c>
      <c r="B15">
        <v>870</v>
      </c>
      <c r="C15">
        <v>25.549999999999901</v>
      </c>
      <c r="D15">
        <v>870</v>
      </c>
    </row>
    <row r="16" spans="1:4" x14ac:dyDescent="0.25">
      <c r="A16">
        <v>4.0999999999999996</v>
      </c>
      <c r="B16">
        <v>860</v>
      </c>
      <c r="C16">
        <v>25.899999999999899</v>
      </c>
      <c r="D16">
        <v>860</v>
      </c>
    </row>
    <row r="17" spans="1:4" x14ac:dyDescent="0.25">
      <c r="A17">
        <v>4.25</v>
      </c>
      <c r="B17">
        <v>850</v>
      </c>
      <c r="C17">
        <v>26.249999999999901</v>
      </c>
      <c r="D17">
        <v>850</v>
      </c>
    </row>
    <row r="18" spans="1:4" x14ac:dyDescent="0.25">
      <c r="A18">
        <v>4.4000000000000004</v>
      </c>
      <c r="B18">
        <v>840</v>
      </c>
      <c r="C18">
        <v>26.599999999999898</v>
      </c>
      <c r="D18">
        <v>840</v>
      </c>
    </row>
    <row r="19" spans="1:4" x14ac:dyDescent="0.25">
      <c r="A19">
        <v>4.55</v>
      </c>
      <c r="B19">
        <v>830</v>
      </c>
      <c r="C19">
        <v>26.9499999999999</v>
      </c>
      <c r="D19">
        <v>830</v>
      </c>
    </row>
    <row r="20" spans="1:4" x14ac:dyDescent="0.25">
      <c r="A20">
        <v>4.7</v>
      </c>
      <c r="B20">
        <v>820</v>
      </c>
      <c r="C20">
        <v>27.299999999999901</v>
      </c>
      <c r="D20">
        <v>820</v>
      </c>
    </row>
    <row r="21" spans="1:4" x14ac:dyDescent="0.25">
      <c r="A21">
        <v>4.8499999999999996</v>
      </c>
      <c r="B21">
        <v>810</v>
      </c>
      <c r="C21">
        <v>27.649999999999899</v>
      </c>
      <c r="D21">
        <v>810</v>
      </c>
    </row>
    <row r="22" spans="1:4" x14ac:dyDescent="0.25">
      <c r="A22">
        <v>4.9999999999998996</v>
      </c>
      <c r="B22">
        <v>800</v>
      </c>
      <c r="C22">
        <v>27.999999999999901</v>
      </c>
      <c r="D22">
        <v>800</v>
      </c>
    </row>
    <row r="23" spans="1:4" x14ac:dyDescent="0.25">
      <c r="A23">
        <v>5.3499999999999002</v>
      </c>
      <c r="B23">
        <v>790</v>
      </c>
      <c r="C23">
        <v>28.349999999999898</v>
      </c>
      <c r="D23">
        <v>790</v>
      </c>
    </row>
    <row r="24" spans="1:4" x14ac:dyDescent="0.25">
      <c r="A24">
        <v>5.6999999999998998</v>
      </c>
      <c r="B24">
        <v>780</v>
      </c>
      <c r="C24">
        <v>28.6999999999999</v>
      </c>
      <c r="D24">
        <v>780</v>
      </c>
    </row>
    <row r="25" spans="1:4" x14ac:dyDescent="0.25">
      <c r="A25">
        <v>6.0499999999999003</v>
      </c>
      <c r="B25">
        <v>770</v>
      </c>
      <c r="C25">
        <v>29.049999999999901</v>
      </c>
      <c r="D25">
        <v>770</v>
      </c>
    </row>
    <row r="26" spans="1:4" x14ac:dyDescent="0.25">
      <c r="A26">
        <v>6.3999999999999</v>
      </c>
      <c r="B26">
        <v>760</v>
      </c>
      <c r="C26">
        <v>29.399999999999899</v>
      </c>
      <c r="D26">
        <v>760</v>
      </c>
    </row>
    <row r="27" spans="1:4" x14ac:dyDescent="0.25">
      <c r="A27">
        <v>6.7499999999998996</v>
      </c>
      <c r="B27">
        <v>750</v>
      </c>
      <c r="C27">
        <v>29.749999999999901</v>
      </c>
      <c r="D27">
        <v>750</v>
      </c>
    </row>
    <row r="28" spans="1:4" x14ac:dyDescent="0.25">
      <c r="A28">
        <v>7.0999999999999002</v>
      </c>
      <c r="B28">
        <v>740</v>
      </c>
      <c r="C28">
        <v>30.099999999999898</v>
      </c>
      <c r="D28">
        <v>740</v>
      </c>
    </row>
    <row r="29" spans="1:4" x14ac:dyDescent="0.25">
      <c r="A29">
        <v>7.4499999999998998</v>
      </c>
      <c r="B29">
        <v>730</v>
      </c>
      <c r="C29">
        <v>30.4499999999999</v>
      </c>
      <c r="D29">
        <v>730</v>
      </c>
    </row>
    <row r="30" spans="1:4" x14ac:dyDescent="0.25">
      <c r="A30">
        <v>7.7999999999999003</v>
      </c>
      <c r="B30">
        <v>720</v>
      </c>
      <c r="C30">
        <v>30.799999999999901</v>
      </c>
      <c r="D30">
        <v>720</v>
      </c>
    </row>
    <row r="31" spans="1:4" x14ac:dyDescent="0.25">
      <c r="A31">
        <v>8.1499999999999009</v>
      </c>
      <c r="B31">
        <v>710</v>
      </c>
      <c r="C31">
        <v>31.149999999999899</v>
      </c>
      <c r="D31">
        <v>710</v>
      </c>
    </row>
    <row r="32" spans="1:4" x14ac:dyDescent="0.25">
      <c r="A32">
        <v>8.4999999999999005</v>
      </c>
      <c r="B32">
        <v>700</v>
      </c>
      <c r="C32">
        <v>31.499999999999901</v>
      </c>
      <c r="D32">
        <v>700</v>
      </c>
    </row>
    <row r="33" spans="1:4" x14ac:dyDescent="0.25">
      <c r="A33">
        <v>8.8499999999999002</v>
      </c>
      <c r="B33">
        <v>690</v>
      </c>
      <c r="C33">
        <v>31.849999999999898</v>
      </c>
      <c r="D33">
        <v>690</v>
      </c>
    </row>
    <row r="34" spans="1:4" x14ac:dyDescent="0.25">
      <c r="A34">
        <v>9.1999999999998998</v>
      </c>
      <c r="B34">
        <v>680</v>
      </c>
      <c r="C34">
        <v>32.199999999999903</v>
      </c>
      <c r="D34">
        <v>680</v>
      </c>
    </row>
    <row r="35" spans="1:4" x14ac:dyDescent="0.25">
      <c r="A35">
        <v>9.5499999999998995</v>
      </c>
      <c r="B35">
        <v>670</v>
      </c>
      <c r="C35">
        <v>32.549999999999898</v>
      </c>
      <c r="D35">
        <v>670</v>
      </c>
    </row>
    <row r="36" spans="1:4" x14ac:dyDescent="0.25">
      <c r="A36">
        <v>9.8999999999999009</v>
      </c>
      <c r="B36">
        <v>660</v>
      </c>
      <c r="C36">
        <v>32.899999999999899</v>
      </c>
      <c r="D36">
        <v>660</v>
      </c>
    </row>
    <row r="37" spans="1:4" x14ac:dyDescent="0.25">
      <c r="A37">
        <v>10.249999999999901</v>
      </c>
      <c r="B37">
        <v>650</v>
      </c>
      <c r="C37">
        <v>33.249999999999901</v>
      </c>
      <c r="D37">
        <v>650</v>
      </c>
    </row>
    <row r="38" spans="1:4" x14ac:dyDescent="0.25">
      <c r="A38">
        <v>10.5999999999999</v>
      </c>
      <c r="B38">
        <v>640</v>
      </c>
      <c r="C38">
        <v>33.599999999999902</v>
      </c>
      <c r="D38">
        <v>640</v>
      </c>
    </row>
    <row r="39" spans="1:4" x14ac:dyDescent="0.25">
      <c r="A39">
        <v>10.9499999999999</v>
      </c>
      <c r="B39">
        <v>630</v>
      </c>
      <c r="C39">
        <v>33.949999999999903</v>
      </c>
      <c r="D39">
        <v>630</v>
      </c>
    </row>
    <row r="40" spans="1:4" x14ac:dyDescent="0.25">
      <c r="A40">
        <v>11.299999999999899</v>
      </c>
      <c r="B40">
        <v>620</v>
      </c>
      <c r="C40">
        <v>34.299999999999898</v>
      </c>
      <c r="D40">
        <v>620</v>
      </c>
    </row>
    <row r="41" spans="1:4" x14ac:dyDescent="0.25">
      <c r="A41">
        <v>11.649999999999901</v>
      </c>
      <c r="B41">
        <v>610</v>
      </c>
      <c r="C41">
        <v>34.649999999999899</v>
      </c>
      <c r="D41">
        <v>610</v>
      </c>
    </row>
    <row r="42" spans="1:4" x14ac:dyDescent="0.25">
      <c r="A42">
        <v>11.999999999999901</v>
      </c>
      <c r="B42">
        <v>600</v>
      </c>
      <c r="C42">
        <v>34.999999999999901</v>
      </c>
      <c r="D42">
        <v>600</v>
      </c>
    </row>
    <row r="43" spans="1:4" x14ac:dyDescent="0.25">
      <c r="A43">
        <v>12.3499999999999</v>
      </c>
      <c r="B43">
        <v>590</v>
      </c>
      <c r="C43">
        <v>35.349999999999902</v>
      </c>
      <c r="D43">
        <v>590</v>
      </c>
    </row>
    <row r="44" spans="1:4" x14ac:dyDescent="0.25">
      <c r="A44">
        <v>12.6999999999999</v>
      </c>
      <c r="B44">
        <v>580</v>
      </c>
      <c r="C44">
        <v>35.699999999999903</v>
      </c>
      <c r="D44">
        <v>580</v>
      </c>
    </row>
    <row r="45" spans="1:4" x14ac:dyDescent="0.25">
      <c r="A45">
        <v>13.049999999999899</v>
      </c>
      <c r="B45">
        <v>570</v>
      </c>
      <c r="C45">
        <v>36.049999999999898</v>
      </c>
      <c r="D45">
        <v>570</v>
      </c>
    </row>
    <row r="46" spans="1:4" x14ac:dyDescent="0.25">
      <c r="A46">
        <v>13.399999999999901</v>
      </c>
      <c r="B46">
        <v>560</v>
      </c>
      <c r="C46">
        <v>36.399999999999899</v>
      </c>
      <c r="D46">
        <v>560</v>
      </c>
    </row>
    <row r="47" spans="1:4" x14ac:dyDescent="0.25">
      <c r="A47">
        <v>13.749999999999901</v>
      </c>
      <c r="B47">
        <v>550</v>
      </c>
      <c r="C47">
        <v>36.749999999999901</v>
      </c>
      <c r="D47">
        <v>550</v>
      </c>
    </row>
    <row r="48" spans="1:4" x14ac:dyDescent="0.25">
      <c r="A48">
        <v>14.0999999999999</v>
      </c>
      <c r="B48">
        <v>540</v>
      </c>
      <c r="C48">
        <v>37.099999999999902</v>
      </c>
      <c r="D48">
        <v>540</v>
      </c>
    </row>
    <row r="49" spans="1:4" x14ac:dyDescent="0.25">
      <c r="A49">
        <v>14.4499999999999</v>
      </c>
      <c r="B49">
        <v>530</v>
      </c>
      <c r="C49">
        <v>37.449999999999903</v>
      </c>
      <c r="D49">
        <v>530</v>
      </c>
    </row>
    <row r="50" spans="1:4" x14ac:dyDescent="0.25">
      <c r="A50">
        <v>14.799999999999899</v>
      </c>
      <c r="B50">
        <v>520</v>
      </c>
      <c r="C50">
        <v>37.799999999999898</v>
      </c>
      <c r="D50">
        <v>520</v>
      </c>
    </row>
    <row r="51" spans="1:4" x14ac:dyDescent="0.25">
      <c r="A51">
        <v>15.149999999999901</v>
      </c>
      <c r="B51">
        <v>510</v>
      </c>
      <c r="C51">
        <v>38.149999999999899</v>
      </c>
      <c r="D51">
        <v>510</v>
      </c>
    </row>
    <row r="52" spans="1:4" x14ac:dyDescent="0.25">
      <c r="A52">
        <v>15.499999999999901</v>
      </c>
      <c r="B52">
        <v>500</v>
      </c>
      <c r="C52">
        <v>38.499999999999901</v>
      </c>
      <c r="D52">
        <v>500</v>
      </c>
    </row>
    <row r="53" spans="1:4" x14ac:dyDescent="0.25">
      <c r="A53">
        <v>15.8499999999999</v>
      </c>
      <c r="B53">
        <v>490</v>
      </c>
      <c r="C53">
        <v>38.849999999999902</v>
      </c>
      <c r="D53">
        <v>490</v>
      </c>
    </row>
    <row r="54" spans="1:4" x14ac:dyDescent="0.25">
      <c r="A54">
        <v>16.1999999999999</v>
      </c>
      <c r="B54">
        <v>480</v>
      </c>
      <c r="C54">
        <v>39.199999999999903</v>
      </c>
      <c r="D54">
        <v>480</v>
      </c>
    </row>
    <row r="55" spans="1:4" x14ac:dyDescent="0.25">
      <c r="A55">
        <v>16.549999999999901</v>
      </c>
      <c r="B55">
        <v>470</v>
      </c>
      <c r="C55">
        <v>39.549999999999898</v>
      </c>
      <c r="D55">
        <v>470</v>
      </c>
    </row>
    <row r="56" spans="1:4" x14ac:dyDescent="0.25">
      <c r="A56">
        <v>16.899999999999899</v>
      </c>
      <c r="B56">
        <v>460</v>
      </c>
      <c r="C56">
        <v>39.899999999999899</v>
      </c>
      <c r="D56">
        <v>460</v>
      </c>
    </row>
    <row r="57" spans="1:4" x14ac:dyDescent="0.25">
      <c r="A57">
        <v>17.249999999999901</v>
      </c>
      <c r="B57">
        <v>450</v>
      </c>
      <c r="C57">
        <v>40.249999999999901</v>
      </c>
      <c r="D57">
        <v>450</v>
      </c>
    </row>
    <row r="58" spans="1:4" x14ac:dyDescent="0.25">
      <c r="A58">
        <v>17.599999999999898</v>
      </c>
      <c r="B58">
        <v>440</v>
      </c>
      <c r="C58">
        <v>40.599999999999902</v>
      </c>
      <c r="D58">
        <v>440</v>
      </c>
    </row>
    <row r="59" spans="1:4" x14ac:dyDescent="0.25">
      <c r="A59">
        <v>17.9499999999999</v>
      </c>
      <c r="B59">
        <v>430</v>
      </c>
      <c r="C59">
        <v>40.949999999999903</v>
      </c>
      <c r="D59">
        <v>430</v>
      </c>
    </row>
    <row r="60" spans="1:4" x14ac:dyDescent="0.25">
      <c r="A60">
        <v>18.299999999999901</v>
      </c>
      <c r="B60">
        <v>420</v>
      </c>
      <c r="C60">
        <v>41.299999999999898</v>
      </c>
      <c r="D60">
        <v>420</v>
      </c>
    </row>
    <row r="61" spans="1:4" x14ac:dyDescent="0.25">
      <c r="A61">
        <v>18.649999999999899</v>
      </c>
      <c r="B61">
        <v>410</v>
      </c>
      <c r="C61">
        <v>41.649999999999899</v>
      </c>
      <c r="D61">
        <v>410</v>
      </c>
    </row>
    <row r="62" spans="1:4" x14ac:dyDescent="0.25">
      <c r="A62">
        <v>18.999999999999901</v>
      </c>
      <c r="B62">
        <v>400</v>
      </c>
      <c r="C62">
        <v>41.999999999999901</v>
      </c>
      <c r="D62">
        <v>400</v>
      </c>
    </row>
    <row r="63" spans="1:4" x14ac:dyDescent="0.25">
      <c r="A63">
        <v>19.349999999999898</v>
      </c>
      <c r="B63">
        <v>390</v>
      </c>
      <c r="C63">
        <v>42.349999999999902</v>
      </c>
      <c r="D63">
        <v>390</v>
      </c>
    </row>
    <row r="64" spans="1:4" x14ac:dyDescent="0.25">
      <c r="A64">
        <v>19.6999999999999</v>
      </c>
      <c r="B64">
        <v>380</v>
      </c>
      <c r="C64">
        <v>42.699999999999903</v>
      </c>
      <c r="D64">
        <v>380</v>
      </c>
    </row>
    <row r="65" spans="1:4" x14ac:dyDescent="0.25">
      <c r="A65">
        <v>20.049999999999901</v>
      </c>
      <c r="B65">
        <v>370</v>
      </c>
      <c r="C65">
        <v>43.049999999999898</v>
      </c>
      <c r="D65">
        <v>370</v>
      </c>
    </row>
    <row r="66" spans="1:4" x14ac:dyDescent="0.25">
      <c r="A66">
        <v>20.399999999999999</v>
      </c>
      <c r="B66">
        <v>360</v>
      </c>
      <c r="C66">
        <v>43.4</v>
      </c>
      <c r="D66">
        <v>360</v>
      </c>
    </row>
    <row r="67" spans="1:4" x14ac:dyDescent="0.25">
      <c r="A67">
        <v>20.75</v>
      </c>
      <c r="B67">
        <v>350</v>
      </c>
      <c r="C67">
        <v>43.75</v>
      </c>
      <c r="D67">
        <v>350</v>
      </c>
    </row>
    <row r="68" spans="1:4" x14ac:dyDescent="0.25">
      <c r="A68">
        <v>21.1</v>
      </c>
      <c r="B68">
        <v>340</v>
      </c>
      <c r="C68">
        <v>44.1</v>
      </c>
      <c r="D68">
        <v>340</v>
      </c>
    </row>
    <row r="69" spans="1:4" x14ac:dyDescent="0.25">
      <c r="A69">
        <v>21.45</v>
      </c>
      <c r="B69">
        <v>330</v>
      </c>
      <c r="C69">
        <v>44.45</v>
      </c>
      <c r="D69">
        <v>330</v>
      </c>
    </row>
    <row r="70" spans="1:4" x14ac:dyDescent="0.25">
      <c r="A70">
        <v>21.8</v>
      </c>
      <c r="B70">
        <v>320</v>
      </c>
      <c r="C70">
        <v>44.8</v>
      </c>
      <c r="D70">
        <v>320</v>
      </c>
    </row>
    <row r="71" spans="1:4" x14ac:dyDescent="0.25">
      <c r="A71">
        <v>22.15</v>
      </c>
      <c r="B71">
        <v>310</v>
      </c>
      <c r="C71">
        <v>45.15</v>
      </c>
      <c r="D71">
        <v>310</v>
      </c>
    </row>
    <row r="72" spans="1:4" x14ac:dyDescent="0.25">
      <c r="A72">
        <v>22.5</v>
      </c>
      <c r="B72">
        <v>300</v>
      </c>
      <c r="C72">
        <v>45.5</v>
      </c>
      <c r="D72">
        <v>300</v>
      </c>
    </row>
    <row r="73" spans="1:4" x14ac:dyDescent="0.25">
      <c r="A73">
        <v>22.85</v>
      </c>
      <c r="B73">
        <v>290</v>
      </c>
      <c r="C73">
        <v>45.85</v>
      </c>
      <c r="D73">
        <v>290</v>
      </c>
    </row>
    <row r="74" spans="1:4" x14ac:dyDescent="0.25">
      <c r="A74">
        <v>23.2</v>
      </c>
      <c r="B74">
        <v>280</v>
      </c>
      <c r="C74">
        <v>46.2</v>
      </c>
      <c r="D74">
        <v>280</v>
      </c>
    </row>
    <row r="75" spans="1:4" x14ac:dyDescent="0.25">
      <c r="A75">
        <v>23.55</v>
      </c>
      <c r="B75">
        <v>270</v>
      </c>
      <c r="C75">
        <v>46.55</v>
      </c>
      <c r="D75">
        <v>270</v>
      </c>
    </row>
    <row r="76" spans="1:4" x14ac:dyDescent="0.25">
      <c r="A76">
        <v>23.9</v>
      </c>
      <c r="B76">
        <v>260</v>
      </c>
      <c r="C76">
        <v>46.9</v>
      </c>
      <c r="D76">
        <v>260</v>
      </c>
    </row>
    <row r="77" spans="1:4" x14ac:dyDescent="0.25">
      <c r="A77">
        <v>24.25</v>
      </c>
      <c r="B77">
        <v>250</v>
      </c>
      <c r="C77">
        <v>47.25</v>
      </c>
      <c r="D77">
        <v>250</v>
      </c>
    </row>
    <row r="78" spans="1:4" x14ac:dyDescent="0.25">
      <c r="A78">
        <v>24.6</v>
      </c>
      <c r="B78">
        <v>240</v>
      </c>
      <c r="C78">
        <v>47.6</v>
      </c>
      <c r="D78">
        <v>240</v>
      </c>
    </row>
    <row r="79" spans="1:4" x14ac:dyDescent="0.25">
      <c r="A79">
        <v>24.95</v>
      </c>
      <c r="B79">
        <v>230</v>
      </c>
      <c r="C79">
        <v>47.95</v>
      </c>
      <c r="D79">
        <v>230</v>
      </c>
    </row>
    <row r="80" spans="1:4" x14ac:dyDescent="0.25">
      <c r="A80">
        <v>25.3</v>
      </c>
      <c r="B80">
        <v>220</v>
      </c>
      <c r="C80">
        <v>48.3</v>
      </c>
      <c r="D80">
        <v>220</v>
      </c>
    </row>
    <row r="81" spans="1:4" x14ac:dyDescent="0.25">
      <c r="A81">
        <v>25.65</v>
      </c>
      <c r="B81">
        <v>210</v>
      </c>
      <c r="C81">
        <v>48.65</v>
      </c>
      <c r="D81">
        <v>210</v>
      </c>
    </row>
    <row r="82" spans="1:4" x14ac:dyDescent="0.25">
      <c r="A82">
        <v>26</v>
      </c>
      <c r="B82">
        <v>200</v>
      </c>
      <c r="C82">
        <v>49</v>
      </c>
      <c r="D82">
        <v>200</v>
      </c>
    </row>
    <row r="83" spans="1:4" x14ac:dyDescent="0.25">
      <c r="A83">
        <v>26.35</v>
      </c>
      <c r="B83">
        <v>190</v>
      </c>
      <c r="C83">
        <v>49.35</v>
      </c>
      <c r="D83">
        <v>190</v>
      </c>
    </row>
    <row r="84" spans="1:4" x14ac:dyDescent="0.25">
      <c r="A84">
        <v>26.7</v>
      </c>
      <c r="B84">
        <v>180</v>
      </c>
      <c r="C84">
        <v>49.7</v>
      </c>
      <c r="D84">
        <v>180</v>
      </c>
    </row>
    <row r="85" spans="1:4" x14ac:dyDescent="0.25">
      <c r="A85">
        <v>27.05</v>
      </c>
      <c r="B85">
        <v>170</v>
      </c>
      <c r="C85">
        <v>50.05</v>
      </c>
      <c r="D85">
        <v>170</v>
      </c>
    </row>
    <row r="86" spans="1:4" x14ac:dyDescent="0.25">
      <c r="A86">
        <v>27.4</v>
      </c>
      <c r="B86">
        <v>160</v>
      </c>
      <c r="C86">
        <v>50.4</v>
      </c>
      <c r="D86">
        <v>160</v>
      </c>
    </row>
    <row r="87" spans="1:4" x14ac:dyDescent="0.25">
      <c r="A87">
        <v>27.75</v>
      </c>
      <c r="B87">
        <v>150</v>
      </c>
      <c r="C87">
        <v>50.75</v>
      </c>
      <c r="D87">
        <v>150</v>
      </c>
    </row>
    <row r="88" spans="1:4" x14ac:dyDescent="0.25">
      <c r="A88">
        <v>28.1</v>
      </c>
      <c r="B88">
        <v>140</v>
      </c>
      <c r="C88">
        <v>51.1</v>
      </c>
      <c r="D88">
        <v>140</v>
      </c>
    </row>
    <row r="89" spans="1:4" x14ac:dyDescent="0.25">
      <c r="A89">
        <v>28.45</v>
      </c>
      <c r="B89">
        <v>130</v>
      </c>
      <c r="C89">
        <v>51.45</v>
      </c>
      <c r="D89">
        <v>130</v>
      </c>
    </row>
    <row r="90" spans="1:4" x14ac:dyDescent="0.25">
      <c r="A90">
        <v>28.8</v>
      </c>
      <c r="B90">
        <v>120</v>
      </c>
      <c r="C90">
        <v>51.8</v>
      </c>
      <c r="D90">
        <v>120</v>
      </c>
    </row>
    <row r="91" spans="1:4" x14ac:dyDescent="0.25">
      <c r="A91">
        <v>29.15</v>
      </c>
      <c r="B91">
        <v>110</v>
      </c>
      <c r="C91">
        <v>52.15</v>
      </c>
      <c r="D91">
        <v>110</v>
      </c>
    </row>
    <row r="92" spans="1:4" x14ac:dyDescent="0.25">
      <c r="A92">
        <v>29.5</v>
      </c>
      <c r="B92">
        <v>100</v>
      </c>
      <c r="C92">
        <v>52.5</v>
      </c>
      <c r="D92">
        <v>100</v>
      </c>
    </row>
    <row r="93" spans="1:4" x14ac:dyDescent="0.25">
      <c r="A93">
        <v>29.85</v>
      </c>
      <c r="B93">
        <v>90</v>
      </c>
      <c r="C93">
        <v>52.85</v>
      </c>
      <c r="D93">
        <v>90</v>
      </c>
    </row>
    <row r="94" spans="1:4" x14ac:dyDescent="0.25">
      <c r="A94">
        <v>30.2</v>
      </c>
      <c r="B94">
        <v>80</v>
      </c>
      <c r="C94">
        <v>53.2</v>
      </c>
      <c r="D94">
        <v>80</v>
      </c>
    </row>
    <row r="95" spans="1:4" x14ac:dyDescent="0.25">
      <c r="A95">
        <v>30.55</v>
      </c>
      <c r="B95">
        <v>70</v>
      </c>
      <c r="C95">
        <v>53.55</v>
      </c>
      <c r="D95">
        <v>70</v>
      </c>
    </row>
    <row r="96" spans="1:4" x14ac:dyDescent="0.25">
      <c r="A96">
        <v>30.9</v>
      </c>
      <c r="B96">
        <v>60</v>
      </c>
      <c r="C96">
        <v>53.9</v>
      </c>
      <c r="D96">
        <v>60</v>
      </c>
    </row>
    <row r="97" spans="1:4" x14ac:dyDescent="0.25">
      <c r="A97">
        <v>31.25</v>
      </c>
      <c r="B97">
        <v>50</v>
      </c>
      <c r="C97">
        <v>54.25</v>
      </c>
      <c r="D97">
        <v>50</v>
      </c>
    </row>
    <row r="98" spans="1:4" x14ac:dyDescent="0.25">
      <c r="A98">
        <v>31.6</v>
      </c>
      <c r="B98">
        <v>40</v>
      </c>
      <c r="C98">
        <v>54.6</v>
      </c>
      <c r="D98">
        <v>40</v>
      </c>
    </row>
    <row r="99" spans="1:4" x14ac:dyDescent="0.25">
      <c r="A99">
        <v>31.95</v>
      </c>
      <c r="B99">
        <v>30</v>
      </c>
      <c r="C99">
        <v>54.95</v>
      </c>
      <c r="D99">
        <v>30</v>
      </c>
    </row>
    <row r="100" spans="1:4" x14ac:dyDescent="0.25">
      <c r="A100">
        <v>32.299999999999997</v>
      </c>
      <c r="B100">
        <v>20</v>
      </c>
      <c r="C100">
        <v>55.3</v>
      </c>
      <c r="D100">
        <v>20</v>
      </c>
    </row>
    <row r="101" spans="1:4" x14ac:dyDescent="0.25">
      <c r="A101">
        <v>32.65</v>
      </c>
      <c r="B101">
        <v>10</v>
      </c>
      <c r="C101">
        <v>55.65</v>
      </c>
      <c r="D101">
        <v>10</v>
      </c>
    </row>
  </sheetData>
  <sheetProtection sheet="1" formatCells="0" formatColumns="0" formatRows="0" insertColumns="0" insertRows="0" insertHyperlinks="0" deleteColumns="0" deleteRows="0" sort="0" autoFilter="0" pivotTables="0"/>
  <sortState ref="A2:C101">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D101"/>
  <sheetViews>
    <sheetView workbookViewId="0">
      <selection activeCell="F10" sqref="F9:F10"/>
    </sheetView>
  </sheetViews>
  <sheetFormatPr defaultRowHeight="15" x14ac:dyDescent="0.25"/>
  <sheetData>
    <row r="1" spans="1:4" x14ac:dyDescent="0.25">
      <c r="A1" s="3" t="s">
        <v>119</v>
      </c>
      <c r="B1" s="1" t="s">
        <v>15</v>
      </c>
      <c r="C1" s="3" t="s">
        <v>120</v>
      </c>
      <c r="D1" s="1" t="s">
        <v>15</v>
      </c>
    </row>
    <row r="2" spans="1:4" x14ac:dyDescent="0.25">
      <c r="A2" s="5">
        <v>0</v>
      </c>
      <c r="B2">
        <v>0</v>
      </c>
      <c r="C2" s="9">
        <v>0</v>
      </c>
      <c r="D2">
        <v>0</v>
      </c>
    </row>
    <row r="3" spans="1:4" x14ac:dyDescent="0.25">
      <c r="A3" s="5">
        <v>0.01</v>
      </c>
      <c r="B3">
        <v>10</v>
      </c>
      <c r="C3" s="9">
        <v>1.4999999999999999E-2</v>
      </c>
      <c r="D3">
        <v>10</v>
      </c>
    </row>
    <row r="4" spans="1:4" x14ac:dyDescent="0.25">
      <c r="A4" s="5">
        <v>1.4999999999999999E-2</v>
      </c>
      <c r="B4">
        <v>15</v>
      </c>
      <c r="C4" s="9">
        <v>2.2499999999999999E-2</v>
      </c>
      <c r="D4">
        <v>15</v>
      </c>
    </row>
    <row r="5" spans="1:4" x14ac:dyDescent="0.25">
      <c r="A5" s="5">
        <v>0.02</v>
      </c>
      <c r="B5">
        <v>20</v>
      </c>
      <c r="C5" s="9">
        <v>0.03</v>
      </c>
      <c r="D5">
        <v>20</v>
      </c>
    </row>
    <row r="6" spans="1:4" x14ac:dyDescent="0.25">
      <c r="A6" s="5">
        <v>2.5000000000000001E-2</v>
      </c>
      <c r="B6">
        <v>25</v>
      </c>
      <c r="C6" s="9">
        <v>3.7499999999999999E-2</v>
      </c>
      <c r="D6">
        <v>25</v>
      </c>
    </row>
    <row r="7" spans="1:4" x14ac:dyDescent="0.25">
      <c r="A7" s="5">
        <v>0.03</v>
      </c>
      <c r="B7">
        <v>30</v>
      </c>
      <c r="C7" s="9">
        <v>4.4999999999999998E-2</v>
      </c>
      <c r="D7">
        <v>30</v>
      </c>
    </row>
    <row r="8" spans="1:4" x14ac:dyDescent="0.25">
      <c r="A8" s="5">
        <v>3.5000000000000003E-2</v>
      </c>
      <c r="B8">
        <v>35</v>
      </c>
      <c r="C8" s="9">
        <v>5.2499999999999998E-2</v>
      </c>
      <c r="D8">
        <v>35</v>
      </c>
    </row>
    <row r="9" spans="1:4" x14ac:dyDescent="0.25">
      <c r="A9" s="5">
        <v>0.04</v>
      </c>
      <c r="B9">
        <v>40</v>
      </c>
      <c r="C9" s="9">
        <v>0.06</v>
      </c>
      <c r="D9">
        <v>40</v>
      </c>
    </row>
    <row r="10" spans="1:4" x14ac:dyDescent="0.25">
      <c r="A10" s="5">
        <v>4.4999999999999998E-2</v>
      </c>
      <c r="B10">
        <v>45</v>
      </c>
      <c r="C10" s="9">
        <v>6.7500000000000004E-2</v>
      </c>
      <c r="D10">
        <v>45</v>
      </c>
    </row>
    <row r="11" spans="1:4" x14ac:dyDescent="0.25">
      <c r="A11" s="5">
        <v>0.05</v>
      </c>
      <c r="B11">
        <v>50</v>
      </c>
      <c r="C11" s="9">
        <v>7.4999999999999997E-2</v>
      </c>
      <c r="D11">
        <v>50</v>
      </c>
    </row>
    <row r="12" spans="1:4" x14ac:dyDescent="0.25">
      <c r="A12" s="5">
        <v>5.5E-2</v>
      </c>
      <c r="B12">
        <v>55</v>
      </c>
      <c r="C12" s="9">
        <v>8.2500000000000004E-2</v>
      </c>
      <c r="D12">
        <v>55</v>
      </c>
    </row>
    <row r="13" spans="1:4" x14ac:dyDescent="0.25">
      <c r="A13" s="5">
        <v>0.06</v>
      </c>
      <c r="B13">
        <v>60</v>
      </c>
      <c r="C13" s="9">
        <v>0.09</v>
      </c>
      <c r="D13">
        <v>60</v>
      </c>
    </row>
    <row r="14" spans="1:4" x14ac:dyDescent="0.25">
      <c r="A14" s="5">
        <v>6.5000000000000002E-2</v>
      </c>
      <c r="B14">
        <v>65</v>
      </c>
      <c r="C14" s="9">
        <v>9.7500000000000003E-2</v>
      </c>
      <c r="D14">
        <v>65</v>
      </c>
    </row>
    <row r="15" spans="1:4" x14ac:dyDescent="0.25">
      <c r="A15" s="5">
        <v>7.0000000000000007E-2</v>
      </c>
      <c r="B15">
        <v>70</v>
      </c>
      <c r="C15" s="9">
        <v>0.105</v>
      </c>
      <c r="D15">
        <v>70</v>
      </c>
    </row>
    <row r="16" spans="1:4" x14ac:dyDescent="0.25">
      <c r="A16" s="5">
        <v>7.4999999999999997E-2</v>
      </c>
      <c r="B16">
        <v>75</v>
      </c>
      <c r="C16" s="9">
        <v>0.1125</v>
      </c>
      <c r="D16">
        <v>75</v>
      </c>
    </row>
    <row r="17" spans="1:4" x14ac:dyDescent="0.25">
      <c r="A17" s="5">
        <v>0.08</v>
      </c>
      <c r="B17">
        <v>80</v>
      </c>
      <c r="C17" s="9">
        <v>0.12</v>
      </c>
      <c r="D17">
        <v>80</v>
      </c>
    </row>
    <row r="18" spans="1:4" x14ac:dyDescent="0.25">
      <c r="A18" s="5">
        <v>8.5000000000000006E-2</v>
      </c>
      <c r="B18">
        <v>85</v>
      </c>
      <c r="C18" s="9">
        <v>0.1275</v>
      </c>
      <c r="D18">
        <v>85</v>
      </c>
    </row>
    <row r="19" spans="1:4" x14ac:dyDescent="0.25">
      <c r="A19" s="5">
        <v>0.09</v>
      </c>
      <c r="B19">
        <v>90</v>
      </c>
      <c r="C19" s="9">
        <v>0.13500000000000001</v>
      </c>
      <c r="D19">
        <v>90</v>
      </c>
    </row>
    <row r="20" spans="1:4" x14ac:dyDescent="0.25">
      <c r="A20" s="5">
        <v>9.5000000000000001E-2</v>
      </c>
      <c r="B20">
        <v>95</v>
      </c>
      <c r="C20" s="9">
        <v>0.14249999999999999</v>
      </c>
      <c r="D20">
        <v>95</v>
      </c>
    </row>
    <row r="21" spans="1:4" x14ac:dyDescent="0.25">
      <c r="A21" s="5">
        <v>0.1</v>
      </c>
      <c r="B21">
        <v>100</v>
      </c>
      <c r="C21" s="9">
        <v>0.15</v>
      </c>
      <c r="D21">
        <v>100</v>
      </c>
    </row>
    <row r="22" spans="1:4" x14ac:dyDescent="0.25">
      <c r="A22" s="5">
        <v>0.11</v>
      </c>
      <c r="B22">
        <v>105</v>
      </c>
      <c r="C22" s="9">
        <v>0.1525</v>
      </c>
      <c r="D22">
        <v>105</v>
      </c>
    </row>
    <row r="23" spans="1:4" x14ac:dyDescent="0.25">
      <c r="A23" s="5">
        <v>0.12</v>
      </c>
      <c r="B23">
        <v>110</v>
      </c>
      <c r="C23" s="9">
        <v>0.155</v>
      </c>
      <c r="D23">
        <v>110</v>
      </c>
    </row>
    <row r="24" spans="1:4" x14ac:dyDescent="0.25">
      <c r="A24" s="5">
        <v>0.13</v>
      </c>
      <c r="B24">
        <v>115</v>
      </c>
      <c r="C24" s="9">
        <v>0.1575</v>
      </c>
      <c r="D24">
        <v>115</v>
      </c>
    </row>
    <row r="25" spans="1:4" x14ac:dyDescent="0.25">
      <c r="A25" s="5">
        <v>0.14000000000000001</v>
      </c>
      <c r="B25">
        <v>120</v>
      </c>
      <c r="C25" s="9">
        <v>0.16</v>
      </c>
      <c r="D25">
        <v>120</v>
      </c>
    </row>
    <row r="26" spans="1:4" x14ac:dyDescent="0.25">
      <c r="A26" s="5">
        <v>0.15</v>
      </c>
      <c r="B26">
        <v>125</v>
      </c>
      <c r="C26" s="9">
        <v>0.16250000000000001</v>
      </c>
      <c r="D26">
        <v>125</v>
      </c>
    </row>
    <row r="27" spans="1:4" x14ac:dyDescent="0.25">
      <c r="A27" s="5">
        <v>0.16</v>
      </c>
      <c r="B27">
        <v>130</v>
      </c>
      <c r="C27" s="9">
        <v>0.16500000000000001</v>
      </c>
      <c r="D27">
        <v>130</v>
      </c>
    </row>
    <row r="28" spans="1:4" x14ac:dyDescent="0.25">
      <c r="A28" s="5">
        <v>0.17</v>
      </c>
      <c r="B28">
        <v>135</v>
      </c>
      <c r="C28" s="9">
        <v>0.16750000000000001</v>
      </c>
      <c r="D28">
        <v>135</v>
      </c>
    </row>
    <row r="29" spans="1:4" x14ac:dyDescent="0.25">
      <c r="A29" s="5">
        <v>0.18</v>
      </c>
      <c r="B29">
        <v>140</v>
      </c>
      <c r="C29" s="9">
        <v>0.17</v>
      </c>
      <c r="D29">
        <v>140</v>
      </c>
    </row>
    <row r="30" spans="1:4" x14ac:dyDescent="0.25">
      <c r="A30" s="5">
        <v>0.19</v>
      </c>
      <c r="B30">
        <v>145</v>
      </c>
      <c r="C30" s="9">
        <v>0.17249999999999999</v>
      </c>
      <c r="D30">
        <v>145</v>
      </c>
    </row>
    <row r="31" spans="1:4" x14ac:dyDescent="0.25">
      <c r="A31" s="5">
        <v>0.2</v>
      </c>
      <c r="B31">
        <v>150</v>
      </c>
      <c r="C31" s="9">
        <v>0.17499999999999999</v>
      </c>
      <c r="D31">
        <v>150</v>
      </c>
    </row>
    <row r="32" spans="1:4" x14ac:dyDescent="0.25">
      <c r="A32" s="5">
        <v>0.21</v>
      </c>
      <c r="B32">
        <v>155</v>
      </c>
      <c r="C32" s="9">
        <v>0.17749999999999999</v>
      </c>
      <c r="D32">
        <v>155</v>
      </c>
    </row>
    <row r="33" spans="1:4" x14ac:dyDescent="0.25">
      <c r="A33" s="5">
        <v>0.22</v>
      </c>
      <c r="B33">
        <v>160</v>
      </c>
      <c r="C33" s="9">
        <v>0.18</v>
      </c>
      <c r="D33">
        <v>160</v>
      </c>
    </row>
    <row r="34" spans="1:4" x14ac:dyDescent="0.25">
      <c r="A34" s="5">
        <v>0.23</v>
      </c>
      <c r="B34">
        <v>165</v>
      </c>
      <c r="C34" s="9">
        <v>0.1825</v>
      </c>
      <c r="D34">
        <v>165</v>
      </c>
    </row>
    <row r="35" spans="1:4" x14ac:dyDescent="0.25">
      <c r="A35" s="5">
        <v>0.24</v>
      </c>
      <c r="B35">
        <v>170</v>
      </c>
      <c r="C35" s="9">
        <v>0.185</v>
      </c>
      <c r="D35">
        <v>170</v>
      </c>
    </row>
    <row r="36" spans="1:4" x14ac:dyDescent="0.25">
      <c r="A36" s="5">
        <v>0.25</v>
      </c>
      <c r="B36">
        <v>175</v>
      </c>
      <c r="C36" s="9">
        <v>0.1875</v>
      </c>
      <c r="D36">
        <v>175</v>
      </c>
    </row>
    <row r="37" spans="1:4" x14ac:dyDescent="0.25">
      <c r="A37" s="5">
        <v>0.26</v>
      </c>
      <c r="B37">
        <v>180</v>
      </c>
      <c r="C37" s="9">
        <v>0.19</v>
      </c>
      <c r="D37">
        <v>180</v>
      </c>
    </row>
    <row r="38" spans="1:4" x14ac:dyDescent="0.25">
      <c r="A38" s="5">
        <v>0.27</v>
      </c>
      <c r="B38">
        <v>185</v>
      </c>
      <c r="C38" s="9">
        <v>0.1925</v>
      </c>
      <c r="D38">
        <v>185</v>
      </c>
    </row>
    <row r="39" spans="1:4" x14ac:dyDescent="0.25">
      <c r="A39" s="5">
        <v>0.28000000000000003</v>
      </c>
      <c r="B39">
        <v>190</v>
      </c>
      <c r="C39" s="9">
        <v>0.19500000000000001</v>
      </c>
      <c r="D39">
        <v>190</v>
      </c>
    </row>
    <row r="40" spans="1:4" x14ac:dyDescent="0.25">
      <c r="A40" s="5">
        <v>0.28999999999999998</v>
      </c>
      <c r="B40">
        <v>195</v>
      </c>
      <c r="C40" s="9">
        <v>0.19750000000000001</v>
      </c>
      <c r="D40">
        <v>195</v>
      </c>
    </row>
    <row r="41" spans="1:4" x14ac:dyDescent="0.25">
      <c r="A41" s="5">
        <v>0.3</v>
      </c>
      <c r="B41">
        <v>200</v>
      </c>
      <c r="C41" s="9">
        <v>0.2</v>
      </c>
      <c r="D41">
        <v>200</v>
      </c>
    </row>
    <row r="42" spans="1:4" x14ac:dyDescent="0.25">
      <c r="A42" s="5">
        <v>0.31</v>
      </c>
      <c r="B42">
        <v>205</v>
      </c>
      <c r="C42" s="9">
        <v>0.20499999999999999</v>
      </c>
      <c r="D42">
        <v>205</v>
      </c>
    </row>
    <row r="43" spans="1:4" x14ac:dyDescent="0.25">
      <c r="A43" s="5">
        <v>0.32</v>
      </c>
      <c r="B43">
        <v>210</v>
      </c>
      <c r="C43" s="9">
        <v>0.21</v>
      </c>
      <c r="D43">
        <v>210</v>
      </c>
    </row>
    <row r="44" spans="1:4" x14ac:dyDescent="0.25">
      <c r="A44" s="5">
        <v>0.33</v>
      </c>
      <c r="B44">
        <v>215</v>
      </c>
      <c r="C44" s="9">
        <v>0.215</v>
      </c>
      <c r="D44">
        <v>215</v>
      </c>
    </row>
    <row r="45" spans="1:4" x14ac:dyDescent="0.25">
      <c r="A45" s="5">
        <v>0.34</v>
      </c>
      <c r="B45">
        <v>220</v>
      </c>
      <c r="C45" s="9">
        <v>0.22</v>
      </c>
      <c r="D45">
        <v>220</v>
      </c>
    </row>
    <row r="46" spans="1:4" x14ac:dyDescent="0.25">
      <c r="A46" s="5">
        <v>0.35</v>
      </c>
      <c r="B46">
        <v>225</v>
      </c>
      <c r="C46" s="9">
        <v>0.22500000000000001</v>
      </c>
      <c r="D46">
        <v>225</v>
      </c>
    </row>
    <row r="47" spans="1:4" x14ac:dyDescent="0.25">
      <c r="A47" s="5">
        <v>0.36</v>
      </c>
      <c r="B47">
        <v>230</v>
      </c>
      <c r="C47" s="9">
        <v>0.23</v>
      </c>
      <c r="D47">
        <v>230</v>
      </c>
    </row>
    <row r="48" spans="1:4" x14ac:dyDescent="0.25">
      <c r="A48" s="5">
        <v>0.37</v>
      </c>
      <c r="B48">
        <v>235</v>
      </c>
      <c r="C48" s="9">
        <v>0.23499999999999999</v>
      </c>
      <c r="D48">
        <v>235</v>
      </c>
    </row>
    <row r="49" spans="1:4" x14ac:dyDescent="0.25">
      <c r="A49" s="5">
        <v>0.38</v>
      </c>
      <c r="B49">
        <v>240</v>
      </c>
      <c r="C49" s="9">
        <v>0.24</v>
      </c>
      <c r="D49">
        <v>240</v>
      </c>
    </row>
    <row r="50" spans="1:4" x14ac:dyDescent="0.25">
      <c r="A50" s="5">
        <v>0.39</v>
      </c>
      <c r="B50">
        <v>245</v>
      </c>
      <c r="C50" s="9">
        <v>0.245</v>
      </c>
      <c r="D50">
        <v>245</v>
      </c>
    </row>
    <row r="51" spans="1:4" x14ac:dyDescent="0.25">
      <c r="A51" s="5">
        <v>0.4</v>
      </c>
      <c r="B51">
        <v>250</v>
      </c>
      <c r="C51" s="9">
        <v>0.25</v>
      </c>
      <c r="D51">
        <v>250</v>
      </c>
    </row>
    <row r="52" spans="1:4" x14ac:dyDescent="0.25">
      <c r="A52" s="5">
        <v>0.41</v>
      </c>
      <c r="B52">
        <v>255</v>
      </c>
      <c r="C52" s="9">
        <v>0.255</v>
      </c>
      <c r="D52">
        <v>255</v>
      </c>
    </row>
    <row r="53" spans="1:4" x14ac:dyDescent="0.25">
      <c r="A53" s="5">
        <v>0.42</v>
      </c>
      <c r="B53">
        <v>260</v>
      </c>
      <c r="C53" s="9">
        <v>0.26</v>
      </c>
      <c r="D53">
        <v>260</v>
      </c>
    </row>
    <row r="54" spans="1:4" x14ac:dyDescent="0.25">
      <c r="A54" s="5">
        <v>0.43</v>
      </c>
      <c r="B54">
        <v>265</v>
      </c>
      <c r="C54" s="9">
        <v>0.26500000000000001</v>
      </c>
      <c r="D54">
        <v>265</v>
      </c>
    </row>
    <row r="55" spans="1:4" x14ac:dyDescent="0.25">
      <c r="A55" s="5">
        <v>0.44</v>
      </c>
      <c r="B55">
        <v>270</v>
      </c>
      <c r="C55" s="9">
        <v>0.27</v>
      </c>
      <c r="D55">
        <v>270</v>
      </c>
    </row>
    <row r="56" spans="1:4" x14ac:dyDescent="0.25">
      <c r="A56" s="5">
        <v>0.45</v>
      </c>
      <c r="B56">
        <v>275</v>
      </c>
      <c r="C56" s="9">
        <v>0.27500000000000002</v>
      </c>
      <c r="D56">
        <v>275</v>
      </c>
    </row>
    <row r="57" spans="1:4" x14ac:dyDescent="0.25">
      <c r="A57" s="5">
        <v>0.46</v>
      </c>
      <c r="B57">
        <v>280</v>
      </c>
      <c r="C57" s="9">
        <v>0.28000000000000003</v>
      </c>
      <c r="D57">
        <v>280</v>
      </c>
    </row>
    <row r="58" spans="1:4" x14ac:dyDescent="0.25">
      <c r="A58" s="5">
        <v>0.47</v>
      </c>
      <c r="B58">
        <v>285</v>
      </c>
      <c r="C58" s="9">
        <v>0.28499999999999998</v>
      </c>
      <c r="D58">
        <v>285</v>
      </c>
    </row>
    <row r="59" spans="1:4" x14ac:dyDescent="0.25">
      <c r="A59" s="5">
        <v>0.48</v>
      </c>
      <c r="B59">
        <v>290</v>
      </c>
      <c r="C59" s="9">
        <v>0.28999999999999998</v>
      </c>
      <c r="D59">
        <v>290</v>
      </c>
    </row>
    <row r="60" spans="1:4" x14ac:dyDescent="0.25">
      <c r="A60" s="5">
        <v>0.49</v>
      </c>
      <c r="B60">
        <v>295</v>
      </c>
      <c r="C60" s="9">
        <v>0.29499999999999998</v>
      </c>
      <c r="D60">
        <v>295</v>
      </c>
    </row>
    <row r="61" spans="1:4" x14ac:dyDescent="0.25">
      <c r="A61" s="5">
        <v>0.5</v>
      </c>
      <c r="B61">
        <v>300</v>
      </c>
      <c r="C61" s="9">
        <v>0.3</v>
      </c>
      <c r="D61">
        <v>300</v>
      </c>
    </row>
    <row r="62" spans="1:4" x14ac:dyDescent="0.25">
      <c r="A62" s="5">
        <v>0.51</v>
      </c>
      <c r="B62">
        <v>305</v>
      </c>
      <c r="C62" s="9">
        <v>0.31</v>
      </c>
      <c r="D62">
        <v>305</v>
      </c>
    </row>
    <row r="63" spans="1:4" x14ac:dyDescent="0.25">
      <c r="A63" s="5">
        <v>0.52</v>
      </c>
      <c r="B63">
        <v>310</v>
      </c>
      <c r="C63" s="9">
        <v>0.32</v>
      </c>
      <c r="D63">
        <v>310</v>
      </c>
    </row>
    <row r="64" spans="1:4" x14ac:dyDescent="0.25">
      <c r="A64" s="5">
        <v>0.53</v>
      </c>
      <c r="B64">
        <v>315</v>
      </c>
      <c r="C64" s="9">
        <v>0.33</v>
      </c>
      <c r="D64">
        <v>315</v>
      </c>
    </row>
    <row r="65" spans="1:4" x14ac:dyDescent="0.25">
      <c r="A65" s="5">
        <v>0.54</v>
      </c>
      <c r="B65">
        <v>320</v>
      </c>
      <c r="C65" s="9">
        <v>0.34</v>
      </c>
      <c r="D65">
        <v>320</v>
      </c>
    </row>
    <row r="66" spans="1:4" x14ac:dyDescent="0.25">
      <c r="A66" s="5">
        <v>0.55000000000000004</v>
      </c>
      <c r="B66">
        <v>325</v>
      </c>
      <c r="C66" s="9">
        <v>0.35</v>
      </c>
      <c r="D66">
        <v>325</v>
      </c>
    </row>
    <row r="67" spans="1:4" x14ac:dyDescent="0.25">
      <c r="A67" s="5">
        <v>0.56000000000000005</v>
      </c>
      <c r="B67">
        <v>330</v>
      </c>
      <c r="C67" s="9">
        <v>0.36</v>
      </c>
      <c r="D67">
        <v>330</v>
      </c>
    </row>
    <row r="68" spans="1:4" x14ac:dyDescent="0.25">
      <c r="A68" s="5">
        <v>0.56999999999999995</v>
      </c>
      <c r="B68">
        <v>335</v>
      </c>
      <c r="C68" s="9">
        <v>0.37</v>
      </c>
      <c r="D68">
        <v>335</v>
      </c>
    </row>
    <row r="69" spans="1:4" x14ac:dyDescent="0.25">
      <c r="A69" s="5">
        <v>0.57999999999999996</v>
      </c>
      <c r="B69">
        <v>340</v>
      </c>
      <c r="C69" s="9">
        <v>0.38</v>
      </c>
      <c r="D69">
        <v>340</v>
      </c>
    </row>
    <row r="70" spans="1:4" x14ac:dyDescent="0.25">
      <c r="A70" s="5">
        <v>0.59</v>
      </c>
      <c r="B70">
        <v>345</v>
      </c>
      <c r="C70" s="9">
        <v>0.39</v>
      </c>
      <c r="D70">
        <v>345</v>
      </c>
    </row>
    <row r="71" spans="1:4" x14ac:dyDescent="0.25">
      <c r="A71" s="5">
        <v>0.6</v>
      </c>
      <c r="B71">
        <v>350</v>
      </c>
      <c r="C71" s="9">
        <v>0.4</v>
      </c>
      <c r="D71">
        <v>350</v>
      </c>
    </row>
    <row r="72" spans="1:4" x14ac:dyDescent="0.25">
      <c r="A72" s="5">
        <v>0.61</v>
      </c>
      <c r="B72">
        <v>355</v>
      </c>
      <c r="C72" s="9">
        <v>0.41</v>
      </c>
      <c r="D72">
        <v>355</v>
      </c>
    </row>
    <row r="73" spans="1:4" x14ac:dyDescent="0.25">
      <c r="A73" s="5">
        <v>0.62</v>
      </c>
      <c r="B73">
        <v>360</v>
      </c>
      <c r="C73" s="9">
        <v>0.42</v>
      </c>
      <c r="D73">
        <v>360</v>
      </c>
    </row>
    <row r="74" spans="1:4" x14ac:dyDescent="0.25">
      <c r="A74" s="5">
        <v>0.63</v>
      </c>
      <c r="B74">
        <v>365</v>
      </c>
      <c r="C74" s="9">
        <v>0.43</v>
      </c>
      <c r="D74">
        <v>365</v>
      </c>
    </row>
    <row r="75" spans="1:4" x14ac:dyDescent="0.25">
      <c r="A75" s="5">
        <v>0.64</v>
      </c>
      <c r="B75">
        <v>370</v>
      </c>
      <c r="C75" s="9">
        <v>0.44</v>
      </c>
      <c r="D75">
        <v>370</v>
      </c>
    </row>
    <row r="76" spans="1:4" x14ac:dyDescent="0.25">
      <c r="A76" s="5">
        <v>0.65</v>
      </c>
      <c r="B76">
        <v>375</v>
      </c>
      <c r="C76" s="9">
        <v>0.45</v>
      </c>
      <c r="D76">
        <v>375</v>
      </c>
    </row>
    <row r="77" spans="1:4" x14ac:dyDescent="0.25">
      <c r="A77" s="5">
        <v>0.66</v>
      </c>
      <c r="B77">
        <v>380</v>
      </c>
      <c r="C77" s="9">
        <v>0.46</v>
      </c>
      <c r="D77">
        <v>380</v>
      </c>
    </row>
    <row r="78" spans="1:4" x14ac:dyDescent="0.25">
      <c r="A78" s="5">
        <v>0.67</v>
      </c>
      <c r="B78">
        <v>385</v>
      </c>
      <c r="C78" s="9">
        <v>0.47</v>
      </c>
      <c r="D78">
        <v>385</v>
      </c>
    </row>
    <row r="79" spans="1:4" x14ac:dyDescent="0.25">
      <c r="A79" s="5">
        <v>0.68</v>
      </c>
      <c r="B79">
        <v>390</v>
      </c>
      <c r="C79" s="9">
        <v>0.48</v>
      </c>
      <c r="D79">
        <v>390</v>
      </c>
    </row>
    <row r="80" spans="1:4" x14ac:dyDescent="0.25">
      <c r="A80" s="5">
        <v>0.69</v>
      </c>
      <c r="B80">
        <v>395</v>
      </c>
      <c r="C80" s="9">
        <v>0.49</v>
      </c>
      <c r="D80">
        <v>395</v>
      </c>
    </row>
    <row r="81" spans="1:4" x14ac:dyDescent="0.25">
      <c r="A81" s="5">
        <v>0.7</v>
      </c>
      <c r="B81">
        <v>400</v>
      </c>
      <c r="C81" s="9">
        <v>0.5</v>
      </c>
      <c r="D81">
        <v>400</v>
      </c>
    </row>
    <row r="82" spans="1:4" x14ac:dyDescent="0.25">
      <c r="A82" s="5">
        <v>0.71</v>
      </c>
      <c r="B82">
        <v>405</v>
      </c>
      <c r="C82" s="9">
        <v>0.51</v>
      </c>
      <c r="D82">
        <v>405</v>
      </c>
    </row>
    <row r="83" spans="1:4" x14ac:dyDescent="0.25">
      <c r="A83" s="5">
        <v>0.72</v>
      </c>
      <c r="B83">
        <v>410</v>
      </c>
      <c r="C83" s="9">
        <v>0.52</v>
      </c>
      <c r="D83">
        <v>410</v>
      </c>
    </row>
    <row r="84" spans="1:4" x14ac:dyDescent="0.25">
      <c r="A84" s="5">
        <v>0.73</v>
      </c>
      <c r="B84">
        <v>415</v>
      </c>
      <c r="C84" s="9">
        <v>0.53</v>
      </c>
      <c r="D84">
        <v>415</v>
      </c>
    </row>
    <row r="85" spans="1:4" x14ac:dyDescent="0.25">
      <c r="A85" s="5">
        <v>0.74</v>
      </c>
      <c r="B85">
        <v>420</v>
      </c>
      <c r="C85" s="9">
        <v>0.54</v>
      </c>
      <c r="D85">
        <v>420</v>
      </c>
    </row>
    <row r="86" spans="1:4" x14ac:dyDescent="0.25">
      <c r="A86" s="5">
        <v>0.75</v>
      </c>
      <c r="B86">
        <v>425</v>
      </c>
      <c r="C86" s="9">
        <v>0.55000000000000004</v>
      </c>
      <c r="D86">
        <v>425</v>
      </c>
    </row>
    <row r="87" spans="1:4" x14ac:dyDescent="0.25">
      <c r="A87" s="5">
        <v>0.76</v>
      </c>
      <c r="B87">
        <v>430</v>
      </c>
      <c r="C87" s="9">
        <v>0.56000000000000005</v>
      </c>
      <c r="D87">
        <v>430</v>
      </c>
    </row>
    <row r="88" spans="1:4" x14ac:dyDescent="0.25">
      <c r="A88" s="5">
        <v>0.77</v>
      </c>
      <c r="B88">
        <v>435</v>
      </c>
      <c r="C88" s="9">
        <v>0.56999999999999995</v>
      </c>
      <c r="D88">
        <v>435</v>
      </c>
    </row>
    <row r="89" spans="1:4" x14ac:dyDescent="0.25">
      <c r="A89" s="5">
        <v>0.78</v>
      </c>
      <c r="B89">
        <v>440</v>
      </c>
      <c r="C89" s="9">
        <v>0.57999999999999996</v>
      </c>
      <c r="D89">
        <v>440</v>
      </c>
    </row>
    <row r="90" spans="1:4" x14ac:dyDescent="0.25">
      <c r="A90" s="5">
        <v>0.79</v>
      </c>
      <c r="B90">
        <v>445</v>
      </c>
      <c r="C90" s="9">
        <v>0.59</v>
      </c>
      <c r="D90">
        <v>445</v>
      </c>
    </row>
    <row r="91" spans="1:4" x14ac:dyDescent="0.25">
      <c r="A91" s="5">
        <v>0.8</v>
      </c>
      <c r="B91">
        <v>450</v>
      </c>
      <c r="C91" s="9">
        <v>0.6</v>
      </c>
      <c r="D91">
        <v>450</v>
      </c>
    </row>
    <row r="92" spans="1:4" x14ac:dyDescent="0.25">
      <c r="A92" s="5">
        <v>0.81</v>
      </c>
      <c r="B92">
        <v>455</v>
      </c>
      <c r="C92" s="9">
        <v>0.61</v>
      </c>
      <c r="D92">
        <v>455</v>
      </c>
    </row>
    <row r="93" spans="1:4" x14ac:dyDescent="0.25">
      <c r="A93" s="5">
        <v>0.82</v>
      </c>
      <c r="B93">
        <v>460</v>
      </c>
      <c r="C93" s="9">
        <v>0.62</v>
      </c>
      <c r="D93">
        <v>460</v>
      </c>
    </row>
    <row r="94" spans="1:4" x14ac:dyDescent="0.25">
      <c r="A94" s="5">
        <v>0.83</v>
      </c>
      <c r="B94">
        <v>465</v>
      </c>
      <c r="C94" s="9">
        <v>0.63</v>
      </c>
      <c r="D94">
        <v>465</v>
      </c>
    </row>
    <row r="95" spans="1:4" x14ac:dyDescent="0.25">
      <c r="A95" s="5">
        <v>0.84</v>
      </c>
      <c r="B95">
        <v>470</v>
      </c>
      <c r="C95" s="9">
        <v>0.64</v>
      </c>
      <c r="D95">
        <v>470</v>
      </c>
    </row>
    <row r="96" spans="1:4" x14ac:dyDescent="0.25">
      <c r="A96" s="5">
        <v>0.85</v>
      </c>
      <c r="B96">
        <v>475</v>
      </c>
      <c r="C96" s="9">
        <v>0.65</v>
      </c>
      <c r="D96">
        <v>475</v>
      </c>
    </row>
    <row r="97" spans="1:4" x14ac:dyDescent="0.25">
      <c r="A97" s="5">
        <v>0.86</v>
      </c>
      <c r="B97">
        <v>480</v>
      </c>
      <c r="C97" s="9">
        <v>0.66</v>
      </c>
      <c r="D97">
        <v>480</v>
      </c>
    </row>
    <row r="98" spans="1:4" x14ac:dyDescent="0.25">
      <c r="A98" s="5">
        <v>0.87</v>
      </c>
      <c r="B98">
        <v>485</v>
      </c>
      <c r="C98" s="9">
        <v>0.67</v>
      </c>
      <c r="D98">
        <v>485</v>
      </c>
    </row>
    <row r="99" spans="1:4" x14ac:dyDescent="0.25">
      <c r="A99" s="5">
        <v>0.88</v>
      </c>
      <c r="B99">
        <v>490</v>
      </c>
      <c r="C99" s="9">
        <v>0.68</v>
      </c>
      <c r="D99">
        <v>490</v>
      </c>
    </row>
    <row r="100" spans="1:4" x14ac:dyDescent="0.25">
      <c r="A100" s="5">
        <v>0.89</v>
      </c>
      <c r="B100">
        <v>495</v>
      </c>
      <c r="C100" s="9">
        <v>0.69</v>
      </c>
      <c r="D100">
        <v>495</v>
      </c>
    </row>
    <row r="101" spans="1:4" x14ac:dyDescent="0.25">
      <c r="A101" s="5">
        <v>0.9</v>
      </c>
      <c r="B101">
        <v>500</v>
      </c>
      <c r="C101" s="9">
        <v>0.7</v>
      </c>
      <c r="D101">
        <v>500</v>
      </c>
    </row>
  </sheetData>
  <sheetProtection sheet="1" formatCells="0" formatColumns="0" formatRows="0" insertColumns="0" insertRows="0" insertHyperlinks="0" deleteColumns="0" deleteRows="0" sort="0" autoFilter="0"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F0B77C22654443944A139D48463110" ma:contentTypeVersion="2" ma:contentTypeDescription="Create a new document." ma:contentTypeScope="" ma:versionID="5315159e5d9743b48df4ada5b4dafcaa">
  <xsd:schema xmlns:xsd="http://www.w3.org/2001/XMLSchema" xmlns:xs="http://www.w3.org/2001/XMLSchema" xmlns:p="http://schemas.microsoft.com/office/2006/metadata/properties" xmlns:ns2="c6d9b406-8ab6-4e35-b189-c607f551e6ff" targetNamespace="http://schemas.microsoft.com/office/2006/metadata/properties" ma:root="true" ma:fieldsID="8468fae96a8716c4eab3ed08b41d9d61" ns2:_="">
    <xsd:import namespace="c6d9b406-8ab6-4e35-b189-c607f551e6ff"/>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d9b406-8ab6-4e35-b189-c607f551e6f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69333788-9a68-4e46-93ca-b5f670fef09a}" ma:internalName="TaxCatchAll" ma:showField="CatchAllData" ma:web="8df1a368-12c3-4a9c-b33c-eedb2fa087d9">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69333788-9a68-4e46-93ca-b5f670fef09a}" ma:internalName="TaxCatchAllLabel" ma:readOnly="true" ma:showField="CatchAllDataLabel" ma:web="8df1a368-12c3-4a9c-b33c-eedb2fa087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bbd8d32-57eb-4c25-a7af-abe0816fa3e8" ContentTypeId="0x0101" PreviousValue="false"/>
</file>

<file path=customXml/item3.xml><?xml version="1.0" encoding="utf-8"?>
<?mso-contentType ?>
<spe:Receivers xmlns:spe="http://schemas.microsoft.com/sharepoint/events"/>
</file>

<file path=customXml/item4.xml><?xml version="1.0" encoding="utf-8"?>
<p:properties xmlns:p="http://schemas.microsoft.com/office/2006/metadata/properties" xmlns:xsi="http://www.w3.org/2001/XMLSchema-instance" xmlns:pc="http://schemas.microsoft.com/office/infopath/2007/PartnerControls">
  <documentManagement>
    <TaxCatchAll xmlns="c6d9b406-8ab6-4e35-b189-c607f551e6f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88AEFC-F4AE-403C-AB3B-24F129C69A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d9b406-8ab6-4e35-b189-c607f551e6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870164-5BB4-4AE0-BF22-82D65EB9B2C8}">
  <ds:schemaRefs>
    <ds:schemaRef ds:uri="Microsoft.SharePoint.Taxonomy.ContentTypeSync"/>
  </ds:schemaRefs>
</ds:datastoreItem>
</file>

<file path=customXml/itemProps3.xml><?xml version="1.0" encoding="utf-8"?>
<ds:datastoreItem xmlns:ds="http://schemas.openxmlformats.org/officeDocument/2006/customXml" ds:itemID="{397C0093-10C8-477C-9C96-BBB591027F3C}">
  <ds:schemaRefs>
    <ds:schemaRef ds:uri="http://schemas.microsoft.com/sharepoint/events"/>
  </ds:schemaRefs>
</ds:datastoreItem>
</file>

<file path=customXml/itemProps4.xml><?xml version="1.0" encoding="utf-8"?>
<ds:datastoreItem xmlns:ds="http://schemas.openxmlformats.org/officeDocument/2006/customXml" ds:itemID="{8CC5DCEF-D9AF-41C9-8EC7-9A085A3DB0CA}">
  <ds:schemaRefs>
    <ds:schemaRef ds:uri="http://purl.org/dc/terms/"/>
    <ds:schemaRef ds:uri="http://purl.org/dc/dcmitype/"/>
    <ds:schemaRef ds:uri="http://www.w3.org/XML/1998/namespace"/>
    <ds:schemaRef ds:uri="c6d9b406-8ab6-4e35-b189-c607f551e6ff"/>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elements/1.1/"/>
  </ds:schemaRefs>
</ds:datastoreItem>
</file>

<file path=customXml/itemProps5.xml><?xml version="1.0" encoding="utf-8"?>
<ds:datastoreItem xmlns:ds="http://schemas.openxmlformats.org/officeDocument/2006/customXml" ds:itemID="{E658FCE5-A1D1-4BA0-A007-63A666443D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Point Score</vt:lpstr>
      <vt:lpstr>M1 Score Table</vt:lpstr>
      <vt:lpstr>M2 Score Table</vt:lpstr>
      <vt:lpstr>M3 Score Table</vt:lpstr>
      <vt:lpstr>M4 Score Table</vt:lpstr>
      <vt:lpstr>M5 Score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2015-03-18T16:37:04Z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0x01010026F0B77C22654443944A139D48463110</vt:lpwstr>
  </property>
</Properties>
</file>