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mcarlisle\Desktop\Templates\2016\RCW-J2\"/>
    </mc:Choice>
  </mc:AlternateContent>
  <workbookProtection workbookPassword="CA26" lockStructure="1"/>
  <bookViews>
    <workbookView xWindow="0" yWindow="0" windowWidth="20490" windowHeight="7905" tabRatio="844"/>
  </bookViews>
  <sheets>
    <sheet name="Instructions" sheetId="35" r:id="rId1"/>
    <sheet name="General Info &amp; Test Results" sheetId="9" r:id="rId2"/>
    <sheet name="Setup &amp; Instrumentation" sheetId="37" r:id="rId3"/>
    <sheet name="Photos" sheetId="32" r:id="rId4"/>
    <sheet name="Test Conditions" sheetId="13" r:id="rId5"/>
    <sheet name="Test Data Inputs" sheetId="11" r:id="rId6"/>
    <sheet name="User Adjustable Adaptive Fill" sheetId="38" r:id="rId7"/>
    <sheet name="Report Sign-Off Block" sheetId="34" r:id="rId8"/>
    <sheet name="Calculations - Metrics" sheetId="26" r:id="rId9"/>
    <sheet name="Calculations - Low-Power Mode" sheetId="39" r:id="rId10"/>
    <sheet name="Calculations -Water Consumption" sheetId="27" r:id="rId11"/>
    <sheet name="Calculations - Dryer Energy" sheetId="25" r:id="rId12"/>
    <sheet name="Calculations - Machine Elec" sheetId="24" r:id="rId13"/>
    <sheet name="Calculations - Hot Water Energy" sheetId="23" r:id="rId14"/>
    <sheet name="Calculations - RMC" sheetId="21" r:id="rId15"/>
    <sheet name="Tables" sheetId="2" r:id="rId16"/>
    <sheet name="Drop-Downs" sheetId="12" r:id="rId17"/>
    <sheet name="Version Control" sheetId="33" r:id="rId18"/>
  </sheets>
  <definedNames>
    <definedName name="_xlnm._FilterDatabase" localSheetId="1" hidden="1">'General Info &amp; Test Results'!$B$20:$G$43</definedName>
    <definedName name="Favg_adaptive">Tables!$D$25</definedName>
    <definedName name="FillControl">'Drop-Downs'!$B$18:$B$22</definedName>
    <definedName name="Fmax_adaptive">Tables!$D$24</definedName>
    <definedName name="Fmax_manual">Tables!$C$24</definedName>
    <definedName name="Fmin_adaptive">Tables!$D$26</definedName>
    <definedName name="Fmin_manual">Tables!$C$26</definedName>
    <definedName name="LotNumber">'Drop-Downs'!$B$52:$B$68</definedName>
    <definedName name="LowPowerModes">'Drop-Downs'!$B$29:$B$30</definedName>
    <definedName name="ProductClasses">'Drop-Downs'!$B$12:$B$15</definedName>
    <definedName name="TUFc">'General Info &amp; Test Results'!$F$34</definedName>
    <definedName name="TUFh">'General Info &amp; Test Results'!$F$37</definedName>
    <definedName name="TUFm">'General Info &amp; Test Results'!$F$38</definedName>
    <definedName name="TUFw">'General Info &amp; Test Results'!$F$35</definedName>
    <definedName name="TUFww">'General Info &amp; Test Results'!$F$36</definedName>
    <definedName name="UniformTemp">'Drop-Downs'!$B$25:$B$26</definedName>
    <definedName name="WarmColdCycles">'Drop-Downs'!$B$33:$B$37</definedName>
    <definedName name="WarmWarmCycles">'Drop-Downs'!$B$40:$B$44</definedName>
    <definedName name="WaterTemp">'Drop-Downs'!$B$47:$B$48</definedName>
    <definedName name="Yes_No">'Drop-Downs'!$F$12:$F$13</definedName>
    <definedName name="Yes_Yes">'Drop-Downs'!$H$12</definedName>
  </definedNames>
  <calcPr calcId="152511"/>
</workbook>
</file>

<file path=xl/calcChain.xml><?xml version="1.0" encoding="utf-8"?>
<calcChain xmlns="http://schemas.openxmlformats.org/spreadsheetml/2006/main">
  <c r="F65" i="38" l="1"/>
  <c r="E65" i="38"/>
  <c r="D33" i="11" l="1"/>
  <c r="D159" i="11" l="1"/>
  <c r="E159" i="11"/>
  <c r="F159" i="11"/>
  <c r="C159" i="11"/>
  <c r="D153" i="11"/>
  <c r="E153" i="11"/>
  <c r="F153" i="11"/>
  <c r="C153" i="11"/>
  <c r="D125" i="11"/>
  <c r="E125" i="11"/>
  <c r="F125" i="11"/>
  <c r="C125" i="11"/>
  <c r="C89" i="11"/>
  <c r="D89" i="11"/>
  <c r="E89" i="11"/>
  <c r="F89" i="11"/>
  <c r="D106" i="11"/>
  <c r="E106" i="11"/>
  <c r="F106" i="11"/>
  <c r="C106" i="11"/>
  <c r="D119" i="11"/>
  <c r="E119" i="11"/>
  <c r="F119" i="11"/>
  <c r="C119" i="11"/>
  <c r="D100" i="11"/>
  <c r="E100" i="11"/>
  <c r="F100" i="11"/>
  <c r="C100" i="11"/>
  <c r="D83" i="11"/>
  <c r="E83" i="11"/>
  <c r="F83" i="11"/>
  <c r="C83" i="11"/>
  <c r="C22" i="21" l="1"/>
  <c r="E43" i="21"/>
  <c r="E44" i="21"/>
  <c r="E49" i="21"/>
  <c r="E50" i="21"/>
  <c r="E55" i="21"/>
  <c r="E56" i="21"/>
  <c r="E61" i="21"/>
  <c r="E62" i="21"/>
  <c r="F43" i="21"/>
  <c r="F44" i="21"/>
  <c r="F49" i="21"/>
  <c r="F50" i="21"/>
  <c r="F55" i="21"/>
  <c r="F56" i="21"/>
  <c r="F61" i="21"/>
  <c r="F62" i="21"/>
  <c r="G61" i="21"/>
  <c r="H61" i="21"/>
  <c r="G62" i="21"/>
  <c r="H62" i="21"/>
  <c r="G55" i="21"/>
  <c r="H55" i="21"/>
  <c r="G56" i="21"/>
  <c r="H56" i="21"/>
  <c r="G49" i="21"/>
  <c r="H49" i="21"/>
  <c r="G50" i="21"/>
  <c r="H50" i="21"/>
  <c r="G43" i="21"/>
  <c r="H43" i="21"/>
  <c r="G44" i="21"/>
  <c r="H44" i="21"/>
  <c r="H51" i="21" l="1"/>
  <c r="H57" i="21"/>
  <c r="H63" i="21"/>
  <c r="F63" i="21"/>
  <c r="F51" i="21"/>
  <c r="E63" i="21"/>
  <c r="G63" i="21"/>
  <c r="E57" i="21"/>
  <c r="G51" i="21"/>
  <c r="E51" i="21"/>
  <c r="E45" i="21"/>
  <c r="H45" i="21"/>
  <c r="G45" i="21"/>
  <c r="G57" i="21"/>
  <c r="F57" i="21"/>
  <c r="F45" i="21"/>
  <c r="C26" i="11"/>
  <c r="D79" i="38" l="1"/>
  <c r="E79" i="38"/>
  <c r="F79" i="38"/>
  <c r="D78" i="38"/>
  <c r="E78" i="38"/>
  <c r="F78" i="38"/>
  <c r="F76" i="38"/>
  <c r="D76" i="38"/>
  <c r="E76" i="38"/>
  <c r="D75" i="38"/>
  <c r="E75" i="38"/>
  <c r="F75" i="38"/>
  <c r="D74" i="38"/>
  <c r="E74" i="38"/>
  <c r="F74" i="38"/>
  <c r="C79" i="38"/>
  <c r="C78" i="38"/>
  <c r="C76" i="38"/>
  <c r="C75" i="38"/>
  <c r="C74" i="38"/>
  <c r="D73" i="38"/>
  <c r="E73" i="38"/>
  <c r="F73" i="38"/>
  <c r="C73" i="38"/>
  <c r="D70" i="38"/>
  <c r="E70" i="38"/>
  <c r="F70" i="38"/>
  <c r="C70" i="38"/>
  <c r="D69" i="38" l="1"/>
  <c r="E69" i="38"/>
  <c r="F69" i="38"/>
  <c r="C69" i="38"/>
  <c r="D68" i="38"/>
  <c r="E68" i="38"/>
  <c r="F68" i="38"/>
  <c r="C68" i="38"/>
  <c r="D67" i="38"/>
  <c r="E67" i="38"/>
  <c r="F67" i="38"/>
  <c r="C67" i="38"/>
  <c r="D65" i="38"/>
  <c r="C65" i="38"/>
  <c r="D30" i="9" l="1"/>
  <c r="B7" i="35" l="1"/>
  <c r="C6" i="35"/>
  <c r="B6" i="35"/>
  <c r="B5" i="35"/>
  <c r="B4" i="35"/>
  <c r="C3" i="35"/>
  <c r="B3" i="35"/>
  <c r="B2" i="35"/>
  <c r="B8" i="9"/>
  <c r="B7" i="9"/>
  <c r="C6" i="9"/>
  <c r="B6" i="9"/>
  <c r="B5" i="9"/>
  <c r="B4" i="9"/>
  <c r="C3" i="9"/>
  <c r="B3" i="9"/>
  <c r="B2" i="9"/>
  <c r="B8" i="37"/>
  <c r="B7" i="37"/>
  <c r="C6" i="37"/>
  <c r="B6" i="37"/>
  <c r="B5" i="37"/>
  <c r="B4" i="37"/>
  <c r="C3" i="37"/>
  <c r="B3" i="37"/>
  <c r="B2" i="37"/>
  <c r="B8" i="32"/>
  <c r="B7" i="32"/>
  <c r="C6" i="32"/>
  <c r="B6" i="32"/>
  <c r="B5" i="32"/>
  <c r="B4" i="32"/>
  <c r="C3" i="32"/>
  <c r="B3" i="32"/>
  <c r="B2" i="32"/>
  <c r="B8" i="13"/>
  <c r="B7" i="13"/>
  <c r="C6" i="13"/>
  <c r="B6" i="13"/>
  <c r="B5" i="13"/>
  <c r="B4" i="13"/>
  <c r="C3" i="13"/>
  <c r="B3" i="13"/>
  <c r="B2" i="13"/>
  <c r="B8" i="11"/>
  <c r="B7" i="11"/>
  <c r="C6" i="11"/>
  <c r="B6" i="11"/>
  <c r="B5" i="11"/>
  <c r="B4" i="11"/>
  <c r="C3" i="11"/>
  <c r="B3" i="11"/>
  <c r="B2" i="11"/>
  <c r="B8" i="38"/>
  <c r="B7" i="38"/>
  <c r="C6" i="38"/>
  <c r="B6" i="38"/>
  <c r="B5" i="38"/>
  <c r="B4" i="38"/>
  <c r="C3" i="38"/>
  <c r="B3" i="38"/>
  <c r="B2" i="38"/>
  <c r="C6" i="34"/>
  <c r="B8" i="34"/>
  <c r="B7" i="34"/>
  <c r="B8" i="26"/>
  <c r="B7" i="26"/>
  <c r="C6" i="26"/>
  <c r="B6" i="26"/>
  <c r="B5" i="26"/>
  <c r="B4" i="26"/>
  <c r="C3" i="26"/>
  <c r="B3" i="26"/>
  <c r="B2" i="26"/>
  <c r="B8" i="39"/>
  <c r="B7" i="39"/>
  <c r="C6" i="39"/>
  <c r="B6" i="39"/>
  <c r="B5" i="39"/>
  <c r="B4" i="39"/>
  <c r="C3" i="39"/>
  <c r="B3" i="39"/>
  <c r="B2" i="39"/>
  <c r="B8" i="27"/>
  <c r="B7" i="27"/>
  <c r="C6" i="27"/>
  <c r="B6" i="27"/>
  <c r="B5" i="27"/>
  <c r="B4" i="27"/>
  <c r="C3" i="27"/>
  <c r="B3" i="27"/>
  <c r="B2" i="27"/>
  <c r="B8" i="25"/>
  <c r="B7" i="25"/>
  <c r="C6" i="25"/>
  <c r="B6" i="25"/>
  <c r="B5" i="25"/>
  <c r="B4" i="25"/>
  <c r="C3" i="25"/>
  <c r="B3" i="25"/>
  <c r="B2" i="25"/>
  <c r="B8" i="24"/>
  <c r="B7" i="24"/>
  <c r="C6" i="24"/>
  <c r="B6" i="24"/>
  <c r="B5" i="24"/>
  <c r="B4" i="24"/>
  <c r="C3" i="24"/>
  <c r="B3" i="24"/>
  <c r="B2" i="24"/>
  <c r="B8" i="23"/>
  <c r="B7" i="23"/>
  <c r="C6" i="23"/>
  <c r="B6" i="23"/>
  <c r="B5" i="23"/>
  <c r="B4" i="23"/>
  <c r="C3" i="23"/>
  <c r="B3" i="23"/>
  <c r="B2" i="23"/>
  <c r="C6" i="21"/>
  <c r="B8" i="21"/>
  <c r="B7" i="21"/>
  <c r="B8" i="2"/>
  <c r="B7" i="2"/>
  <c r="C6" i="2"/>
  <c r="B6" i="2"/>
  <c r="B5" i="2"/>
  <c r="B4" i="2"/>
  <c r="C3" i="2"/>
  <c r="B3" i="2"/>
  <c r="B2" i="2"/>
  <c r="C6" i="12"/>
  <c r="B8" i="12"/>
  <c r="B7" i="12"/>
  <c r="C8" i="33"/>
  <c r="C7" i="33"/>
  <c r="C6" i="33"/>
  <c r="C5" i="33"/>
  <c r="C4" i="33"/>
  <c r="D34" i="9"/>
  <c r="C4" i="35" l="1"/>
  <c r="C5" i="13"/>
  <c r="C8" i="37"/>
  <c r="C7" i="12"/>
  <c r="C4" i="24"/>
  <c r="C4" i="27"/>
  <c r="C4" i="26"/>
  <c r="C4" i="32"/>
  <c r="C4" i="9"/>
  <c r="C4" i="12"/>
  <c r="C4" i="2"/>
  <c r="C4" i="11"/>
  <c r="C4" i="21"/>
  <c r="C4" i="34"/>
  <c r="C4" i="23"/>
  <c r="C4" i="25"/>
  <c r="C4" i="39"/>
  <c r="C4" i="38"/>
  <c r="C4" i="13"/>
  <c r="C4" i="37"/>
  <c r="C8" i="9"/>
  <c r="C5" i="2"/>
  <c r="C5" i="27"/>
  <c r="C5" i="11"/>
  <c r="C5" i="9"/>
  <c r="C5" i="35"/>
  <c r="C5" i="25"/>
  <c r="C5" i="38"/>
  <c r="C5" i="37"/>
  <c r="C5" i="24"/>
  <c r="C5" i="26"/>
  <c r="C5" i="32"/>
  <c r="C5" i="23"/>
  <c r="C5" i="39"/>
  <c r="C7" i="35"/>
  <c r="C7" i="9"/>
  <c r="C8" i="12"/>
  <c r="C8" i="2"/>
  <c r="C8" i="21"/>
  <c r="C8" i="23"/>
  <c r="C8" i="24"/>
  <c r="C8" i="25"/>
  <c r="C8" i="27"/>
  <c r="C8" i="39"/>
  <c r="C8" i="26"/>
  <c r="C8" i="34"/>
  <c r="C8" i="38"/>
  <c r="C8" i="11"/>
  <c r="C8" i="13"/>
  <c r="C8" i="32"/>
  <c r="C7" i="37"/>
  <c r="C7" i="32"/>
  <c r="C7" i="13"/>
  <c r="C7" i="11"/>
  <c r="C7" i="38"/>
  <c r="C7" i="34"/>
  <c r="C7" i="26"/>
  <c r="C7" i="39"/>
  <c r="C7" i="27"/>
  <c r="C7" i="25"/>
  <c r="C7" i="24"/>
  <c r="C7" i="23"/>
  <c r="C7" i="21"/>
  <c r="C7" i="2"/>
  <c r="D36" i="9" l="1"/>
  <c r="C28" i="38"/>
  <c r="C27" i="38"/>
  <c r="C26" i="38"/>
  <c r="C25" i="38"/>
  <c r="C24" i="38"/>
  <c r="C23" i="38"/>
  <c r="C22" i="38"/>
  <c r="C20" i="38"/>
  <c r="F38" i="9"/>
  <c r="F37" i="9"/>
  <c r="F36" i="9"/>
  <c r="F35" i="9"/>
  <c r="F34" i="9"/>
  <c r="C15" i="11" l="1"/>
  <c r="C16" i="11" s="1"/>
  <c r="F16" i="9" s="1"/>
  <c r="C20" i="25" l="1"/>
  <c r="C43" i="21"/>
  <c r="D43" i="21"/>
  <c r="C44" i="21"/>
  <c r="D44" i="21"/>
  <c r="C74" i="23"/>
  <c r="C56" i="23"/>
  <c r="C45" i="21" l="1"/>
  <c r="D45" i="21"/>
  <c r="F59" i="38"/>
  <c r="F53" i="38"/>
  <c r="F42" i="38"/>
  <c r="F77" i="38" s="1"/>
  <c r="F36" i="38"/>
  <c r="F71" i="38" s="1"/>
  <c r="C74" i="11" l="1"/>
  <c r="C73" i="11"/>
  <c r="C72" i="11"/>
  <c r="C71" i="11"/>
  <c r="C69" i="11"/>
  <c r="C68" i="11"/>
  <c r="C67" i="11"/>
  <c r="C19" i="11" l="1"/>
  <c r="C19" i="39" l="1"/>
  <c r="C32" i="39" s="1"/>
  <c r="C31" i="39"/>
  <c r="D89" i="27"/>
  <c r="D88" i="27"/>
  <c r="C89" i="27"/>
  <c r="C88" i="27"/>
  <c r="D75" i="27"/>
  <c r="D74" i="27"/>
  <c r="C75" i="27"/>
  <c r="C74" i="27"/>
  <c r="C66" i="27"/>
  <c r="D66" i="27"/>
  <c r="C67" i="27"/>
  <c r="D67" i="27"/>
  <c r="C63" i="27"/>
  <c r="D63" i="27"/>
  <c r="D60" i="27"/>
  <c r="D59" i="27"/>
  <c r="C60" i="27"/>
  <c r="C59" i="27"/>
  <c r="C24" i="39" l="1"/>
  <c r="C25" i="39"/>
  <c r="E66" i="27"/>
  <c r="E88" i="27"/>
  <c r="E89" i="27"/>
  <c r="E60" i="27"/>
  <c r="E63" i="27"/>
  <c r="E59" i="27"/>
  <c r="E67" i="27"/>
  <c r="E74" i="27"/>
  <c r="E75" i="27"/>
  <c r="C60" i="23"/>
  <c r="E42" i="38"/>
  <c r="E77" i="38" s="1"/>
  <c r="D42" i="38"/>
  <c r="D77" i="38" s="1"/>
  <c r="C42" i="38"/>
  <c r="C77" i="38" s="1"/>
  <c r="E59" i="38"/>
  <c r="D59" i="38"/>
  <c r="C59" i="38"/>
  <c r="C14" i="39" l="1"/>
  <c r="C31" i="26" s="1"/>
  <c r="C42" i="27"/>
  <c r="C43" i="27"/>
  <c r="C31" i="11" l="1"/>
  <c r="C70" i="11" l="1"/>
  <c r="C19" i="21"/>
  <c r="G36" i="9" l="1"/>
  <c r="E53" i="38" l="1"/>
  <c r="D53" i="38"/>
  <c r="C53" i="38"/>
  <c r="E36" i="38"/>
  <c r="E71" i="38" s="1"/>
  <c r="D36" i="38"/>
  <c r="C36" i="38"/>
  <c r="D71" i="38" l="1"/>
  <c r="C71" i="38"/>
  <c r="C45" i="9"/>
  <c r="G27" i="9" l="1"/>
  <c r="G28" i="9"/>
  <c r="G29" i="9"/>
  <c r="G26" i="9"/>
  <c r="E27" i="9"/>
  <c r="E28" i="9"/>
  <c r="E29" i="9"/>
  <c r="E26" i="9"/>
  <c r="F27" i="9"/>
  <c r="F28" i="9"/>
  <c r="F29" i="9"/>
  <c r="D16" i="34"/>
  <c r="F26" i="9" s="1"/>
  <c r="C19" i="25" l="1"/>
  <c r="D62" i="21"/>
  <c r="D61" i="21"/>
  <c r="D50" i="21"/>
  <c r="D49" i="21"/>
  <c r="D56" i="21"/>
  <c r="D55" i="21"/>
  <c r="D57" i="21" l="1"/>
  <c r="D51" i="21"/>
  <c r="D63" i="21"/>
  <c r="C21" i="21"/>
  <c r="C46" i="9" l="1"/>
  <c r="B6" i="12" l="1"/>
  <c r="B5" i="12"/>
  <c r="B4" i="12"/>
  <c r="B3" i="12"/>
  <c r="B2" i="12"/>
  <c r="B6" i="21"/>
  <c r="B5" i="21"/>
  <c r="B4" i="21"/>
  <c r="B3" i="21"/>
  <c r="B2" i="21"/>
  <c r="B6" i="34"/>
  <c r="B5" i="34"/>
  <c r="B4" i="34"/>
  <c r="B3" i="34"/>
  <c r="B2" i="34"/>
  <c r="C26" i="26" l="1"/>
  <c r="C45" i="26"/>
  <c r="C34" i="26"/>
  <c r="C38" i="26"/>
  <c r="C22" i="11"/>
  <c r="C21" i="25" s="1"/>
  <c r="C23" i="11"/>
  <c r="C22" i="25" s="1"/>
  <c r="C5" i="21"/>
  <c r="C5" i="12"/>
  <c r="C5" i="34"/>
  <c r="C3" i="12"/>
  <c r="C3" i="21"/>
  <c r="C3" i="34"/>
  <c r="C73" i="24"/>
  <c r="C74" i="24"/>
  <c r="C70" i="24"/>
  <c r="C59" i="24"/>
  <c r="C60" i="24"/>
  <c r="C56" i="24"/>
  <c r="C51" i="24"/>
  <c r="C52" i="24"/>
  <c r="C48" i="24"/>
  <c r="C44" i="24"/>
  <c r="C45" i="24"/>
  <c r="C41" i="24"/>
  <c r="C88" i="23"/>
  <c r="C89" i="23"/>
  <c r="C85" i="23"/>
  <c r="C75" i="23"/>
  <c r="C71" i="23"/>
  <c r="C66" i="23"/>
  <c r="C67" i="23"/>
  <c r="C63" i="23"/>
  <c r="C59" i="23"/>
  <c r="C43" i="24" l="1"/>
  <c r="C58" i="27"/>
  <c r="C57" i="27"/>
  <c r="C72" i="24"/>
  <c r="C87" i="27"/>
  <c r="C73" i="27"/>
  <c r="C58" i="24"/>
  <c r="C50" i="24"/>
  <c r="C65" i="27"/>
  <c r="C86" i="27"/>
  <c r="C72" i="27"/>
  <c r="C64" i="27"/>
  <c r="C22" i="27"/>
  <c r="C19" i="24"/>
  <c r="C19" i="23"/>
  <c r="C65" i="11"/>
  <c r="G130" i="11" s="1"/>
  <c r="C20" i="21"/>
  <c r="C24" i="21"/>
  <c r="C23" i="21"/>
  <c r="C67" i="24" l="1"/>
  <c r="E142" i="11"/>
  <c r="C65" i="24" s="1"/>
  <c r="E136" i="11"/>
  <c r="C64" i="24" s="1"/>
  <c r="D82" i="27"/>
  <c r="C81" i="23"/>
  <c r="D142" i="11"/>
  <c r="C80" i="23" s="1"/>
  <c r="D136" i="11"/>
  <c r="C79" i="23" s="1"/>
  <c r="C82" i="27"/>
  <c r="C142" i="11"/>
  <c r="C80" i="27" s="1"/>
  <c r="C136" i="11"/>
  <c r="C79" i="27" s="1"/>
  <c r="F142" i="11"/>
  <c r="F136" i="11"/>
  <c r="C66" i="24"/>
  <c r="D80" i="27"/>
  <c r="C81" i="27"/>
  <c r="C78" i="27"/>
  <c r="D78" i="27"/>
  <c r="C63" i="24"/>
  <c r="D52" i="21"/>
  <c r="D53" i="21" s="1"/>
  <c r="D58" i="21"/>
  <c r="G64" i="21"/>
  <c r="G65" i="21" s="1"/>
  <c r="E58" i="21"/>
  <c r="E59" i="21" s="1"/>
  <c r="G52" i="21"/>
  <c r="G53" i="21" s="1"/>
  <c r="E46" i="21"/>
  <c r="E47" i="21" s="1"/>
  <c r="D46" i="21"/>
  <c r="H64" i="21"/>
  <c r="H65" i="21" s="1"/>
  <c r="F58" i="21"/>
  <c r="F59" i="21" s="1"/>
  <c r="H52" i="21"/>
  <c r="H53" i="21" s="1"/>
  <c r="F46" i="21"/>
  <c r="F47" i="21" s="1"/>
  <c r="C46" i="21"/>
  <c r="E64" i="21"/>
  <c r="E65" i="21" s="1"/>
  <c r="D64" i="21"/>
  <c r="G58" i="21"/>
  <c r="G59" i="21" s="1"/>
  <c r="E52" i="21"/>
  <c r="E53" i="21" s="1"/>
  <c r="G46" i="21"/>
  <c r="G47" i="21" s="1"/>
  <c r="F64" i="21"/>
  <c r="F65" i="21" s="1"/>
  <c r="H58" i="21"/>
  <c r="H59" i="21" s="1"/>
  <c r="F52" i="21"/>
  <c r="F53" i="21" s="1"/>
  <c r="H46" i="21"/>
  <c r="H47" i="21" s="1"/>
  <c r="D87" i="27"/>
  <c r="E87" i="27" s="1"/>
  <c r="C87" i="23"/>
  <c r="D73" i="27"/>
  <c r="C73" i="23"/>
  <c r="D58" i="27"/>
  <c r="E58" i="27" s="1"/>
  <c r="C58" i="23"/>
  <c r="D65" i="27"/>
  <c r="E65" i="27" s="1"/>
  <c r="C65" i="23"/>
  <c r="D86" i="27"/>
  <c r="E86" i="27" s="1"/>
  <c r="C86" i="23"/>
  <c r="C71" i="24"/>
  <c r="C36" i="24" s="1"/>
  <c r="D72" i="27"/>
  <c r="D64" i="27"/>
  <c r="E64" i="27" s="1"/>
  <c r="D57" i="27"/>
  <c r="E57" i="27" s="1"/>
  <c r="D85" i="27"/>
  <c r="C56" i="27"/>
  <c r="C71" i="27"/>
  <c r="C85" i="27"/>
  <c r="C82" i="23" l="1"/>
  <c r="D79" i="27"/>
  <c r="E79" i="27" s="1"/>
  <c r="C78" i="23"/>
  <c r="D81" i="27"/>
  <c r="E81" i="27" s="1"/>
  <c r="C50" i="27" s="1"/>
  <c r="C36" i="21"/>
  <c r="D36" i="21" s="1"/>
  <c r="D47" i="21"/>
  <c r="G35" i="21"/>
  <c r="H35" i="21" s="1"/>
  <c r="G36" i="21"/>
  <c r="H36" i="21" s="1"/>
  <c r="E36" i="21"/>
  <c r="E35" i="21"/>
  <c r="E80" i="27"/>
  <c r="C35" i="24"/>
  <c r="E82" i="27"/>
  <c r="C51" i="27" s="1"/>
  <c r="C40" i="27"/>
  <c r="C41" i="27"/>
  <c r="C47" i="21"/>
  <c r="C51" i="23"/>
  <c r="C40" i="23" s="1"/>
  <c r="D65" i="21"/>
  <c r="D59" i="21"/>
  <c r="E73" i="27"/>
  <c r="E72" i="27"/>
  <c r="C72" i="23"/>
  <c r="C49" i="23" s="1"/>
  <c r="C38" i="23" s="1"/>
  <c r="C64" i="23"/>
  <c r="C46" i="23" s="1"/>
  <c r="C35" i="23" s="1"/>
  <c r="C57" i="23"/>
  <c r="C45" i="23" s="1"/>
  <c r="C34" i="23" s="1"/>
  <c r="D56" i="27"/>
  <c r="E78" i="27"/>
  <c r="E85" i="27"/>
  <c r="D71" i="27"/>
  <c r="E71" i="27" s="1"/>
  <c r="C50" i="23" l="1"/>
  <c r="C39" i="23" s="1"/>
  <c r="C28" i="23" s="1"/>
  <c r="C48" i="27"/>
  <c r="F36" i="21"/>
  <c r="D29" i="21" s="1"/>
  <c r="C29" i="21"/>
  <c r="G37" i="21"/>
  <c r="H37" i="21"/>
  <c r="E37" i="21"/>
  <c r="F35" i="21"/>
  <c r="C49" i="27"/>
  <c r="C27" i="23"/>
  <c r="C47" i="27"/>
  <c r="C57" i="24"/>
  <c r="C34" i="24" s="1"/>
  <c r="C42" i="24"/>
  <c r="C30" i="24" s="1"/>
  <c r="C49" i="24"/>
  <c r="C31" i="24" s="1"/>
  <c r="E56" i="27"/>
  <c r="C27" i="27" l="1"/>
  <c r="F37" i="21"/>
  <c r="C33" i="27"/>
  <c r="C39" i="27"/>
  <c r="C24" i="24"/>
  <c r="C26" i="27" l="1"/>
  <c r="C32" i="27"/>
  <c r="C23" i="24"/>
  <c r="C25" i="24" s="1"/>
  <c r="C14" i="24" s="1"/>
  <c r="C32" i="11"/>
  <c r="C34" i="27" l="1"/>
  <c r="C17" i="27" s="1"/>
  <c r="C28" i="27"/>
  <c r="C14" i="27" s="1"/>
  <c r="C41" i="26"/>
  <c r="C29" i="26"/>
  <c r="C62" i="21"/>
  <c r="C55" i="21"/>
  <c r="C46" i="26" l="1"/>
  <c r="C35" i="26"/>
  <c r="C49" i="21"/>
  <c r="C61" i="21"/>
  <c r="C63" i="21" s="1"/>
  <c r="C56" i="21"/>
  <c r="C57" i="21" s="1"/>
  <c r="C58" i="21" s="1"/>
  <c r="C50" i="21"/>
  <c r="C51" i="21" l="1"/>
  <c r="C52" i="21" s="1"/>
  <c r="C35" i="21" s="1"/>
  <c r="C28" i="21" s="1"/>
  <c r="C64" i="21"/>
  <c r="C65" i="21" s="1"/>
  <c r="C15" i="26"/>
  <c r="F13" i="9" s="1"/>
  <c r="C21" i="26"/>
  <c r="F15" i="9" s="1"/>
  <c r="C59" i="21"/>
  <c r="C53" i="21" l="1"/>
  <c r="C29" i="23"/>
  <c r="C14" i="23" s="1"/>
  <c r="C37" i="21" l="1"/>
  <c r="C30" i="21" s="1"/>
  <c r="D35" i="21"/>
  <c r="C28" i="26"/>
  <c r="C27" i="26" s="1"/>
  <c r="C40" i="26"/>
  <c r="C39" i="26" s="1"/>
  <c r="D28" i="21" l="1"/>
  <c r="D37" i="21"/>
  <c r="D30" i="21" s="1"/>
  <c r="C14" i="21" l="1"/>
  <c r="F17" i="9" s="1"/>
  <c r="C27" i="25" l="1"/>
  <c r="C31" i="25" s="1"/>
  <c r="C32" i="25" l="1"/>
  <c r="C33" i="25" s="1"/>
  <c r="C14" i="25" s="1"/>
  <c r="C42" i="26" s="1"/>
  <c r="C18" i="26" l="1"/>
  <c r="F14" i="9" s="1"/>
  <c r="C30" i="26"/>
  <c r="C12" i="26" s="1"/>
  <c r="F12" i="9" l="1"/>
</calcChain>
</file>

<file path=xl/sharedStrings.xml><?xml version="1.0" encoding="utf-8"?>
<sst xmlns="http://schemas.openxmlformats.org/spreadsheetml/2006/main" count="1139" uniqueCount="530">
  <si>
    <t>Max Wash Temperature Available</t>
  </si>
  <si>
    <t>No. Wash Temperature Selections</t>
  </si>
  <si>
    <t>Single</t>
  </si>
  <si>
    <t>2 Temps</t>
  </si>
  <si>
    <t>&gt;2 Temps</t>
  </si>
  <si>
    <t>3 Temps</t>
  </si>
  <si>
    <t>&gt; 3 Temps</t>
  </si>
  <si>
    <t>TUFm (Extra Hot)</t>
  </si>
  <si>
    <t>TUFh (Hot)</t>
  </si>
  <si>
    <t>TUFc (Cold)</t>
  </si>
  <si>
    <t>Manual</t>
  </si>
  <si>
    <t>Adaptive</t>
  </si>
  <si>
    <t>RMC</t>
  </si>
  <si>
    <t>Lab Name:</t>
  </si>
  <si>
    <t>Step 1</t>
  </si>
  <si>
    <t>Step 3</t>
  </si>
  <si>
    <t>≤ 135°F (57.2°C)</t>
  </si>
  <si>
    <t>Fmax =</t>
  </si>
  <si>
    <t>Favg =</t>
  </si>
  <si>
    <t>Fmin =</t>
  </si>
  <si>
    <t>lb</t>
  </si>
  <si>
    <t>(kg)</t>
  </si>
  <si>
    <t>Container volume</t>
  </si>
  <si>
    <t>Minimum load</t>
  </si>
  <si>
    <t>Maximum load</t>
  </si>
  <si>
    <t>Average load</t>
  </si>
  <si>
    <t>Test Conditions</t>
  </si>
  <si>
    <t>Clothes Container Capacity</t>
  </si>
  <si>
    <t>Step 2</t>
  </si>
  <si>
    <t>Yes</t>
  </si>
  <si>
    <t>No</t>
  </si>
  <si>
    <t>Tables</t>
  </si>
  <si>
    <t>Modified Energy Factor (MEF)</t>
  </si>
  <si>
    <t>Uniformly Distributed Wash Temperatures</t>
  </si>
  <si>
    <t>Product Class</t>
  </si>
  <si>
    <t>Fill Control:</t>
  </si>
  <si>
    <t>Both Manual and Adaptive</t>
  </si>
  <si>
    <t>-</t>
  </si>
  <si>
    <t>Table 4.1.1 - Temperature Use Factors</t>
  </si>
  <si>
    <t>Water Fill Control System</t>
  </si>
  <si>
    <t>Table 4.1.3 - Load Usage Factors</t>
  </si>
  <si>
    <t>Table 5.1 - Test Load Sizes</t>
  </si>
  <si>
    <t>Type of fill control:</t>
  </si>
  <si>
    <t>120 V ± 2%</t>
  </si>
  <si>
    <t>Cold water temp:</t>
  </si>
  <si>
    <t>Hot water temp:</t>
  </si>
  <si>
    <t>Line voltage:</t>
  </si>
  <si>
    <t>Water pressure:</t>
  </si>
  <si>
    <t>35 psig ± 2.5 psig</t>
  </si>
  <si>
    <t>Weight of machine before adding water:</t>
  </si>
  <si>
    <t>[lbs]</t>
  </si>
  <si>
    <t>Weight of machine after adding water:</t>
  </si>
  <si>
    <t>Capacity (C = W/d)</t>
  </si>
  <si>
    <t>[cubic feet]</t>
  </si>
  <si>
    <t>Lot number:</t>
  </si>
  <si>
    <t>Lot correction factor A:</t>
  </si>
  <si>
    <t>Lot correction factor B:</t>
  </si>
  <si>
    <t>Remaining Moisture Content (RMC)</t>
  </si>
  <si>
    <t>Does product have multiple spin speeds?</t>
  </si>
  <si>
    <t>Min Load</t>
  </si>
  <si>
    <t>Max Load (from Table 5.1)</t>
  </si>
  <si>
    <t>Avg Load (from Table 5.1)</t>
  </si>
  <si>
    <t>Does product have warm rinse?</t>
  </si>
  <si>
    <t>Cold/Cold cycle, Max spin speed:</t>
  </si>
  <si>
    <t>Warm/Warm cycle, Max spin speed:</t>
  </si>
  <si>
    <t>Cold/Cold cycle, Min spin speed:</t>
  </si>
  <si>
    <t>Warm/Warm cycle, Min spin speed:</t>
  </si>
  <si>
    <t>Correction Factor A:</t>
  </si>
  <si>
    <t>Correction Factor B:</t>
  </si>
  <si>
    <t>Water and Energy Consumption</t>
  </si>
  <si>
    <t>Cold/Cold cycle:</t>
  </si>
  <si>
    <t>Electrical Energy
[kWh]</t>
  </si>
  <si>
    <t>Hot Water
[gal]</t>
  </si>
  <si>
    <t>Hot/Cold cycle:</t>
  </si>
  <si>
    <t>Extra Hot/Cold cycle:</t>
  </si>
  <si>
    <t>Warm/Cold cycle - Temp #1:</t>
  </si>
  <si>
    <t>-- For Manual Fill --</t>
  </si>
  <si>
    <t>-- For Adaptive Fill --</t>
  </si>
  <si>
    <t>Minimum Load Size (Manual Fill)</t>
  </si>
  <si>
    <t>Maximum Load Size (Manual Fill)</t>
  </si>
  <si>
    <t>Minimum Load Size (Adaptive Fill)</t>
  </si>
  <si>
    <t>Average Load Size (Adaptive Fill)</t>
  </si>
  <si>
    <t>Maximum Load Size (Adaptive Fill)</t>
  </si>
  <si>
    <t>Total Water
[gal]</t>
  </si>
  <si>
    <t>Other Variables</t>
  </si>
  <si>
    <t>K: Water specific heat [kWh/gal/deg]</t>
  </si>
  <si>
    <t>T: Temperature Rise [°F]</t>
  </si>
  <si>
    <t>Hot Water Data (from Test Data Inputs tab)</t>
  </si>
  <si>
    <t>[kWh/cycle]</t>
  </si>
  <si>
    <t>Total Weighted Per-Cycle Machine Electrical Energy</t>
  </si>
  <si>
    <t>Electrical Energy Data (from Test Data Inputs tab)</t>
  </si>
  <si>
    <t>RMC (from Calculations - RMC tab)</t>
  </si>
  <si>
    <t>DUF: Dryer usage factor</t>
  </si>
  <si>
    <t>MEF</t>
  </si>
  <si>
    <t>MEF Inputs</t>
  </si>
  <si>
    <t>Capacity (from Test Data Inputs tab)</t>
  </si>
  <si>
    <t>[cubic feet/kWh/cycle]</t>
  </si>
  <si>
    <t>Cold Water
[gal]</t>
  </si>
  <si>
    <t>Total Weighted Per-Cycle Water Consumption</t>
  </si>
  <si>
    <t>Water Factor (WF)</t>
  </si>
  <si>
    <t>WF</t>
  </si>
  <si>
    <t>WF Inputs</t>
  </si>
  <si>
    <t>[gal/cycle]</t>
  </si>
  <si>
    <t>[gal/cycle/cubic feet]</t>
  </si>
  <si>
    <t>(1.6 cubic feet or greater)</t>
  </si>
  <si>
    <t>Test Data Inputs</t>
  </si>
  <si>
    <t>Shows the tables from the test procedure</t>
  </si>
  <si>
    <t>Calculates water consumption</t>
  </si>
  <si>
    <t>Calculations - Dryer Energy</t>
  </si>
  <si>
    <t>Calculates dryer energy</t>
  </si>
  <si>
    <t>Calculations - Machine Elec</t>
  </si>
  <si>
    <t>Calculations - Hot Water Energy</t>
  </si>
  <si>
    <t>Calculates hot water energy</t>
  </si>
  <si>
    <t>Calculations - RMC</t>
  </si>
  <si>
    <t>Calculates remaining moisture content</t>
  </si>
  <si>
    <t>Drop-Downs</t>
  </si>
  <si>
    <t>Tables used for drop-down menus throughout document</t>
  </si>
  <si>
    <t>Instructions for Completing this Template</t>
  </si>
  <si>
    <t>[% RMC]</t>
  </si>
  <si>
    <t>Water temperature</t>
  </si>
  <si>
    <t xml:space="preserve">    Density of water at this temperature*</t>
  </si>
  <si>
    <t>(liter)</t>
  </si>
  <si>
    <t>&lt;</t>
  </si>
  <si>
    <t>≥</t>
  </si>
  <si>
    <t>(cubic feet)</t>
  </si>
  <si>
    <t>Calculations:</t>
  </si>
  <si>
    <t>Prescribed Test Conditions for RCW Energy Test</t>
  </si>
  <si>
    <t>Warm/Cold cycle - (Calculated Average):</t>
  </si>
  <si>
    <t>Condition as Received:</t>
  </si>
  <si>
    <t>[V]</t>
  </si>
  <si>
    <t>[°F]</t>
  </si>
  <si>
    <t>[psig]</t>
  </si>
  <si>
    <t>Cold water pressure:</t>
  </si>
  <si>
    <t>Hot water pressure:</t>
  </si>
  <si>
    <t>Step 4</t>
  </si>
  <si>
    <t>Test Cloth Lot Correction Factors</t>
  </si>
  <si>
    <t>Lot Number</t>
  </si>
  <si>
    <t>A</t>
  </si>
  <si>
    <t>B</t>
  </si>
  <si>
    <t>Source: http://www1.eere.energy.gov/buildings/appliance_standards/residential/clothes_washers_rulemaking.html</t>
  </si>
  <si>
    <t>Section 3.8</t>
  </si>
  <si>
    <t>Section 4.1.1 - 4.1.3</t>
  </si>
  <si>
    <t>Section 4.3</t>
  </si>
  <si>
    <t>Section 4.2</t>
  </si>
  <si>
    <t>Accuracy</t>
  </si>
  <si>
    <t>Date of Last Calibration</t>
  </si>
  <si>
    <t>Deadline for Next Calibration</t>
  </si>
  <si>
    <t>Capacity</t>
  </si>
  <si>
    <t>Photos</t>
  </si>
  <si>
    <t>Step 5</t>
  </si>
  <si>
    <t>Step 6</t>
  </si>
  <si>
    <t>Water Temperature:</t>
  </si>
  <si>
    <t>Title Block</t>
  </si>
  <si>
    <t>File Name:</t>
  </si>
  <si>
    <t>Tab Name:</t>
  </si>
  <si>
    <t>Version Number:</t>
  </si>
  <si>
    <t xml:space="preserve">Test Completion Date: </t>
  </si>
  <si>
    <t>Revisions List</t>
  </si>
  <si>
    <t>Version</t>
  </si>
  <si>
    <t>Date</t>
  </si>
  <si>
    <t>Test Report Sign-Off Block</t>
  </si>
  <si>
    <t>Role</t>
  </si>
  <si>
    <t>Entity</t>
  </si>
  <si>
    <t>Test Completion</t>
  </si>
  <si>
    <t>Template Population</t>
  </si>
  <si>
    <t>Reference Test Procedure</t>
  </si>
  <si>
    <t>Table of Contents</t>
  </si>
  <si>
    <t>Tab</t>
  </si>
  <si>
    <t>Contents</t>
  </si>
  <si>
    <t xml:space="preserve">1. Lab Information </t>
  </si>
  <si>
    <t>Variable</t>
  </si>
  <si>
    <t>Units</t>
  </si>
  <si>
    <t>Lab Location:</t>
  </si>
  <si>
    <t>Date Test Started:</t>
  </si>
  <si>
    <t>Date Test Finished:</t>
  </si>
  <si>
    <t>Manufacturer:</t>
  </si>
  <si>
    <t>Brand:</t>
  </si>
  <si>
    <t xml:space="preserve">Manufacturer Model Number: </t>
  </si>
  <si>
    <t>Serial Number:</t>
  </si>
  <si>
    <t xml:space="preserve">Date Product Received: </t>
  </si>
  <si>
    <t>Measurement</t>
  </si>
  <si>
    <t>Report Sign-Off Block</t>
  </si>
  <si>
    <t>Setup &amp; Instrumentation</t>
  </si>
  <si>
    <t>Version Control</t>
  </si>
  <si>
    <t>Yes_No</t>
  </si>
  <si>
    <t>General Info &amp; Test Results</t>
  </si>
  <si>
    <t>Manual Fill</t>
  </si>
  <si>
    <t>Adaptive Fill</t>
  </si>
  <si>
    <t>Instructions</t>
  </si>
  <si>
    <t>2. Test Information</t>
  </si>
  <si>
    <t>3. Product Information</t>
  </si>
  <si>
    <t>4. Product Characteristics</t>
  </si>
  <si>
    <t>5. Test Cloth Information</t>
  </si>
  <si>
    <t>6. Cycle Settings Used for Each Test</t>
  </si>
  <si>
    <t>Model #</t>
  </si>
  <si>
    <t>Brand</t>
  </si>
  <si>
    <t xml:space="preserve">Actual Average Test Conditions for RCW Energy Test </t>
  </si>
  <si>
    <t>Revision History</t>
  </si>
  <si>
    <t>Date Manufactured: (if available)</t>
  </si>
  <si>
    <r>
      <t>Q</t>
    </r>
    <r>
      <rPr>
        <vertAlign val="subscript"/>
        <sz val="10"/>
        <color theme="1"/>
        <rFont val="Palatino Linotype"/>
        <family val="1"/>
      </rPr>
      <t>T</t>
    </r>
  </si>
  <si>
    <r>
      <t>D</t>
    </r>
    <r>
      <rPr>
        <vertAlign val="subscript"/>
        <sz val="10"/>
        <color theme="1"/>
        <rFont val="Palatino Linotype"/>
        <family val="1"/>
      </rPr>
      <t>E</t>
    </r>
  </si>
  <si>
    <r>
      <t>ME</t>
    </r>
    <r>
      <rPr>
        <vertAlign val="subscript"/>
        <sz val="10"/>
        <color theme="1"/>
        <rFont val="Palatino Linotype"/>
        <family val="1"/>
      </rPr>
      <t>T</t>
    </r>
  </si>
  <si>
    <t>Input cell</t>
  </si>
  <si>
    <t>Set-Up (This table should include instrumentation, sensors, and all equipment used during testing)</t>
  </si>
  <si>
    <t>Instrument Type</t>
  </si>
  <si>
    <t>Please explain how the following test conditions were monitored and controlled:</t>
  </si>
  <si>
    <t>Sensor Location</t>
  </si>
  <si>
    <t>Notes/Comments: (Please clarify any pertinent details, unusual events, etc.)</t>
  </si>
  <si>
    <t>Back to Instructions tab</t>
  </si>
  <si>
    <r>
      <t>[lbs/ft</t>
    </r>
    <r>
      <rPr>
        <vertAlign val="superscript"/>
        <sz val="12"/>
        <color theme="1"/>
        <rFont val="Palatino Linotype"/>
        <family val="1"/>
      </rPr>
      <t>3</t>
    </r>
    <r>
      <rPr>
        <sz val="12"/>
        <color theme="1"/>
        <rFont val="Palatino Linotype"/>
        <family val="1"/>
      </rPr>
      <t>]</t>
    </r>
  </si>
  <si>
    <t>Calculations -Water Consumption</t>
  </si>
  <si>
    <t>Test room ambient air temperature (for water-heating clothes washers):</t>
  </si>
  <si>
    <t>130 °F - 135 °F</t>
  </si>
  <si>
    <t>55 °F - 60 °F</t>
  </si>
  <si>
    <t>75 °F ± 5 °F</t>
  </si>
  <si>
    <t>Test room ambient air temperature</t>
  </si>
  <si>
    <t>Test room ambient air temperature:</t>
  </si>
  <si>
    <t>Line voltage</t>
  </si>
  <si>
    <t>Hot and Cold water temperatures</t>
  </si>
  <si>
    <t>Hot and Cold water pressures</t>
  </si>
  <si>
    <t>LEGEND</t>
  </si>
  <si>
    <t>NOT USED</t>
  </si>
  <si>
    <t xml:space="preserve">Follow the steps below, filling in all input cells (shaded light blue) in each tab you are instructed to complete. Using TAB to "hop" from input cell to input cell is useful, but does not ensure that all input cells are reached. To guarantee that you enter all required information, you must visually scan for light blue cells in the entire area bounded by yellow-shaded cells. </t>
  </si>
  <si>
    <t>STEP:</t>
  </si>
  <si>
    <t>FILL IN INPUT CELLS IN THIS TAB:</t>
  </si>
  <si>
    <t>Report Sign-off Block</t>
  </si>
  <si>
    <r>
      <rPr>
        <b/>
        <sz val="11"/>
        <rFont val="Palatino Linotype"/>
        <family val="1"/>
      </rPr>
      <t xml:space="preserve">Important: </t>
    </r>
    <r>
      <rPr>
        <sz val="11"/>
        <rFont val="Palatino Linotype"/>
        <family val="1"/>
      </rPr>
      <t>Start with a clean (unused) template copy for each new report. Enter only data and information that are unique to the unit tested and the current test of that unit. All abbreviations and variable names should be consistent with the reference test procedure.</t>
    </r>
  </si>
  <si>
    <t>Test Results</t>
  </si>
  <si>
    <t>Report Review by Test Lab</t>
  </si>
  <si>
    <t>Cycle Name (e.g. Normal, Colors, etc.)</t>
  </si>
  <si>
    <t>Soil Level</t>
  </si>
  <si>
    <t>Spin Speed</t>
  </si>
  <si>
    <t>Total Cycle Time Indicated (mins.)</t>
  </si>
  <si>
    <t>Other Default Settings Activated</t>
  </si>
  <si>
    <t>Wash/Rinse Cycle</t>
  </si>
  <si>
    <t xml:space="preserve">We certify that the information and data in this report: (1) were obtained from the specific test unit under test; (2) were obtained during the specific test being reported; (3) were not copied from any other source, except where instructed to do so; and (4) were not altered or modified in any way. </t>
  </si>
  <si>
    <t xml:space="preserve">By signing in the space below, we certify that the information and data in this report: (1) were obtained from the specific test unit under test; (2) were obtained during the specific test being reported; (3) were not copied from any other source, except where instructed to do so; and (4) were not altered or modified in any way. </t>
  </si>
  <si>
    <t>1.  Nameplate showing model number and serial number (if applicable)</t>
  </si>
  <si>
    <t>2. FTC EnergyGuide label (if present)</t>
  </si>
  <si>
    <t>3. Control panel (with all available options shown clearly)</t>
  </si>
  <si>
    <t>4.  Placement of all sensors in or around the appliance (for testing).</t>
  </si>
  <si>
    <t>1. On this tab, populate the 'Test Data Inputs for Average Load Size Tests' section.</t>
  </si>
  <si>
    <t>Test Data Inputs for Average Load Size Tests (for machines with a "user adjustable adaptive water fill control system")</t>
  </si>
  <si>
    <t>Average Load Size (Most Energy-Intensive Water Fill)</t>
  </si>
  <si>
    <t>Average Load Size (Least Energy-Intensive Water Fill)</t>
  </si>
  <si>
    <t>Note: Many of the cells below belong to a named range, which is called from other tabs. When editing the contents of this tab, ensure named ranges are maintained.</t>
  </si>
  <si>
    <t>Number of Warm/Cold Cycles Available:</t>
  </si>
  <si>
    <t>Calculates IMEF and IWF, as well as MEF and WF</t>
  </si>
  <si>
    <t>Instrumentation requirements and space for sensor placement descriptions</t>
  </si>
  <si>
    <t>Instructions and summary of template contents</t>
  </si>
  <si>
    <t>Lab information, product information and test results</t>
  </si>
  <si>
    <t>Product and sensor placement photos</t>
  </si>
  <si>
    <t>Table of test condition requirements for each test</t>
  </si>
  <si>
    <t>Test measurements taken throughout tests</t>
  </si>
  <si>
    <t>Report review history</t>
  </si>
  <si>
    <t>Step 7</t>
  </si>
  <si>
    <t>Top-Loading, Standard</t>
  </si>
  <si>
    <t>Front-Loading, Standard</t>
  </si>
  <si>
    <t>Top-Loading, Compact (&lt; 1.6 cu.ft.)</t>
  </si>
  <si>
    <t>Front-Loading, Compact (&lt; 1.6 cu.ft.)</t>
  </si>
  <si>
    <t>Cold/Cold</t>
  </si>
  <si>
    <t>Warm/Cold</t>
  </si>
  <si>
    <t>Warm/Warm</t>
  </si>
  <si>
    <t>Hot/Cold</t>
  </si>
  <si>
    <t>Extra Hot/Cold</t>
  </si>
  <si>
    <t>Does unit have multiple spin speeds?</t>
  </si>
  <si>
    <t>Product class:</t>
  </si>
  <si>
    <t>Wash/rinse temperature combinations included in the energy test cycle:</t>
  </si>
  <si>
    <t>Warm/Cold cycle - Temp #2:</t>
  </si>
  <si>
    <t>Warm/Cold cycle - Temp #3:</t>
  </si>
  <si>
    <t>Warm/Cold cycle - Temp #4:</t>
  </si>
  <si>
    <t>Warm/Warm cycle - Temp #1:</t>
  </si>
  <si>
    <t>Warm/Warm cycle - Temp #2:</t>
  </si>
  <si>
    <t>Warm/Warm cycle - Temp #3:</t>
  </si>
  <si>
    <t>Warm/Warm cycle - Temp #4:</t>
  </si>
  <si>
    <t>RMC Test Cycles:</t>
  </si>
  <si>
    <t>Energy and Water Test Cycles:</t>
  </si>
  <si>
    <t>Cold/Cold - Maximum Spin</t>
  </si>
  <si>
    <t>Cold/Cold - Minimum Spin</t>
  </si>
  <si>
    <t>Warm/Warm - Maximum Spin</t>
  </si>
  <si>
    <t>Warm/Warm - Minimum Spin</t>
  </si>
  <si>
    <t>Notes/Comments: (Please clarify any pertinent details regarding the energy test cycle settings)</t>
  </si>
  <si>
    <t>IMEF</t>
  </si>
  <si>
    <t>IWF</t>
  </si>
  <si>
    <t>NOTE: This is only a copy; sign off is performed in the Report Sign-Off Block tab</t>
  </si>
  <si>
    <t>5. Indication of “uppermost edge of the rotating portion” used for capacity measurement of top-loaders.</t>
  </si>
  <si>
    <t>8. User instructions printed on underside of lid (or any other location on the clothes washer)</t>
  </si>
  <si>
    <t>6. Washer filled to its maximum capacity with water.</t>
  </si>
  <si>
    <t>7. Empty wash tub</t>
  </si>
  <si>
    <t>Low-Power Mode Power Measurement</t>
  </si>
  <si>
    <t>[Watts]</t>
  </si>
  <si>
    <t>Cold/Cold cycle, Maximum spin settings:</t>
  </si>
  <si>
    <t>Cold/Cold cycle, Minimum spin settings:</t>
  </si>
  <si>
    <t>Warm/Warm cycle, Maximum spin settings:</t>
  </si>
  <si>
    <t>Warm/Warm cycle, Minimum spin settings:</t>
  </si>
  <si>
    <t>Warm/Warm cycle - (Calculated Average):</t>
  </si>
  <si>
    <t>Warm/Cold cycles:</t>
  </si>
  <si>
    <t>Warm/Warm cycles:</t>
  </si>
  <si>
    <t>&gt; 135°F (57.2°C)</t>
  </si>
  <si>
    <t>TUFw (Warm) - Option 1</t>
  </si>
  <si>
    <t>TUFw (Warm) - Option 2</t>
  </si>
  <si>
    <t>TUFww (Warm/Warm) - Option 1</t>
  </si>
  <si>
    <t>TUFww (Warm/Warm) - Option 2</t>
  </si>
  <si>
    <t>Integrated Modified Energy Factor (IMEF)</t>
  </si>
  <si>
    <t>Integrated Water Factor (IWF)</t>
  </si>
  <si>
    <t>IMEF Inputs</t>
  </si>
  <si>
    <t>IWF Inputs</t>
  </si>
  <si>
    <r>
      <t>HE</t>
    </r>
    <r>
      <rPr>
        <vertAlign val="subscript"/>
        <sz val="10"/>
        <color theme="1"/>
        <rFont val="Palatino Linotype"/>
        <family val="1"/>
      </rPr>
      <t>T</t>
    </r>
  </si>
  <si>
    <t>Required Load Sizes</t>
  </si>
  <si>
    <t>Test Load Sizes</t>
  </si>
  <si>
    <t>User-Adjustable Adaptive</t>
  </si>
  <si>
    <t>Both Manual and User-Adjustable Adaptive</t>
  </si>
  <si>
    <t>Warm/Warm cycle (average):</t>
  </si>
  <si>
    <t>Warm/Cold cycle (average):</t>
  </si>
  <si>
    <t>Low-Power Mode Energy Consumption</t>
  </si>
  <si>
    <t>Yes_Yes</t>
  </si>
  <si>
    <t xml:space="preserve">   Cold/Cold</t>
  </si>
  <si>
    <t xml:space="preserve">   Warm/Cold</t>
  </si>
  <si>
    <t xml:space="preserve">      Number of Warm/Cold cycles available:</t>
  </si>
  <si>
    <t xml:space="preserve">   Warm/Warm</t>
  </si>
  <si>
    <t xml:space="preserve">      Number of Warm/Warm cycles available:</t>
  </si>
  <si>
    <t xml:space="preserve">   Hot/Cold</t>
  </si>
  <si>
    <t xml:space="preserve">   Extra Hot/Cold</t>
  </si>
  <si>
    <r>
      <t>Bone dry weight (WI</t>
    </r>
    <r>
      <rPr>
        <vertAlign val="subscript"/>
        <sz val="12"/>
        <color theme="1"/>
        <rFont val="Palatino Linotype"/>
        <family val="1"/>
      </rPr>
      <t>x</t>
    </r>
    <r>
      <rPr>
        <sz val="12"/>
        <color theme="1"/>
        <rFont val="Palatino Linotype"/>
        <family val="1"/>
      </rPr>
      <t>)</t>
    </r>
  </si>
  <si>
    <r>
      <t>Weight after test cycle (WC</t>
    </r>
    <r>
      <rPr>
        <vertAlign val="subscript"/>
        <sz val="12"/>
        <color theme="1"/>
        <rFont val="Palatino Linotype"/>
        <family val="1"/>
      </rPr>
      <t>x</t>
    </r>
    <r>
      <rPr>
        <sz val="12"/>
        <color theme="1"/>
        <rFont val="Palatino Linotype"/>
        <family val="1"/>
      </rPr>
      <t>)</t>
    </r>
  </si>
  <si>
    <t>Test Procedure Symbol</t>
  </si>
  <si>
    <t>Per-Cycle Temperature-Weighted Hot Water Consumption</t>
  </si>
  <si>
    <t>Hot Water
[gal/cycle]</t>
  </si>
  <si>
    <t>Total Per-Cycle Hot Water Energy Consumption</t>
  </si>
  <si>
    <t>Number of Warm/Cold cycles:</t>
  </si>
  <si>
    <t>Number of Warm/Warm cycles:</t>
  </si>
  <si>
    <t>Warm/Warm cycle - Average value:</t>
  </si>
  <si>
    <t>Warm/Cold cycle - Average value:</t>
  </si>
  <si>
    <r>
      <t>HE</t>
    </r>
    <r>
      <rPr>
        <vertAlign val="subscript"/>
        <sz val="10"/>
        <color theme="1"/>
        <rFont val="Palatino Linotype"/>
        <family val="1"/>
      </rPr>
      <t>min</t>
    </r>
  </si>
  <si>
    <r>
      <t>HE</t>
    </r>
    <r>
      <rPr>
        <vertAlign val="subscript"/>
        <sz val="10"/>
        <color theme="1"/>
        <rFont val="Palatino Linotype"/>
        <family val="1"/>
      </rPr>
      <t>max</t>
    </r>
  </si>
  <si>
    <r>
      <t>HE</t>
    </r>
    <r>
      <rPr>
        <vertAlign val="subscript"/>
        <sz val="10"/>
        <color theme="1"/>
        <rFont val="Palatino Linotype"/>
        <family val="1"/>
      </rPr>
      <t>avg</t>
    </r>
  </si>
  <si>
    <r>
      <t>Vh</t>
    </r>
    <r>
      <rPr>
        <vertAlign val="subscript"/>
        <sz val="10"/>
        <color theme="1"/>
        <rFont val="Palatino Linotype"/>
        <family val="1"/>
      </rPr>
      <t>n</t>
    </r>
  </si>
  <si>
    <r>
      <t>Vh</t>
    </r>
    <r>
      <rPr>
        <vertAlign val="subscript"/>
        <sz val="10"/>
        <color theme="1"/>
        <rFont val="Palatino Linotype"/>
        <family val="1"/>
      </rPr>
      <t>x</t>
    </r>
  </si>
  <si>
    <r>
      <t>Vh</t>
    </r>
    <r>
      <rPr>
        <vertAlign val="subscript"/>
        <sz val="10"/>
        <color theme="1"/>
        <rFont val="Palatino Linotype"/>
        <family val="1"/>
      </rPr>
      <t>a</t>
    </r>
  </si>
  <si>
    <r>
      <t>Hc</t>
    </r>
    <r>
      <rPr>
        <vertAlign val="subscript"/>
        <sz val="10"/>
        <color theme="1"/>
        <rFont val="Palatino Linotype"/>
        <family val="1"/>
      </rPr>
      <t>n</t>
    </r>
  </si>
  <si>
    <r>
      <t>Hw</t>
    </r>
    <r>
      <rPr>
        <vertAlign val="subscript"/>
        <sz val="10"/>
        <color theme="1"/>
        <rFont val="Palatino Linotype"/>
        <family val="1"/>
      </rPr>
      <t>n</t>
    </r>
  </si>
  <si>
    <r>
      <t>Hww</t>
    </r>
    <r>
      <rPr>
        <vertAlign val="subscript"/>
        <sz val="10"/>
        <color theme="1"/>
        <rFont val="Palatino Linotype"/>
        <family val="1"/>
      </rPr>
      <t>n</t>
    </r>
  </si>
  <si>
    <r>
      <t>Hh</t>
    </r>
    <r>
      <rPr>
        <vertAlign val="subscript"/>
        <sz val="10"/>
        <color theme="1"/>
        <rFont val="Palatino Linotype"/>
        <family val="1"/>
      </rPr>
      <t>n</t>
    </r>
  </si>
  <si>
    <r>
      <t>Hm</t>
    </r>
    <r>
      <rPr>
        <vertAlign val="subscript"/>
        <sz val="10"/>
        <color theme="1"/>
        <rFont val="Palatino Linotype"/>
        <family val="1"/>
      </rPr>
      <t>n</t>
    </r>
  </si>
  <si>
    <r>
      <t>Hc</t>
    </r>
    <r>
      <rPr>
        <vertAlign val="subscript"/>
        <sz val="10"/>
        <color theme="1"/>
        <rFont val="Palatino Linotype"/>
        <family val="1"/>
      </rPr>
      <t>x</t>
    </r>
  </si>
  <si>
    <r>
      <t>Hw</t>
    </r>
    <r>
      <rPr>
        <vertAlign val="subscript"/>
        <sz val="10"/>
        <color theme="1"/>
        <rFont val="Palatino Linotype"/>
        <family val="1"/>
      </rPr>
      <t>x</t>
    </r>
  </si>
  <si>
    <r>
      <t>Hww</t>
    </r>
    <r>
      <rPr>
        <vertAlign val="subscript"/>
        <sz val="10"/>
        <color theme="1"/>
        <rFont val="Palatino Linotype"/>
        <family val="1"/>
      </rPr>
      <t>x</t>
    </r>
  </si>
  <si>
    <r>
      <t>Hh</t>
    </r>
    <r>
      <rPr>
        <vertAlign val="subscript"/>
        <sz val="10"/>
        <color theme="1"/>
        <rFont val="Palatino Linotype"/>
        <family val="1"/>
      </rPr>
      <t>x</t>
    </r>
  </si>
  <si>
    <r>
      <t>Hm</t>
    </r>
    <r>
      <rPr>
        <vertAlign val="subscript"/>
        <sz val="10"/>
        <color theme="1"/>
        <rFont val="Palatino Linotype"/>
        <family val="1"/>
      </rPr>
      <t>x</t>
    </r>
  </si>
  <si>
    <r>
      <t>Hc</t>
    </r>
    <r>
      <rPr>
        <vertAlign val="subscript"/>
        <sz val="10"/>
        <color theme="1"/>
        <rFont val="Palatino Linotype"/>
        <family val="1"/>
      </rPr>
      <t>a</t>
    </r>
  </si>
  <si>
    <r>
      <t>Hw</t>
    </r>
    <r>
      <rPr>
        <vertAlign val="subscript"/>
        <sz val="10"/>
        <color theme="1"/>
        <rFont val="Palatino Linotype"/>
        <family val="1"/>
      </rPr>
      <t>a</t>
    </r>
  </si>
  <si>
    <r>
      <t>Hww</t>
    </r>
    <r>
      <rPr>
        <vertAlign val="subscript"/>
        <sz val="10"/>
        <color theme="1"/>
        <rFont val="Palatino Linotype"/>
        <family val="1"/>
      </rPr>
      <t>a</t>
    </r>
  </si>
  <si>
    <r>
      <t>Hh</t>
    </r>
    <r>
      <rPr>
        <vertAlign val="subscript"/>
        <sz val="10"/>
        <color theme="1"/>
        <rFont val="Palatino Linotype"/>
        <family val="1"/>
      </rPr>
      <t>a</t>
    </r>
  </si>
  <si>
    <r>
      <t>Hm</t>
    </r>
    <r>
      <rPr>
        <vertAlign val="subscript"/>
        <sz val="10"/>
        <color theme="1"/>
        <rFont val="Palatino Linotype"/>
        <family val="1"/>
      </rPr>
      <t>a</t>
    </r>
  </si>
  <si>
    <r>
      <t>RMC</t>
    </r>
    <r>
      <rPr>
        <vertAlign val="subscript"/>
        <sz val="10"/>
        <color theme="1"/>
        <rFont val="Palatino Linotype"/>
        <family val="1"/>
      </rPr>
      <t>COLD,corr,max extraction</t>
    </r>
    <r>
      <rPr>
        <sz val="10"/>
        <color theme="1"/>
        <rFont val="Palatino Linotype"/>
        <family val="1"/>
      </rPr>
      <t xml:space="preserve"> calculation (decimal):</t>
    </r>
  </si>
  <si>
    <r>
      <t>RMC</t>
    </r>
    <r>
      <rPr>
        <vertAlign val="subscript"/>
        <sz val="10"/>
        <color theme="1"/>
        <rFont val="Palatino Linotype"/>
        <family val="1"/>
      </rPr>
      <t>COLD,corr, max extraction</t>
    </r>
  </si>
  <si>
    <r>
      <t>% RMC</t>
    </r>
    <r>
      <rPr>
        <vertAlign val="subscript"/>
        <sz val="10"/>
        <color theme="1"/>
        <rFont val="Palatino Linotype"/>
        <family val="1"/>
      </rPr>
      <t>COLD,corr, max extraction</t>
    </r>
  </si>
  <si>
    <r>
      <t>RMC</t>
    </r>
    <r>
      <rPr>
        <vertAlign val="subscript"/>
        <sz val="10"/>
        <color theme="1"/>
        <rFont val="Palatino Linotype"/>
        <family val="1"/>
      </rPr>
      <t>COLD,corr,max extraction</t>
    </r>
    <r>
      <rPr>
        <sz val="10"/>
        <color theme="1"/>
        <rFont val="Palatino Linotype"/>
        <family val="1"/>
      </rPr>
      <t xml:space="preserve"> calculation (percent):</t>
    </r>
  </si>
  <si>
    <r>
      <t>RMC</t>
    </r>
    <r>
      <rPr>
        <vertAlign val="subscript"/>
        <sz val="10"/>
        <color theme="1"/>
        <rFont val="Palatino Linotype"/>
        <family val="1"/>
      </rPr>
      <t>COLD,max extraction</t>
    </r>
    <r>
      <rPr>
        <sz val="10"/>
        <color theme="1"/>
        <rFont val="Palatino Linotype"/>
        <family val="1"/>
      </rPr>
      <t xml:space="preserve"> calculation (decimal):</t>
    </r>
  </si>
  <si>
    <r>
      <t>RMC</t>
    </r>
    <r>
      <rPr>
        <vertAlign val="subscript"/>
        <sz val="10"/>
        <color theme="1"/>
        <rFont val="Palatino Linotype"/>
        <family val="1"/>
      </rPr>
      <t>COLD,min extraction</t>
    </r>
    <r>
      <rPr>
        <sz val="10"/>
        <color theme="1"/>
        <rFont val="Palatino Linotype"/>
        <family val="1"/>
      </rPr>
      <t xml:space="preserve"> calculation (decimal):</t>
    </r>
  </si>
  <si>
    <r>
      <t>RMC</t>
    </r>
    <r>
      <rPr>
        <vertAlign val="subscript"/>
        <sz val="10"/>
        <color theme="1"/>
        <rFont val="Palatino Linotype"/>
        <family val="1"/>
      </rPr>
      <t>COLD,corr,min extraction</t>
    </r>
    <r>
      <rPr>
        <sz val="10"/>
        <color theme="1"/>
        <rFont val="Palatino Linotype"/>
        <family val="1"/>
      </rPr>
      <t xml:space="preserve"> calculation (decimal):</t>
    </r>
  </si>
  <si>
    <r>
      <t>RMC</t>
    </r>
    <r>
      <rPr>
        <vertAlign val="subscript"/>
        <sz val="10"/>
        <color theme="1"/>
        <rFont val="Palatino Linotype"/>
        <family val="1"/>
      </rPr>
      <t>COLD,corr,min extraction</t>
    </r>
    <r>
      <rPr>
        <sz val="10"/>
        <color theme="1"/>
        <rFont val="Palatino Linotype"/>
        <family val="1"/>
      </rPr>
      <t xml:space="preserve"> calculation (percent):</t>
    </r>
  </si>
  <si>
    <r>
      <t>RMC</t>
    </r>
    <r>
      <rPr>
        <vertAlign val="subscript"/>
        <sz val="10"/>
        <color theme="1"/>
        <rFont val="Palatino Linotype"/>
        <family val="1"/>
      </rPr>
      <t>COLD,max extraction</t>
    </r>
  </si>
  <si>
    <r>
      <t>RMC</t>
    </r>
    <r>
      <rPr>
        <vertAlign val="subscript"/>
        <sz val="10"/>
        <color theme="1"/>
        <rFont val="Palatino Linotype"/>
        <family val="1"/>
      </rPr>
      <t>COLD,min extraction</t>
    </r>
  </si>
  <si>
    <r>
      <t>RMC</t>
    </r>
    <r>
      <rPr>
        <vertAlign val="subscript"/>
        <sz val="10"/>
        <color theme="1"/>
        <rFont val="Palatino Linotype"/>
        <family val="1"/>
      </rPr>
      <t>COLD,corr, min extraction</t>
    </r>
  </si>
  <si>
    <r>
      <t>% RMC</t>
    </r>
    <r>
      <rPr>
        <vertAlign val="subscript"/>
        <sz val="10"/>
        <color theme="1"/>
        <rFont val="Palatino Linotype"/>
        <family val="1"/>
      </rPr>
      <t>COLD,corr, min extraction</t>
    </r>
  </si>
  <si>
    <r>
      <t>RMC</t>
    </r>
    <r>
      <rPr>
        <vertAlign val="subscript"/>
        <sz val="10"/>
        <color theme="1"/>
        <rFont val="Palatino Linotype"/>
        <family val="1"/>
      </rPr>
      <t>WARM,max extraction</t>
    </r>
    <r>
      <rPr>
        <sz val="10"/>
        <color theme="1"/>
        <rFont val="Palatino Linotype"/>
        <family val="1"/>
      </rPr>
      <t xml:space="preserve"> calculation (decimal):</t>
    </r>
  </si>
  <si>
    <r>
      <t>RMC</t>
    </r>
    <r>
      <rPr>
        <vertAlign val="subscript"/>
        <sz val="10"/>
        <color theme="1"/>
        <rFont val="Palatino Linotype"/>
        <family val="1"/>
      </rPr>
      <t>WARM,corr,max extraction</t>
    </r>
    <r>
      <rPr>
        <sz val="10"/>
        <color theme="1"/>
        <rFont val="Palatino Linotype"/>
        <family val="1"/>
      </rPr>
      <t xml:space="preserve"> calculation (decimal):</t>
    </r>
  </si>
  <si>
    <r>
      <t>RMC</t>
    </r>
    <r>
      <rPr>
        <vertAlign val="subscript"/>
        <sz val="10"/>
        <color theme="1"/>
        <rFont val="Palatino Linotype"/>
        <family val="1"/>
      </rPr>
      <t>WARM,corr,max extraction</t>
    </r>
    <r>
      <rPr>
        <sz val="10"/>
        <color theme="1"/>
        <rFont val="Palatino Linotype"/>
        <family val="1"/>
      </rPr>
      <t xml:space="preserve"> calculation (percent):</t>
    </r>
  </si>
  <si>
    <r>
      <t>RMC</t>
    </r>
    <r>
      <rPr>
        <vertAlign val="subscript"/>
        <sz val="10"/>
        <color theme="1"/>
        <rFont val="Palatino Linotype"/>
        <family val="1"/>
      </rPr>
      <t>WARM,max extraction</t>
    </r>
  </si>
  <si>
    <r>
      <t>RMC</t>
    </r>
    <r>
      <rPr>
        <vertAlign val="subscript"/>
        <sz val="10"/>
        <color theme="1"/>
        <rFont val="Palatino Linotype"/>
        <family val="1"/>
      </rPr>
      <t>WARM,corr, max extraction</t>
    </r>
  </si>
  <si>
    <r>
      <t>% RMC</t>
    </r>
    <r>
      <rPr>
        <vertAlign val="subscript"/>
        <sz val="10"/>
        <color theme="1"/>
        <rFont val="Palatino Linotype"/>
        <family val="1"/>
      </rPr>
      <t>WARM,corr, max extraction</t>
    </r>
  </si>
  <si>
    <r>
      <t>RMC</t>
    </r>
    <r>
      <rPr>
        <vertAlign val="subscript"/>
        <sz val="10"/>
        <color theme="1"/>
        <rFont val="Palatino Linotype"/>
        <family val="1"/>
      </rPr>
      <t>WARM,min extraction</t>
    </r>
    <r>
      <rPr>
        <sz val="10"/>
        <color theme="1"/>
        <rFont val="Palatino Linotype"/>
        <family val="1"/>
      </rPr>
      <t xml:space="preserve"> calculation (decimal):</t>
    </r>
  </si>
  <si>
    <r>
      <t>RMC</t>
    </r>
    <r>
      <rPr>
        <vertAlign val="subscript"/>
        <sz val="10"/>
        <color theme="1"/>
        <rFont val="Palatino Linotype"/>
        <family val="1"/>
      </rPr>
      <t>WARM,corr,min extraction</t>
    </r>
    <r>
      <rPr>
        <sz val="10"/>
        <color theme="1"/>
        <rFont val="Palatino Linotype"/>
        <family val="1"/>
      </rPr>
      <t xml:space="preserve"> calculation (decimal):</t>
    </r>
  </si>
  <si>
    <r>
      <t>RMC</t>
    </r>
    <r>
      <rPr>
        <vertAlign val="subscript"/>
        <sz val="10"/>
        <color theme="1"/>
        <rFont val="Palatino Linotype"/>
        <family val="1"/>
      </rPr>
      <t>WARM,corr,min extraction</t>
    </r>
    <r>
      <rPr>
        <sz val="10"/>
        <color theme="1"/>
        <rFont val="Palatino Linotype"/>
        <family val="1"/>
      </rPr>
      <t xml:space="preserve"> calculation (percent):</t>
    </r>
  </si>
  <si>
    <r>
      <t>RMC</t>
    </r>
    <r>
      <rPr>
        <vertAlign val="subscript"/>
        <sz val="10"/>
        <color theme="1"/>
        <rFont val="Palatino Linotype"/>
        <family val="1"/>
      </rPr>
      <t>WARM,min extraction</t>
    </r>
  </si>
  <si>
    <r>
      <t>RMC</t>
    </r>
    <r>
      <rPr>
        <vertAlign val="subscript"/>
        <sz val="10"/>
        <color theme="1"/>
        <rFont val="Palatino Linotype"/>
        <family val="1"/>
      </rPr>
      <t>WARM,corr, min extraction</t>
    </r>
  </si>
  <si>
    <r>
      <t>% RMC</t>
    </r>
    <r>
      <rPr>
        <vertAlign val="subscript"/>
        <sz val="10"/>
        <color theme="1"/>
        <rFont val="Palatino Linotype"/>
        <family val="1"/>
      </rPr>
      <t>WARM,corr, min extraction</t>
    </r>
  </si>
  <si>
    <r>
      <t>RMC</t>
    </r>
    <r>
      <rPr>
        <vertAlign val="subscript"/>
        <sz val="10"/>
        <color theme="1"/>
        <rFont val="Palatino Linotype"/>
        <family val="1"/>
      </rPr>
      <t>corr</t>
    </r>
  </si>
  <si>
    <r>
      <t>Em</t>
    </r>
    <r>
      <rPr>
        <vertAlign val="subscript"/>
        <sz val="10"/>
        <color theme="1"/>
        <rFont val="Palatino Linotype"/>
        <family val="1"/>
      </rPr>
      <t>n</t>
    </r>
  </si>
  <si>
    <r>
      <t>Ec</t>
    </r>
    <r>
      <rPr>
        <vertAlign val="subscript"/>
        <sz val="10"/>
        <color theme="1"/>
        <rFont val="Palatino Linotype"/>
        <family val="1"/>
      </rPr>
      <t>n</t>
    </r>
  </si>
  <si>
    <r>
      <t>Ew</t>
    </r>
    <r>
      <rPr>
        <vertAlign val="subscript"/>
        <sz val="10"/>
        <color theme="1"/>
        <rFont val="Palatino Linotype"/>
        <family val="1"/>
      </rPr>
      <t>n</t>
    </r>
  </si>
  <si>
    <r>
      <t>Eww</t>
    </r>
    <r>
      <rPr>
        <vertAlign val="subscript"/>
        <sz val="10"/>
        <color theme="1"/>
        <rFont val="Palatino Linotype"/>
        <family val="1"/>
      </rPr>
      <t>n</t>
    </r>
  </si>
  <si>
    <r>
      <t>Eh</t>
    </r>
    <r>
      <rPr>
        <vertAlign val="subscript"/>
        <sz val="10"/>
        <color theme="1"/>
        <rFont val="Palatino Linotype"/>
        <family val="1"/>
      </rPr>
      <t>n</t>
    </r>
  </si>
  <si>
    <r>
      <t>Ec</t>
    </r>
    <r>
      <rPr>
        <vertAlign val="subscript"/>
        <sz val="10"/>
        <color theme="1"/>
        <rFont val="Palatino Linotype"/>
        <family val="1"/>
      </rPr>
      <t>x</t>
    </r>
  </si>
  <si>
    <r>
      <t>Ew</t>
    </r>
    <r>
      <rPr>
        <vertAlign val="subscript"/>
        <sz val="10"/>
        <color theme="1"/>
        <rFont val="Palatino Linotype"/>
        <family val="1"/>
      </rPr>
      <t>x</t>
    </r>
  </si>
  <si>
    <r>
      <t>Eww</t>
    </r>
    <r>
      <rPr>
        <vertAlign val="subscript"/>
        <sz val="10"/>
        <color theme="1"/>
        <rFont val="Palatino Linotype"/>
        <family val="1"/>
      </rPr>
      <t>x</t>
    </r>
  </si>
  <si>
    <r>
      <t>Eh</t>
    </r>
    <r>
      <rPr>
        <vertAlign val="subscript"/>
        <sz val="10"/>
        <color theme="1"/>
        <rFont val="Palatino Linotype"/>
        <family val="1"/>
      </rPr>
      <t>x</t>
    </r>
  </si>
  <si>
    <r>
      <t>Em</t>
    </r>
    <r>
      <rPr>
        <vertAlign val="subscript"/>
        <sz val="10"/>
        <color theme="1"/>
        <rFont val="Palatino Linotype"/>
        <family val="1"/>
      </rPr>
      <t>x</t>
    </r>
  </si>
  <si>
    <r>
      <t>Ec</t>
    </r>
    <r>
      <rPr>
        <vertAlign val="subscript"/>
        <sz val="10"/>
        <color theme="1"/>
        <rFont val="Palatino Linotype"/>
        <family val="1"/>
      </rPr>
      <t>a</t>
    </r>
  </si>
  <si>
    <r>
      <t>Ew</t>
    </r>
    <r>
      <rPr>
        <vertAlign val="subscript"/>
        <sz val="10"/>
        <color theme="1"/>
        <rFont val="Palatino Linotype"/>
        <family val="1"/>
      </rPr>
      <t>a</t>
    </r>
  </si>
  <si>
    <r>
      <t>Eww</t>
    </r>
    <r>
      <rPr>
        <vertAlign val="subscript"/>
        <sz val="10"/>
        <color theme="1"/>
        <rFont val="Palatino Linotype"/>
        <family val="1"/>
      </rPr>
      <t>a</t>
    </r>
  </si>
  <si>
    <r>
      <t>Eh</t>
    </r>
    <r>
      <rPr>
        <vertAlign val="subscript"/>
        <sz val="10"/>
        <color theme="1"/>
        <rFont val="Palatino Linotype"/>
        <family val="1"/>
      </rPr>
      <t>a</t>
    </r>
  </si>
  <si>
    <r>
      <t>Em</t>
    </r>
    <r>
      <rPr>
        <vertAlign val="subscript"/>
        <sz val="10"/>
        <color theme="1"/>
        <rFont val="Palatino Linotype"/>
        <family val="1"/>
      </rPr>
      <t>a</t>
    </r>
  </si>
  <si>
    <t>Electrical Energy [kWh/cycle]</t>
  </si>
  <si>
    <t>Per-Cycle Machine Electrical Energy Consumption</t>
  </si>
  <si>
    <r>
      <t xml:space="preserve"> ME</t>
    </r>
    <r>
      <rPr>
        <vertAlign val="subscript"/>
        <sz val="10"/>
        <color theme="1"/>
        <rFont val="Palatino Linotype"/>
        <family val="1"/>
      </rPr>
      <t>min</t>
    </r>
  </si>
  <si>
    <r>
      <t xml:space="preserve"> ME</t>
    </r>
    <r>
      <rPr>
        <vertAlign val="subscript"/>
        <sz val="10"/>
        <color theme="1"/>
        <rFont val="Palatino Linotype"/>
        <family val="1"/>
      </rPr>
      <t>max</t>
    </r>
  </si>
  <si>
    <r>
      <t>ME</t>
    </r>
    <r>
      <rPr>
        <vertAlign val="subscript"/>
        <sz val="10"/>
        <color theme="1"/>
        <rFont val="Palatino Linotype"/>
        <family val="1"/>
      </rPr>
      <t>avg</t>
    </r>
  </si>
  <si>
    <r>
      <t>ME</t>
    </r>
    <r>
      <rPr>
        <vertAlign val="subscript"/>
        <sz val="10"/>
        <color theme="1"/>
        <rFont val="Palatino Linotype"/>
        <family val="1"/>
      </rPr>
      <t>max</t>
    </r>
  </si>
  <si>
    <t>Total Weighted Per-Cycle Machine Electrical Energy Consumption</t>
  </si>
  <si>
    <t>Hot Water Energy
[kWh/cycle]</t>
  </si>
  <si>
    <t>Total Weighted Per Cycle Hot Water Energy Consumption</t>
  </si>
  <si>
    <t>Total Weighted Per-Cycle Hot Water Energy Consumption</t>
  </si>
  <si>
    <t>Both Manual and Adaptive Fill</t>
  </si>
  <si>
    <t>WIx</t>
  </si>
  <si>
    <t>Bone dry weight [lbs]</t>
  </si>
  <si>
    <t>Weight after test cycle [lbs]</t>
  </si>
  <si>
    <t>WCx</t>
  </si>
  <si>
    <t>Remaining Moisture Content</t>
  </si>
  <si>
    <t>RMC
(decimal)</t>
  </si>
  <si>
    <t>RMC
(percent)</t>
  </si>
  <si>
    <t>Machine Information</t>
  </si>
  <si>
    <t>Corrected Remaining Moisture Content (RMC)</t>
  </si>
  <si>
    <t>Remaining Moisture Content Cycles</t>
  </si>
  <si>
    <t>Section 4.1.5 - 4.1.6</t>
  </si>
  <si>
    <t>Type of water fill control:</t>
  </si>
  <si>
    <t>Hot Water Energy</t>
  </si>
  <si>
    <t>Machine Electrical Energy</t>
  </si>
  <si>
    <t>Dryer Energy</t>
  </si>
  <si>
    <t>DEF: Nominal energy required for a dryer to remove moisture from clothes [kWh/lb]</t>
  </si>
  <si>
    <t>Per-Cycle Energy Consumption for Removal of Moisture from Test Load</t>
  </si>
  <si>
    <t>Maximum test load weight [lbs]:</t>
  </si>
  <si>
    <t>Average test load weight [lbs]:</t>
  </si>
  <si>
    <t>Minimum test load weight [lbs]:</t>
  </si>
  <si>
    <t>Dryer Energy
[kWh/cycle]</t>
  </si>
  <si>
    <r>
      <t>Temperature Use Factors</t>
    </r>
    <r>
      <rPr>
        <sz val="12"/>
        <rFont val="Palatino Linotype"/>
        <family val="1"/>
      </rPr>
      <t xml:space="preserve"> (Automatically filled in)</t>
    </r>
  </si>
  <si>
    <r>
      <t>TUF</t>
    </r>
    <r>
      <rPr>
        <vertAlign val="subscript"/>
        <sz val="12"/>
        <color theme="1"/>
        <rFont val="Palatino Linotype"/>
        <family val="1"/>
      </rPr>
      <t>c</t>
    </r>
    <r>
      <rPr>
        <sz val="12"/>
        <color theme="1"/>
        <rFont val="Palatino Linotype"/>
        <family val="1"/>
      </rPr>
      <t xml:space="preserve"> (Cold)</t>
    </r>
  </si>
  <si>
    <r>
      <t>TUF</t>
    </r>
    <r>
      <rPr>
        <vertAlign val="subscript"/>
        <sz val="12"/>
        <color theme="1"/>
        <rFont val="Palatino Linotype"/>
        <family val="1"/>
      </rPr>
      <t>w</t>
    </r>
    <r>
      <rPr>
        <sz val="12"/>
        <color theme="1"/>
        <rFont val="Palatino Linotype"/>
        <family val="1"/>
      </rPr>
      <t xml:space="preserve"> (Warm)</t>
    </r>
  </si>
  <si>
    <r>
      <t>TUF</t>
    </r>
    <r>
      <rPr>
        <vertAlign val="subscript"/>
        <sz val="12"/>
        <color theme="1"/>
        <rFont val="Palatino Linotype"/>
        <family val="1"/>
      </rPr>
      <t>ww</t>
    </r>
    <r>
      <rPr>
        <sz val="12"/>
        <color theme="1"/>
        <rFont val="Palatino Linotype"/>
        <family val="1"/>
      </rPr>
      <t xml:space="preserve"> (Warm/Warm)</t>
    </r>
  </si>
  <si>
    <r>
      <t>TUF</t>
    </r>
    <r>
      <rPr>
        <vertAlign val="subscript"/>
        <sz val="12"/>
        <color theme="1"/>
        <rFont val="Palatino Linotype"/>
        <family val="1"/>
      </rPr>
      <t>h</t>
    </r>
    <r>
      <rPr>
        <sz val="12"/>
        <color theme="1"/>
        <rFont val="Palatino Linotype"/>
        <family val="1"/>
      </rPr>
      <t xml:space="preserve"> (Hot)</t>
    </r>
  </si>
  <si>
    <r>
      <t>TUF</t>
    </r>
    <r>
      <rPr>
        <vertAlign val="subscript"/>
        <sz val="12"/>
        <color theme="1"/>
        <rFont val="Palatino Linotype"/>
        <family val="1"/>
      </rPr>
      <t>m</t>
    </r>
    <r>
      <rPr>
        <sz val="12"/>
        <color theme="1"/>
        <rFont val="Palatino Linotype"/>
        <family val="1"/>
      </rPr>
      <t xml:space="preserve"> (Extra Hot)</t>
    </r>
  </si>
  <si>
    <t xml:space="preserve">Water Consumption </t>
  </si>
  <si>
    <r>
      <t>Qm</t>
    </r>
    <r>
      <rPr>
        <vertAlign val="subscript"/>
        <sz val="10"/>
        <color theme="1"/>
        <rFont val="Palatino Linotype"/>
        <family val="1"/>
      </rPr>
      <t>min</t>
    </r>
  </si>
  <si>
    <r>
      <t>Qh</t>
    </r>
    <r>
      <rPr>
        <vertAlign val="subscript"/>
        <sz val="10"/>
        <color theme="1"/>
        <rFont val="Palatino Linotype"/>
        <family val="1"/>
      </rPr>
      <t>min</t>
    </r>
  </si>
  <si>
    <r>
      <t>Qww</t>
    </r>
    <r>
      <rPr>
        <vertAlign val="subscript"/>
        <sz val="10"/>
        <color theme="1"/>
        <rFont val="Palatino Linotype"/>
        <family val="1"/>
      </rPr>
      <t>min</t>
    </r>
  </si>
  <si>
    <r>
      <t>Qw</t>
    </r>
    <r>
      <rPr>
        <vertAlign val="subscript"/>
        <sz val="10"/>
        <color theme="1"/>
        <rFont val="Palatino Linotype"/>
        <family val="1"/>
      </rPr>
      <t>min</t>
    </r>
  </si>
  <si>
    <r>
      <t>Qc</t>
    </r>
    <r>
      <rPr>
        <vertAlign val="subscript"/>
        <sz val="10"/>
        <color theme="1"/>
        <rFont val="Palatino Linotype"/>
        <family val="1"/>
      </rPr>
      <t>min</t>
    </r>
  </si>
  <si>
    <r>
      <t>Qc</t>
    </r>
    <r>
      <rPr>
        <vertAlign val="subscript"/>
        <sz val="10"/>
        <color theme="1"/>
        <rFont val="Palatino Linotype"/>
        <family val="1"/>
      </rPr>
      <t>max</t>
    </r>
  </si>
  <si>
    <r>
      <t>Qw</t>
    </r>
    <r>
      <rPr>
        <vertAlign val="subscript"/>
        <sz val="10"/>
        <color theme="1"/>
        <rFont val="Palatino Linotype"/>
        <family val="1"/>
      </rPr>
      <t>max</t>
    </r>
  </si>
  <si>
    <r>
      <t>Qww</t>
    </r>
    <r>
      <rPr>
        <vertAlign val="subscript"/>
        <sz val="10"/>
        <color theme="1"/>
        <rFont val="Palatino Linotype"/>
        <family val="1"/>
      </rPr>
      <t>max</t>
    </r>
  </si>
  <si>
    <r>
      <t>Qh</t>
    </r>
    <r>
      <rPr>
        <vertAlign val="subscript"/>
        <sz val="10"/>
        <color theme="1"/>
        <rFont val="Palatino Linotype"/>
        <family val="1"/>
      </rPr>
      <t>max</t>
    </r>
  </si>
  <si>
    <r>
      <t>Qm</t>
    </r>
    <r>
      <rPr>
        <vertAlign val="subscript"/>
        <sz val="10"/>
        <color theme="1"/>
        <rFont val="Palatino Linotype"/>
        <family val="1"/>
      </rPr>
      <t>max</t>
    </r>
  </si>
  <si>
    <r>
      <t>Qc</t>
    </r>
    <r>
      <rPr>
        <vertAlign val="subscript"/>
        <sz val="10"/>
        <color theme="1"/>
        <rFont val="Palatino Linotype"/>
        <family val="1"/>
      </rPr>
      <t>avg</t>
    </r>
  </si>
  <si>
    <r>
      <t>Qw</t>
    </r>
    <r>
      <rPr>
        <vertAlign val="subscript"/>
        <sz val="10"/>
        <color theme="1"/>
        <rFont val="Palatino Linotype"/>
        <family val="1"/>
      </rPr>
      <t>avg</t>
    </r>
  </si>
  <si>
    <r>
      <t>Qww</t>
    </r>
    <r>
      <rPr>
        <vertAlign val="subscript"/>
        <sz val="10"/>
        <color theme="1"/>
        <rFont val="Palatino Linotype"/>
        <family val="1"/>
      </rPr>
      <t>avg</t>
    </r>
  </si>
  <si>
    <r>
      <t>Qh</t>
    </r>
    <r>
      <rPr>
        <vertAlign val="subscript"/>
        <sz val="10"/>
        <color theme="1"/>
        <rFont val="Palatino Linotype"/>
        <family val="1"/>
      </rPr>
      <t>avg</t>
    </r>
  </si>
  <si>
    <r>
      <t>Qm</t>
    </r>
    <r>
      <rPr>
        <vertAlign val="subscript"/>
        <sz val="10"/>
        <color theme="1"/>
        <rFont val="Palatino Linotype"/>
        <family val="1"/>
      </rPr>
      <t>avg</t>
    </r>
  </si>
  <si>
    <t>Per-Cycle Water Consumption (from Test Data Inputs tab)</t>
  </si>
  <si>
    <r>
      <t>Qm</t>
    </r>
    <r>
      <rPr>
        <vertAlign val="subscript"/>
        <sz val="10"/>
        <color theme="1"/>
        <rFont val="Palatino Linotype"/>
        <family val="1"/>
      </rPr>
      <t>T</t>
    </r>
  </si>
  <si>
    <r>
      <t>Qh</t>
    </r>
    <r>
      <rPr>
        <vertAlign val="subscript"/>
        <sz val="10"/>
        <color theme="1"/>
        <rFont val="Palatino Linotype"/>
        <family val="1"/>
      </rPr>
      <t>T</t>
    </r>
  </si>
  <si>
    <r>
      <t>Qww</t>
    </r>
    <r>
      <rPr>
        <vertAlign val="subscript"/>
        <sz val="10"/>
        <color theme="1"/>
        <rFont val="Palatino Linotype"/>
        <family val="1"/>
      </rPr>
      <t>T</t>
    </r>
  </si>
  <si>
    <r>
      <t>Qw</t>
    </r>
    <r>
      <rPr>
        <vertAlign val="subscript"/>
        <sz val="10"/>
        <color theme="1"/>
        <rFont val="Palatino Linotype"/>
        <family val="1"/>
      </rPr>
      <t>T</t>
    </r>
  </si>
  <si>
    <r>
      <t>Qc</t>
    </r>
    <r>
      <rPr>
        <vertAlign val="subscript"/>
        <sz val="10"/>
        <color theme="1"/>
        <rFont val="Palatino Linotype"/>
        <family val="1"/>
      </rPr>
      <t>T</t>
    </r>
  </si>
  <si>
    <t>Total Weighted Per-Cycle Water Consumption for All Wash Cycles</t>
  </si>
  <si>
    <t>Water Consumption
[gal/cycle]</t>
  </si>
  <si>
    <t>Water Consumption 
[gal/cycle]</t>
  </si>
  <si>
    <t>Total Weighted Per-Cycle Water Consumption for Cold Wash Cycle</t>
  </si>
  <si>
    <t xml:space="preserve">Low-Power Mode Energy Consumption </t>
  </si>
  <si>
    <t>Section 4.4</t>
  </si>
  <si>
    <t>Per-Cycle Combined Low-Power Mode Energy Consumption</t>
  </si>
  <si>
    <t>Combined annual hours for off and inactive mode [hours]</t>
  </si>
  <si>
    <r>
      <t>K</t>
    </r>
    <r>
      <rPr>
        <vertAlign val="subscript"/>
        <sz val="10"/>
        <color theme="1"/>
        <rFont val="Palatino Linotype"/>
        <family val="1"/>
      </rPr>
      <t>p</t>
    </r>
  </si>
  <si>
    <t>Representative average number of annual clothes washer cycles</t>
  </si>
  <si>
    <t>Wh to kWh conversion factor</t>
  </si>
  <si>
    <t xml:space="preserve"> </t>
  </si>
  <si>
    <r>
      <t>E</t>
    </r>
    <r>
      <rPr>
        <vertAlign val="subscript"/>
        <sz val="8"/>
        <color theme="1"/>
        <rFont val="Palatino Linotype"/>
        <family val="1"/>
      </rPr>
      <t>TLP</t>
    </r>
  </si>
  <si>
    <r>
      <t>E</t>
    </r>
    <r>
      <rPr>
        <vertAlign val="subscript"/>
        <sz val="10"/>
        <color theme="1"/>
        <rFont val="Palatino Linotype"/>
        <family val="1"/>
      </rPr>
      <t>TE</t>
    </r>
    <r>
      <rPr>
        <sz val="10"/>
        <color theme="1"/>
        <rFont val="Palatino Linotype"/>
        <family val="1"/>
      </rPr>
      <t xml:space="preserve"> (Calculated as HE</t>
    </r>
    <r>
      <rPr>
        <vertAlign val="subscript"/>
        <sz val="10"/>
        <color theme="1"/>
        <rFont val="Palatino Linotype"/>
        <family val="1"/>
      </rPr>
      <t>T</t>
    </r>
    <r>
      <rPr>
        <sz val="10"/>
        <color theme="1"/>
        <rFont val="Palatino Linotype"/>
        <family val="1"/>
      </rPr>
      <t xml:space="preserve"> + ME</t>
    </r>
    <r>
      <rPr>
        <vertAlign val="subscript"/>
        <sz val="10"/>
        <color theme="1"/>
        <rFont val="Palatino Linotype"/>
        <family val="1"/>
      </rPr>
      <t>T</t>
    </r>
    <r>
      <rPr>
        <sz val="10"/>
        <color theme="1"/>
        <rFont val="Palatino Linotype"/>
        <family val="1"/>
      </rPr>
      <t>)</t>
    </r>
  </si>
  <si>
    <r>
      <t>HE</t>
    </r>
    <r>
      <rPr>
        <vertAlign val="subscript"/>
        <sz val="10"/>
        <color theme="1"/>
        <rFont val="Palatino Linotype"/>
        <family val="1"/>
      </rPr>
      <t>T</t>
    </r>
    <r>
      <rPr>
        <sz val="10"/>
        <color theme="1"/>
        <rFont val="Palatino Linotype"/>
        <family val="1"/>
      </rPr>
      <t xml:space="preserve"> (from Hot Water Energy tab)</t>
    </r>
  </si>
  <si>
    <r>
      <t>ME</t>
    </r>
    <r>
      <rPr>
        <vertAlign val="subscript"/>
        <sz val="10"/>
        <color theme="1"/>
        <rFont val="Palatino Linotype"/>
        <family val="1"/>
      </rPr>
      <t>T</t>
    </r>
    <r>
      <rPr>
        <sz val="10"/>
        <color theme="1"/>
        <rFont val="Palatino Linotype"/>
        <family val="1"/>
      </rPr>
      <t xml:space="preserve"> (from Machine Elec tab)</t>
    </r>
  </si>
  <si>
    <r>
      <t>D</t>
    </r>
    <r>
      <rPr>
        <vertAlign val="subscript"/>
        <sz val="10"/>
        <color theme="1"/>
        <rFont val="Palatino Linotype"/>
        <family val="1"/>
      </rPr>
      <t>E</t>
    </r>
    <r>
      <rPr>
        <sz val="10"/>
        <color theme="1"/>
        <rFont val="Palatino Linotype"/>
        <family val="1"/>
      </rPr>
      <t xml:space="preserve"> (from Dryer Energy tab)</t>
    </r>
  </si>
  <si>
    <r>
      <t>E</t>
    </r>
    <r>
      <rPr>
        <vertAlign val="subscript"/>
        <sz val="10"/>
        <color theme="1"/>
        <rFont val="Palatino Linotype"/>
        <family val="1"/>
      </rPr>
      <t>TLP</t>
    </r>
    <r>
      <rPr>
        <sz val="10"/>
        <color theme="1"/>
        <rFont val="Palatino Linotype"/>
        <family val="1"/>
      </rPr>
      <t xml:space="preserve"> (from Low-Power Mode tab)</t>
    </r>
  </si>
  <si>
    <r>
      <t>Q</t>
    </r>
    <r>
      <rPr>
        <vertAlign val="subscript"/>
        <sz val="10"/>
        <color theme="1"/>
        <rFont val="Palatino Linotype"/>
        <family val="1"/>
      </rPr>
      <t>T</t>
    </r>
    <r>
      <rPr>
        <sz val="10"/>
        <color theme="1"/>
        <rFont val="Palatino Linotype"/>
        <family val="1"/>
      </rPr>
      <t xml:space="preserve"> (from Water Consumption tab)</t>
    </r>
  </si>
  <si>
    <r>
      <t>Qc</t>
    </r>
    <r>
      <rPr>
        <vertAlign val="subscript"/>
        <sz val="10"/>
        <color theme="1"/>
        <rFont val="Palatino Linotype"/>
        <family val="1"/>
      </rPr>
      <t>T</t>
    </r>
    <r>
      <rPr>
        <sz val="10"/>
        <color theme="1"/>
        <rFont val="Palatino Linotype"/>
        <family val="1"/>
      </rPr>
      <t xml:space="preserve"> (from Water Consumption tab)</t>
    </r>
  </si>
  <si>
    <t>Used only for machines with a 'user-adjustable adaptive water fill control system’.</t>
  </si>
  <si>
    <t>Calculations - Metrics</t>
  </si>
  <si>
    <t>Calculates standby and off-mode power consumption</t>
  </si>
  <si>
    <t>Calculates machine electrical energy</t>
  </si>
  <si>
    <t>Temperature Setting</t>
  </si>
  <si>
    <t>(Bone dry weight before
 start of first test)</t>
  </si>
  <si>
    <t>Actual Load
Sizes</t>
  </si>
  <si>
    <t>Cycle Time
[min]</t>
  </si>
  <si>
    <t>9. Additional Photos (if necessary)</t>
  </si>
  <si>
    <t>Number of Warm/Warm Cycles Available:</t>
  </si>
  <si>
    <t>Low Power Modes</t>
  </si>
  <si>
    <t>Minimum Load Size (Adpative Fill)</t>
  </si>
  <si>
    <t>Tabs</t>
  </si>
  <si>
    <t>Tabs with input cells</t>
  </si>
  <si>
    <t>Cells</t>
  </si>
  <si>
    <t>Auto-populated cell</t>
  </si>
  <si>
    <t>Provided data</t>
  </si>
  <si>
    <t>Calculations - Low-Power Mode</t>
  </si>
  <si>
    <t>Test Report Template Name:</t>
  </si>
  <si>
    <t xml:space="preserve">Latest Template Revision: </t>
  </si>
  <si>
    <t xml:space="preserve">Residential Clothes Washer J2  </t>
  </si>
  <si>
    <t>v1.0</t>
  </si>
  <si>
    <t>v1.1_draft1</t>
  </si>
  <si>
    <t>v1.2</t>
  </si>
  <si>
    <t>v2.0</t>
  </si>
  <si>
    <t>v2.1</t>
  </si>
  <si>
    <t>10 CFR 430 Subpart B Appendix J2:  Uniform Test Method for Measuring the Energy Consumption of Automatic and Semi-Automatic Clothes Washers [80 FR 46760, Aug. 5, 2015]</t>
  </si>
  <si>
    <t>2nd Replication (optional)</t>
  </si>
  <si>
    <t>1st Replication (mandatory)</t>
  </si>
  <si>
    <t>3rd Replication (optional)</t>
  </si>
  <si>
    <t>Perform optional replications?</t>
  </si>
  <si>
    <t>Replications?</t>
  </si>
  <si>
    <r>
      <t>Is there a P</t>
    </r>
    <r>
      <rPr>
        <vertAlign val="subscript"/>
        <sz val="12"/>
        <color theme="1"/>
        <rFont val="Palatino Linotype"/>
        <family val="1"/>
      </rPr>
      <t>lowest</t>
    </r>
    <r>
      <rPr>
        <sz val="12"/>
        <color theme="1"/>
        <rFont val="Palatino Linotype"/>
        <family val="1"/>
      </rPr>
      <t>?</t>
    </r>
  </si>
  <si>
    <t>Default inactive/off mode power</t>
  </si>
  <si>
    <t>Lowest-power inactive/off mode power</t>
  </si>
  <si>
    <r>
      <t>P</t>
    </r>
    <r>
      <rPr>
        <vertAlign val="subscript"/>
        <sz val="10"/>
        <color theme="1"/>
        <rFont val="Palatino Linotype"/>
        <family val="1"/>
      </rPr>
      <t>default</t>
    </r>
  </si>
  <si>
    <r>
      <t>P</t>
    </r>
    <r>
      <rPr>
        <vertAlign val="subscript"/>
        <sz val="10"/>
        <color theme="1"/>
        <rFont val="Palatino Linotype"/>
        <family val="1"/>
      </rPr>
      <t>lowest</t>
    </r>
  </si>
  <si>
    <r>
      <t>Is there a P</t>
    </r>
    <r>
      <rPr>
        <vertAlign val="subscript"/>
        <sz val="10"/>
        <color theme="1"/>
        <rFont val="Palatino Linotype"/>
        <family val="1"/>
      </rPr>
      <t>lowest</t>
    </r>
    <r>
      <rPr>
        <sz val="10"/>
        <color theme="1"/>
        <rFont val="Palatino Linotype"/>
        <family val="1"/>
      </rPr>
      <t>?</t>
    </r>
  </si>
  <si>
    <r>
      <t>S</t>
    </r>
    <r>
      <rPr>
        <vertAlign val="subscript"/>
        <sz val="10"/>
        <color theme="1"/>
        <rFont val="Palatino Linotype"/>
        <family val="1"/>
      </rPr>
      <t>default</t>
    </r>
  </si>
  <si>
    <r>
      <t>S</t>
    </r>
    <r>
      <rPr>
        <vertAlign val="subscript"/>
        <sz val="10"/>
        <color theme="1"/>
        <rFont val="Palatino Linotype"/>
        <family val="1"/>
      </rPr>
      <t>lowest</t>
    </r>
  </si>
  <si>
    <r>
      <t>S</t>
    </r>
    <r>
      <rPr>
        <vertAlign val="subscript"/>
        <sz val="10"/>
        <color theme="1"/>
        <rFont val="Palatino Linotype"/>
        <family val="1"/>
      </rPr>
      <t>total</t>
    </r>
  </si>
  <si>
    <t>Is there a a switch, dial, or button that can be optionally selected by the user to achieve a lower-power inactive/off mode state than the default inactive/off mode state?</t>
  </si>
  <si>
    <t>User Adjustable Adaptive Fill</t>
  </si>
  <si>
    <t>User Adjustable Adaptive Fill (if required)</t>
  </si>
  <si>
    <t>Instructions for this tab</t>
  </si>
  <si>
    <t>v2.2</t>
  </si>
  <si>
    <t xml:space="preserve">NOTE: This tab is only required for testing clothes washers with user-adjustable automatic water fill controls, as referenced in section 3.2.6.2.2 of Appendix J2. </t>
  </si>
  <si>
    <t>Low-power mode settings:</t>
  </si>
  <si>
    <t>Annual hours in default inactive/off mode [hours]</t>
  </si>
  <si>
    <t>Annual hours in lower-power inactive/off mode [hours]</t>
  </si>
  <si>
    <t>2. This tab calculates the average (mean) values from both Average Load Size test conditions, which are then used in the Calculations tabs.</t>
  </si>
  <si>
    <t>Average (Mean) Values for the Calculations Tabs</t>
  </si>
  <si>
    <t>[MM/DD/YYYY]</t>
  </si>
  <si>
    <t>[Test Lab Name]</t>
  </si>
  <si>
    <t>(less than 1.6 cubic feet)</t>
  </si>
  <si>
    <t>v2.3</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</si>
</sst>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
    <numFmt numFmtId="165" formatCode="0.000"/>
    <numFmt numFmtId="166" formatCode="0.00000"/>
    <numFmt numFmtId="167" formatCode="0.0%"/>
    <numFmt numFmtId="168" formatCode="0.0000"/>
    <numFmt numFmtId="169" formatCode="#,##0.0"/>
    <numFmt numFmtId="170" formatCode="[$-409]mmm\-yy;@"/>
  </numFmts>
  <fonts count="64" x14ac:knownFonts="1">
    <font>
      <sz val="11"/>
      <color theme="1"/>
      <name val="Calibri"/>
      <family val="2"/>
      <scheme val="minor"/>
    </font>
    <font>
      <sz val="11"/>
      <color theme="1"/>
      <name val="Calibri"/>
      <family val="2"/>
      <scheme val="minor"/>
    </font>
    <font>
      <sz val="11"/>
      <color theme="1"/>
      <name val="Palatino Linotype"/>
      <family val="2"/>
    </font>
    <font>
      <b/>
      <sz val="11"/>
      <name val="Palatino Linotype"/>
      <family val="2"/>
    </font>
    <font>
      <sz val="11"/>
      <color theme="1"/>
      <name val="Palatino Linotype"/>
      <family val="1"/>
    </font>
    <font>
      <sz val="11"/>
      <color rgb="FF000000"/>
      <name val="Palatino Linotype"/>
      <family val="1"/>
    </font>
    <font>
      <b/>
      <sz val="11"/>
      <color theme="1"/>
      <name val="Palatino Linotype"/>
      <family val="1"/>
    </font>
    <font>
      <sz val="11"/>
      <color theme="0"/>
      <name val="Palatino Linotype"/>
      <family val="1"/>
    </font>
    <font>
      <sz val="11"/>
      <name val="Palatino Linotype"/>
      <family val="2"/>
    </font>
    <font>
      <i/>
      <sz val="11"/>
      <color theme="6" tint="-0.499984740745262"/>
      <name val="Palatino Linotype"/>
      <family val="2"/>
    </font>
    <font>
      <sz val="11"/>
      <color rgb="FF3F3F76"/>
      <name val="Palatino Linotype"/>
      <family val="2"/>
    </font>
    <font>
      <b/>
      <sz val="11"/>
      <color theme="9" tint="-0.499984740745262"/>
      <name val="Palatino Linotype"/>
      <family val="2"/>
    </font>
    <font>
      <sz val="11"/>
      <color rgb="FFFF0000"/>
      <name val="Palatino Linotype"/>
      <family val="1"/>
    </font>
    <font>
      <sz val="11"/>
      <name val="Palatino Linotype"/>
      <family val="1"/>
    </font>
    <font>
      <u/>
      <sz val="11"/>
      <color theme="10"/>
      <name val="Palatino Linotype"/>
      <family val="2"/>
    </font>
    <font>
      <i/>
      <sz val="11"/>
      <color rgb="FF7F7F7F"/>
      <name val="Palatino Linotype"/>
      <family val="2"/>
    </font>
    <font>
      <sz val="11"/>
      <name val="Calibri"/>
      <family val="2"/>
      <scheme val="minor"/>
    </font>
    <font>
      <b/>
      <sz val="11"/>
      <name val="Palatino Linotype"/>
      <family val="1"/>
    </font>
    <font>
      <sz val="10"/>
      <color theme="1"/>
      <name val="Palatino Linotype"/>
      <family val="1"/>
    </font>
    <font>
      <i/>
      <sz val="10"/>
      <color theme="1"/>
      <name val="Palatino Linotype"/>
      <family val="1"/>
    </font>
    <font>
      <b/>
      <sz val="10"/>
      <color theme="1"/>
      <name val="Palatino Linotype"/>
      <family val="1"/>
    </font>
    <font>
      <sz val="10"/>
      <name val="Palatino Linotype"/>
      <family val="1"/>
    </font>
    <font>
      <b/>
      <i/>
      <sz val="10"/>
      <color theme="1"/>
      <name val="Palatino Linotype"/>
      <family val="1"/>
    </font>
    <font>
      <vertAlign val="subscript"/>
      <sz val="10"/>
      <color theme="1"/>
      <name val="Palatino Linotype"/>
      <family val="1"/>
    </font>
    <font>
      <b/>
      <sz val="14"/>
      <color theme="1"/>
      <name val="Palatino Linotype"/>
      <family val="1"/>
    </font>
    <font>
      <b/>
      <sz val="10"/>
      <name val="Palatino Linotype"/>
      <family val="1"/>
    </font>
    <font>
      <b/>
      <sz val="12"/>
      <color theme="1"/>
      <name val="Palatino Linotype"/>
      <family val="1"/>
    </font>
    <font>
      <sz val="11"/>
      <color theme="0"/>
      <name val="Calibri"/>
      <family val="2"/>
      <scheme val="minor"/>
    </font>
    <font>
      <sz val="12"/>
      <color theme="1"/>
      <name val="Palatino Linotype"/>
      <family val="1"/>
    </font>
    <font>
      <b/>
      <sz val="12"/>
      <name val="Palatino Linotype"/>
      <family val="1"/>
    </font>
    <font>
      <sz val="12"/>
      <color rgb="FF000000"/>
      <name val="Palatino Linotype"/>
      <family val="1"/>
    </font>
    <font>
      <u/>
      <sz val="12"/>
      <color theme="10"/>
      <name val="Palatino Linotype"/>
      <family val="1"/>
    </font>
    <font>
      <vertAlign val="superscript"/>
      <sz val="12"/>
      <color theme="1"/>
      <name val="Palatino Linotype"/>
      <family val="1"/>
    </font>
    <font>
      <b/>
      <i/>
      <sz val="12"/>
      <color theme="1"/>
      <name val="Palatino Linotype"/>
      <family val="1"/>
    </font>
    <font>
      <vertAlign val="subscript"/>
      <sz val="12"/>
      <color theme="1"/>
      <name val="Palatino Linotype"/>
      <family val="1"/>
    </font>
    <font>
      <u/>
      <sz val="12"/>
      <color theme="10"/>
      <name val="Palatino Linotype"/>
      <family val="2"/>
    </font>
    <font>
      <sz val="12"/>
      <name val="Palatino Linotype"/>
      <family val="1"/>
    </font>
    <font>
      <b/>
      <sz val="12"/>
      <color theme="9" tint="-0.499984740745262"/>
      <name val="Palatino Linotype"/>
      <family val="1"/>
    </font>
    <font>
      <b/>
      <sz val="12"/>
      <name val="Palatino Linotype"/>
      <family val="2"/>
    </font>
    <font>
      <b/>
      <i/>
      <sz val="11"/>
      <color rgb="FFFF0000"/>
      <name val="Palatino Linotype"/>
      <family val="1"/>
    </font>
    <font>
      <b/>
      <sz val="14"/>
      <name val="Palatino Linotype"/>
      <family val="1"/>
    </font>
    <font>
      <u/>
      <sz val="11"/>
      <color theme="10"/>
      <name val="Palatino Linotype"/>
      <family val="1"/>
    </font>
    <font>
      <sz val="12"/>
      <color theme="0"/>
      <name val="Palatino Linotype"/>
      <family val="2"/>
    </font>
    <font>
      <b/>
      <sz val="12"/>
      <color theme="0"/>
      <name val="Palatino Linotype"/>
      <family val="1"/>
    </font>
    <font>
      <sz val="12"/>
      <color theme="0"/>
      <name val="Palatino Linotype"/>
      <family val="1"/>
    </font>
    <font>
      <b/>
      <sz val="10"/>
      <color theme="0"/>
      <name val="Palatino Linotype"/>
      <family val="1"/>
    </font>
    <font>
      <sz val="10"/>
      <color theme="0"/>
      <name val="Palatino Linotype"/>
      <family val="1"/>
    </font>
    <font>
      <sz val="12"/>
      <name val="Palatino Linotype"/>
      <family val="2"/>
    </font>
    <font>
      <sz val="12"/>
      <color rgb="FFFF0000"/>
      <name val="Palatino Linotype"/>
      <family val="1"/>
    </font>
    <font>
      <b/>
      <i/>
      <sz val="12"/>
      <color rgb="FF000000"/>
      <name val="Palatino Linotype"/>
      <family val="1"/>
    </font>
    <font>
      <sz val="12"/>
      <color rgb="FFFFFFFF"/>
      <name val="Palatino Linotype"/>
      <family val="1"/>
    </font>
    <font>
      <sz val="10"/>
      <color rgb="FFFF0000"/>
      <name val="Palatino Linotype"/>
      <family val="1"/>
    </font>
    <font>
      <sz val="10"/>
      <color rgb="FF000000"/>
      <name val="Palatino Linotype"/>
      <family val="1"/>
    </font>
    <font>
      <vertAlign val="subscript"/>
      <sz val="8"/>
      <color theme="1"/>
      <name val="Palatino Linotype"/>
      <family val="1"/>
    </font>
    <font>
      <sz val="12"/>
      <color theme="1"/>
      <name val="Palatino Linotype"/>
      <family val="2"/>
    </font>
    <font>
      <b/>
      <sz val="12"/>
      <color theme="1"/>
      <name val="Palatino Linotype"/>
      <family val="2"/>
    </font>
    <font>
      <sz val="12"/>
      <color rgb="FF000000"/>
      <name val="Palatino Linotype"/>
      <family val="2"/>
    </font>
    <font>
      <u/>
      <sz val="10"/>
      <color theme="10"/>
      <name val="Palatino Linotype"/>
      <family val="2"/>
    </font>
    <font>
      <sz val="11"/>
      <color rgb="FF000000"/>
      <name val="Palatino Linotype"/>
      <family val="2"/>
    </font>
    <font>
      <b/>
      <sz val="10"/>
      <name val="Palatino Linotype"/>
      <family val="2"/>
    </font>
    <font>
      <sz val="10"/>
      <color theme="1"/>
      <name val="Palatino Linotype"/>
      <family val="2"/>
    </font>
    <font>
      <sz val="10"/>
      <color rgb="FF000000"/>
      <name val="Palatino Linotype"/>
      <family val="2"/>
    </font>
    <font>
      <sz val="10"/>
      <color rgb="FF000000"/>
      <name val="Arial"/>
      <family val="2"/>
    </font>
    <font>
      <b/>
      <sz val="12"/>
      <color rgb="FFFF0000"/>
      <name val="Palatino Linotype"/>
      <family val="1"/>
    </font>
  </fonts>
  <fills count="29">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0" tint="-0.14999847407452621"/>
        <bgColor indexed="64"/>
      </patternFill>
    </fill>
    <fill>
      <patternFill patternType="solid">
        <fgColor theme="4" tint="0.59999389629810485"/>
        <bgColor indexed="65"/>
      </patternFill>
    </fill>
    <fill>
      <patternFill patternType="solid">
        <fgColor theme="0" tint="-0.24994659260841701"/>
        <bgColor indexed="64"/>
      </patternFill>
    </fill>
    <fill>
      <patternFill patternType="solid">
        <fgColor theme="3" tint="-0.249977111117893"/>
        <bgColor indexed="64"/>
      </patternFill>
    </fill>
    <fill>
      <patternFill patternType="solid">
        <fgColor theme="0" tint="-0.14996795556505021"/>
        <bgColor indexed="64"/>
      </patternFill>
    </fill>
    <fill>
      <patternFill patternType="solid">
        <fgColor theme="6" tint="0.59996337778862885"/>
        <bgColor indexed="64"/>
      </patternFill>
    </fill>
    <fill>
      <patternFill patternType="solid">
        <fgColor theme="4" tint="0.59996337778862885"/>
        <bgColor indexed="64"/>
      </patternFill>
    </fill>
    <fill>
      <patternFill patternType="solid">
        <fgColor theme="9" tint="0.79998168889431442"/>
        <bgColor auto="1"/>
      </patternFill>
    </fill>
    <fill>
      <patternFill patternType="solid">
        <fgColor rgb="FFFFFF00"/>
        <bgColor indexed="64"/>
      </patternFill>
    </fill>
    <fill>
      <patternFill patternType="solid">
        <fgColor theme="5" tint="0.39997558519241921"/>
        <bgColor indexed="65"/>
      </patternFill>
    </fill>
    <fill>
      <patternFill patternType="solid">
        <fgColor rgb="FFFFFFCC"/>
        <bgColor indexed="64"/>
      </patternFill>
    </fill>
    <fill>
      <patternFill patternType="solid">
        <fgColor rgb="FF0066CC"/>
        <bgColor indexed="64"/>
      </patternFill>
    </fill>
    <fill>
      <patternFill patternType="solid">
        <fgColor rgb="FF99CCFF"/>
        <bgColor indexed="64"/>
      </patternFill>
    </fill>
    <fill>
      <patternFill patternType="solid">
        <fgColor rgb="FF800000"/>
        <bgColor indexed="64"/>
      </patternFill>
    </fill>
    <fill>
      <patternFill patternType="lightUp">
        <fgColor auto="1"/>
        <bgColor rgb="FFD8D8D8"/>
      </patternFill>
    </fill>
    <fill>
      <patternFill patternType="solid">
        <fgColor rgb="FFCCFFCC"/>
        <bgColor indexed="64"/>
      </patternFill>
    </fill>
    <fill>
      <patternFill patternType="solid">
        <fgColor theme="8" tint="0.39997558519241921"/>
        <bgColor indexed="64"/>
      </patternFill>
    </fill>
    <fill>
      <patternFill patternType="solid">
        <fgColor theme="8" tint="0.39997558519241921"/>
        <bgColor theme="3" tint="0.59996337778862885"/>
      </patternFill>
    </fill>
    <fill>
      <patternFill patternType="solid">
        <fgColor rgb="FF800000"/>
        <bgColor theme="3" tint="0.59996337778862885"/>
      </patternFill>
    </fill>
    <fill>
      <patternFill patternType="solid">
        <fgColor rgb="FFFFFFFF"/>
        <bgColor rgb="FF000000"/>
      </patternFill>
    </fill>
    <fill>
      <patternFill patternType="solid">
        <fgColor rgb="FF92CDDC"/>
        <bgColor rgb="FF8DB4E2"/>
      </patternFill>
    </fill>
    <fill>
      <patternFill patternType="solid">
        <fgColor rgb="FF800000"/>
        <bgColor rgb="FF8DB4E2"/>
      </patternFill>
    </fill>
    <fill>
      <patternFill patternType="solid">
        <fgColor theme="0"/>
        <bgColor theme="3" tint="0.59996337778862885"/>
      </patternFill>
    </fill>
    <fill>
      <patternFill patternType="solid">
        <fgColor theme="0"/>
        <bgColor rgb="FF000000"/>
      </patternFill>
    </fill>
    <fill>
      <patternFill patternType="solid">
        <fgColor rgb="FF92CDDC"/>
        <bgColor indexed="64"/>
      </patternFill>
    </fill>
  </fills>
  <borders count="13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rgb="FF000000"/>
      </right>
      <top/>
      <bottom style="thin">
        <color rgb="FF000000"/>
      </bottom>
      <diagonal/>
    </border>
    <border>
      <left style="thin">
        <color rgb="FF000000"/>
      </left>
      <right style="medium">
        <color indexed="64"/>
      </right>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indexed="64"/>
      </right>
      <top style="thin">
        <color rgb="FF000000"/>
      </top>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indexed="64"/>
      </left>
      <right/>
      <top/>
      <bottom style="thin">
        <color indexed="64"/>
      </bottom>
      <diagonal/>
    </border>
    <border>
      <left/>
      <right style="thin">
        <color indexed="64"/>
      </right>
      <top/>
      <bottom style="thin">
        <color indexed="64"/>
      </bottom>
      <diagonal/>
    </border>
    <border>
      <left style="thin">
        <color rgb="FF000000"/>
      </left>
      <right/>
      <top style="thin">
        <color rgb="FF000000"/>
      </top>
      <bottom/>
      <diagonal/>
    </border>
    <border>
      <left/>
      <right style="thin">
        <color indexed="64"/>
      </right>
      <top style="thin">
        <color indexed="64"/>
      </top>
      <bottom/>
      <diagonal/>
    </border>
    <border>
      <left/>
      <right style="thin">
        <color rgb="FF000000"/>
      </right>
      <top style="thin">
        <color rgb="FF000000"/>
      </top>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thin">
        <color indexed="64"/>
      </bottom>
      <diagonal/>
    </border>
    <border>
      <left/>
      <right style="medium">
        <color indexed="64"/>
      </right>
      <top/>
      <bottom style="thin">
        <color indexed="64"/>
      </bottom>
      <diagonal/>
    </border>
    <border>
      <left/>
      <right/>
      <top style="medium">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theme="0" tint="-0.14996795556505021"/>
      </top>
      <bottom style="thin">
        <color theme="0" tint="-0.14996795556505021"/>
      </bottom>
      <diagonal/>
    </border>
    <border>
      <left style="medium">
        <color indexed="64"/>
      </left>
      <right/>
      <top style="thin">
        <color theme="0" tint="-0.14996795556505021"/>
      </top>
      <bottom style="thin">
        <color theme="0" tint="-0.14996795556505021"/>
      </bottom>
      <diagonal/>
    </border>
    <border>
      <left style="medium">
        <color indexed="64"/>
      </left>
      <right/>
      <top style="thin">
        <color theme="0" tint="-0.14996795556505021"/>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thin">
        <color theme="0" tint="-0.249977111117893"/>
      </top>
      <bottom style="thin">
        <color theme="0" tint="-0.249977111117893"/>
      </bottom>
      <diagonal/>
    </border>
    <border>
      <left style="thin">
        <color indexed="64"/>
      </left>
      <right style="medium">
        <color indexed="64"/>
      </right>
      <top style="thin">
        <color theme="0" tint="-0.249977111117893"/>
      </top>
      <bottom style="thin">
        <color theme="0" tint="-0.249977111117893"/>
      </bottom>
      <diagonal/>
    </border>
    <border>
      <left style="medium">
        <color indexed="64"/>
      </left>
      <right style="thin">
        <color indexed="64"/>
      </right>
      <top style="thin">
        <color theme="0" tint="-0.249977111117893"/>
      </top>
      <bottom style="medium">
        <color indexed="64"/>
      </bottom>
      <diagonal/>
    </border>
    <border>
      <left style="thin">
        <color indexed="64"/>
      </left>
      <right style="medium">
        <color indexed="64"/>
      </right>
      <top style="thin">
        <color theme="0" tint="-0.249977111117893"/>
      </top>
      <bottom style="medium">
        <color indexed="64"/>
      </bottom>
      <diagonal/>
    </border>
    <border>
      <left style="medium">
        <color indexed="64"/>
      </left>
      <right style="thin">
        <color indexed="64"/>
      </right>
      <top/>
      <bottom style="thin">
        <color theme="0" tint="-0.249977111117893"/>
      </bottom>
      <diagonal/>
    </border>
    <border>
      <left style="thin">
        <color indexed="64"/>
      </left>
      <right style="medium">
        <color indexed="64"/>
      </right>
      <top/>
      <bottom style="thin">
        <color theme="0" tint="-0.249977111117893"/>
      </bottom>
      <diagonal/>
    </border>
    <border>
      <left style="medium">
        <color indexed="64"/>
      </left>
      <right style="thin">
        <color theme="0" tint="-0.249977111117893"/>
      </right>
      <top/>
      <bottom style="thin">
        <color theme="0" tint="-0.249977111117893"/>
      </bottom>
      <diagonal/>
    </border>
    <border>
      <left style="thin">
        <color theme="0" tint="-0.249977111117893"/>
      </left>
      <right style="medium">
        <color indexed="64"/>
      </right>
      <top/>
      <bottom style="thin">
        <color theme="0" tint="-0.249977111117893"/>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medium">
        <color indexed="64"/>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medium">
        <color indexed="64"/>
      </right>
      <top style="thin">
        <color theme="0" tint="-0.249977111117893"/>
      </top>
      <bottom style="medium">
        <color indexed="64"/>
      </bottom>
      <diagonal/>
    </border>
    <border>
      <left style="thin">
        <color indexed="64"/>
      </left>
      <right style="medium">
        <color indexed="64"/>
      </right>
      <top style="thin">
        <color theme="0" tint="-0.14996795556505021"/>
      </top>
      <bottom style="thin">
        <color theme="0" tint="-0.14996795556505021"/>
      </bottom>
      <diagonal/>
    </border>
    <border>
      <left style="thin">
        <color indexed="64"/>
      </left>
      <right style="medium">
        <color indexed="64"/>
      </right>
      <top style="thin">
        <color theme="0" tint="-0.14996795556505021"/>
      </top>
      <bottom style="medium">
        <color indexed="64"/>
      </bottom>
      <diagonal/>
    </border>
    <border>
      <left style="medium">
        <color indexed="64"/>
      </left>
      <right/>
      <top style="medium">
        <color indexed="64"/>
      </top>
      <bottom style="thin">
        <color theme="0" tint="-0.14996795556505021"/>
      </bottom>
      <diagonal/>
    </border>
    <border>
      <left style="thin">
        <color indexed="64"/>
      </left>
      <right style="medium">
        <color indexed="64"/>
      </right>
      <top style="medium">
        <color indexed="64"/>
      </top>
      <bottom style="thin">
        <color theme="0" tint="-0.14996795556505021"/>
      </bottom>
      <diagonal/>
    </border>
    <border>
      <left style="medium">
        <color indexed="64"/>
      </left>
      <right style="thin">
        <color indexed="64"/>
      </right>
      <top style="thin">
        <color theme="0" tint="-0.14996795556505021"/>
      </top>
      <bottom style="medium">
        <color indexed="64"/>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medium">
        <color indexed="64"/>
      </right>
      <top style="thin">
        <color theme="0" tint="-0.249977111117893"/>
      </top>
      <bottom style="thin">
        <color theme="0" tint="-0.249977111117893"/>
      </bottom>
      <diagonal/>
    </border>
    <border>
      <left style="thin">
        <color theme="0" tint="-0.249977111117893"/>
      </left>
      <right/>
      <top style="thin">
        <color theme="0" tint="-0.249977111117893"/>
      </top>
      <bottom style="medium">
        <color indexed="64"/>
      </bottom>
      <diagonal/>
    </border>
    <border>
      <left/>
      <right/>
      <top style="thin">
        <color theme="0" tint="-0.249977111117893"/>
      </top>
      <bottom style="medium">
        <color indexed="64"/>
      </bottom>
      <diagonal/>
    </border>
    <border>
      <left/>
      <right style="medium">
        <color indexed="64"/>
      </right>
      <top style="thin">
        <color theme="0" tint="-0.249977111117893"/>
      </top>
      <bottom style="medium">
        <color indexed="64"/>
      </bottom>
      <diagonal/>
    </border>
    <border>
      <left style="medium">
        <color indexed="64"/>
      </left>
      <right/>
      <top/>
      <bottom style="thin">
        <color theme="0" tint="-0.249977111117893"/>
      </bottom>
      <diagonal/>
    </border>
    <border>
      <left style="medium">
        <color indexed="64"/>
      </left>
      <right/>
      <top style="thin">
        <color theme="0" tint="-0.249977111117893"/>
      </top>
      <bottom style="medium">
        <color indexed="64"/>
      </bottom>
      <diagonal/>
    </border>
    <border>
      <left style="medium">
        <color indexed="64"/>
      </left>
      <right/>
      <top style="thin">
        <color theme="0" tint="-0.249977111117893"/>
      </top>
      <bottom style="thin">
        <color theme="0" tint="-0.249977111117893"/>
      </bottom>
      <diagonal/>
    </border>
    <border>
      <left style="thin">
        <color indexed="64"/>
      </left>
      <right style="thin">
        <color indexed="64"/>
      </right>
      <top style="medium">
        <color indexed="64"/>
      </top>
      <bottom style="medium">
        <color indexed="64"/>
      </bottom>
      <diagonal/>
    </border>
    <border>
      <left/>
      <right style="medium">
        <color indexed="64"/>
      </right>
      <top/>
      <bottom style="thin">
        <color theme="0" tint="-0.249977111117893"/>
      </bottom>
      <diagonal/>
    </border>
    <border>
      <left/>
      <right style="thin">
        <color indexed="64"/>
      </right>
      <top style="medium">
        <color indexed="64"/>
      </top>
      <bottom style="thin">
        <color indexed="64"/>
      </bottom>
      <diagonal/>
    </border>
    <border>
      <left/>
      <right style="thin">
        <color indexed="64"/>
      </right>
      <top style="thin">
        <color indexed="64"/>
      </top>
      <bottom style="thin">
        <color theme="0" tint="-0.249977111117893"/>
      </bottom>
      <diagonal/>
    </border>
    <border>
      <left/>
      <right style="thin">
        <color indexed="64"/>
      </right>
      <top style="thin">
        <color theme="0" tint="-0.249977111117893"/>
      </top>
      <bottom style="thin">
        <color theme="0" tint="-0.249977111117893"/>
      </bottom>
      <diagonal/>
    </border>
    <border>
      <left style="medium">
        <color indexed="64"/>
      </left>
      <right/>
      <top style="thin">
        <color indexed="64"/>
      </top>
      <bottom style="thin">
        <color theme="0" tint="-0.249977111117893"/>
      </bottom>
      <diagonal/>
    </border>
    <border>
      <left/>
      <right style="thin">
        <color indexed="64"/>
      </right>
      <top style="thin">
        <color theme="0" tint="-0.249977111117893"/>
      </top>
      <bottom style="medium">
        <color indexed="64"/>
      </bottom>
      <diagonal/>
    </border>
    <border>
      <left style="medium">
        <color indexed="64"/>
      </left>
      <right style="thin">
        <color theme="0" tint="-0.249977111117893"/>
      </right>
      <top style="thin">
        <color theme="0" tint="-0.249977111117893"/>
      </top>
      <bottom/>
      <diagonal/>
    </border>
    <border>
      <left style="thin">
        <color theme="0" tint="-0.249977111117893"/>
      </left>
      <right style="medium">
        <color indexed="64"/>
      </right>
      <top style="thin">
        <color theme="0" tint="-0.249977111117893"/>
      </top>
      <bottom/>
      <diagonal/>
    </border>
    <border>
      <left style="medium">
        <color indexed="64"/>
      </left>
      <right style="thin">
        <color indexed="64"/>
      </right>
      <top style="thin">
        <color rgb="FFD9D9D9"/>
      </top>
      <bottom style="thin">
        <color rgb="FFD9D9D9"/>
      </bottom>
      <diagonal/>
    </border>
    <border>
      <left style="medium">
        <color indexed="64"/>
      </left>
      <right style="thin">
        <color indexed="64"/>
      </right>
      <top style="thin">
        <color rgb="FFD9D9D9"/>
      </top>
      <bottom style="medium">
        <color indexed="64"/>
      </bottom>
      <diagonal/>
    </border>
    <border>
      <left style="medium">
        <color indexed="64"/>
      </left>
      <right style="thin">
        <color indexed="64"/>
      </right>
      <top style="thin">
        <color theme="0" tint="-0.249977111117893"/>
      </top>
      <bottom/>
      <diagonal/>
    </border>
    <border>
      <left style="thin">
        <color indexed="64"/>
      </left>
      <right style="medium">
        <color indexed="64"/>
      </right>
      <top style="thin">
        <color theme="0" tint="-0.249977111117893"/>
      </top>
      <bottom/>
      <diagonal/>
    </border>
    <border>
      <left style="medium">
        <color indexed="64"/>
      </left>
      <right/>
      <top style="thin">
        <color theme="0" tint="-0.14996795556505021"/>
      </top>
      <bottom/>
      <diagonal/>
    </border>
    <border>
      <left style="thin">
        <color indexed="64"/>
      </left>
      <right style="medium">
        <color indexed="64"/>
      </right>
      <top style="thin">
        <color theme="0" tint="-0.14996795556505021"/>
      </top>
      <bottom/>
      <diagonal/>
    </border>
    <border>
      <left style="medium">
        <color indexed="64"/>
      </left>
      <right style="thin">
        <color theme="0" tint="-0.249977111117893"/>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medium">
        <color indexed="64"/>
      </right>
      <top style="medium">
        <color indexed="64"/>
      </top>
      <bottom style="thin">
        <color theme="0" tint="-0.249977111117893"/>
      </bottom>
      <diagonal/>
    </border>
    <border>
      <left style="thin">
        <color theme="0" tint="-0.249977111117893"/>
      </left>
      <right/>
      <top style="medium">
        <color indexed="64"/>
      </top>
      <bottom style="thin">
        <color theme="0" tint="-0.249977111117893"/>
      </bottom>
      <diagonal/>
    </border>
    <border>
      <left/>
      <right/>
      <top style="medium">
        <color indexed="64"/>
      </top>
      <bottom style="thin">
        <color theme="0" tint="-0.249977111117893"/>
      </bottom>
      <diagonal/>
    </border>
    <border>
      <left/>
      <right style="medium">
        <color indexed="64"/>
      </right>
      <top style="medium">
        <color indexed="64"/>
      </top>
      <bottom style="thin">
        <color theme="0" tint="-0.249977111117893"/>
      </bottom>
      <diagonal/>
    </border>
    <border>
      <left style="medium">
        <color indexed="64"/>
      </left>
      <right style="medium">
        <color indexed="64"/>
      </right>
      <top/>
      <bottom style="thin">
        <color indexed="64"/>
      </bottom>
      <diagonal/>
    </border>
    <border>
      <left style="medium">
        <color indexed="64"/>
      </left>
      <right/>
      <top/>
      <bottom style="thin">
        <color theme="0" tint="-0.24994659260841701"/>
      </bottom>
      <diagonal/>
    </border>
    <border>
      <left style="thin">
        <color theme="0" tint="-0.24994659260841701"/>
      </left>
      <right style="medium">
        <color indexed="64"/>
      </right>
      <top/>
      <bottom style="thin">
        <color theme="0" tint="-0.24994659260841701"/>
      </bottom>
      <diagonal/>
    </border>
    <border>
      <left style="medium">
        <color indexed="64"/>
      </left>
      <right/>
      <top style="thin">
        <color theme="0" tint="-0.24994659260841701"/>
      </top>
      <bottom style="thin">
        <color theme="0" tint="-0.24994659260841701"/>
      </bottom>
      <diagonal/>
    </border>
    <border>
      <left style="thin">
        <color theme="0" tint="-0.24994659260841701"/>
      </left>
      <right style="medium">
        <color indexed="64"/>
      </right>
      <top style="thin">
        <color theme="0" tint="-0.24994659260841701"/>
      </top>
      <bottom style="thin">
        <color theme="0" tint="-0.24994659260841701"/>
      </bottom>
      <diagonal/>
    </border>
    <border>
      <left style="medium">
        <color indexed="64"/>
      </left>
      <right/>
      <top style="thin">
        <color theme="0" tint="-0.24994659260841701"/>
      </top>
      <bottom/>
      <diagonal/>
    </border>
    <border>
      <left style="thin">
        <color theme="0" tint="-0.24994659260841701"/>
      </left>
      <right style="medium">
        <color indexed="64"/>
      </right>
      <top style="thin">
        <color theme="0" tint="-0.24994659260841701"/>
      </top>
      <bottom/>
      <diagonal/>
    </border>
    <border>
      <left style="medium">
        <color indexed="64"/>
      </left>
      <right/>
      <top style="thin">
        <color theme="0" tint="-0.24994659260841701"/>
      </top>
      <bottom style="medium">
        <color indexed="64"/>
      </bottom>
      <diagonal/>
    </border>
    <border>
      <left style="thin">
        <color theme="0" tint="-0.24994659260841701"/>
      </left>
      <right style="medium">
        <color indexed="64"/>
      </right>
      <top style="thin">
        <color theme="0" tint="-0.24994659260841701"/>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medium">
        <color indexed="64"/>
      </top>
      <bottom/>
      <diagonal/>
    </border>
    <border>
      <left/>
      <right style="thin">
        <color indexed="64"/>
      </right>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s>
  <cellStyleXfs count="20">
    <xf numFmtId="0" fontId="0" fillId="0" borderId="0"/>
    <xf numFmtId="0" fontId="1" fillId="5" borderId="0" applyNumberFormat="0" applyBorder="0" applyAlignment="0" applyProtection="0"/>
    <xf numFmtId="0" fontId="2" fillId="0" borderId="0"/>
    <xf numFmtId="0" fontId="3" fillId="6" borderId="0" applyNumberFormat="0" applyBorder="0" applyProtection="0">
      <alignment horizontal="left" vertical="center"/>
    </xf>
    <xf numFmtId="0" fontId="7" fillId="7" borderId="1">
      <alignment horizontal="center" vertical="center"/>
    </xf>
    <xf numFmtId="0" fontId="8" fillId="8" borderId="1" applyNumberFormat="0" applyAlignment="0" applyProtection="0"/>
    <xf numFmtId="0" fontId="4" fillId="0" borderId="1">
      <alignment horizontal="center"/>
    </xf>
    <xf numFmtId="0" fontId="9" fillId="9" borderId="0" applyNumberFormat="0" applyAlignment="0" applyProtection="0"/>
    <xf numFmtId="0" fontId="4" fillId="0" borderId="1">
      <alignment horizontal="center" vertical="center"/>
    </xf>
    <xf numFmtId="0" fontId="10" fillId="10" borderId="1" applyNumberFormat="0" applyProtection="0">
      <alignment horizontal="center" vertical="center"/>
    </xf>
    <xf numFmtId="0" fontId="11" fillId="11" borderId="1" applyNumberFormat="0" applyProtection="0">
      <alignment horizontal="center" vertical="center"/>
    </xf>
    <xf numFmtId="0" fontId="12" fillId="12" borderId="0"/>
    <xf numFmtId="0" fontId="6" fillId="0" borderId="0"/>
    <xf numFmtId="0" fontId="6" fillId="0" borderId="11">
      <alignment horizontal="center" vertical="center" wrapText="1"/>
    </xf>
    <xf numFmtId="0" fontId="8" fillId="10" borderId="1" applyNumberFormat="0" applyProtection="0">
      <alignment horizontal="center" vertical="center"/>
    </xf>
    <xf numFmtId="0" fontId="14" fillId="0" borderId="0" applyNumberFormat="0" applyFill="0" applyBorder="0" applyAlignment="0" applyProtection="0">
      <alignment vertical="top"/>
      <protection locked="0"/>
    </xf>
    <xf numFmtId="0" fontId="15" fillId="0" borderId="0" applyNumberFormat="0" applyFill="0" applyBorder="0" applyAlignment="0" applyProtection="0"/>
    <xf numFmtId="0" fontId="27" fillId="13" borderId="0" applyNumberFormat="0" applyBorder="0" applyAlignment="0" applyProtection="0"/>
    <xf numFmtId="0" fontId="2" fillId="0" borderId="0"/>
    <xf numFmtId="9" fontId="1" fillId="0" borderId="0" applyFont="0" applyFill="0" applyBorder="0" applyAlignment="0" applyProtection="0"/>
  </cellStyleXfs>
  <cellXfs count="829">
    <xf numFmtId="0" fontId="0" fillId="0" borderId="0" xfId="0"/>
    <xf numFmtId="14" fontId="2" fillId="0" borderId="0" xfId="2" applyNumberFormat="1"/>
    <xf numFmtId="0" fontId="2" fillId="0" borderId="0" xfId="2"/>
    <xf numFmtId="0" fontId="4" fillId="0" borderId="0" xfId="2" applyFont="1"/>
    <xf numFmtId="0" fontId="4" fillId="0" borderId="0" xfId="2" applyFont="1" applyAlignment="1">
      <alignment horizontal="center"/>
    </xf>
    <xf numFmtId="0" fontId="2" fillId="0" borderId="0" xfId="2" applyNumberFormat="1"/>
    <xf numFmtId="0" fontId="4" fillId="0" borderId="0" xfId="2" applyFont="1" applyAlignment="1">
      <alignment horizontal="left"/>
    </xf>
    <xf numFmtId="0" fontId="2" fillId="0" borderId="0" xfId="2" applyFill="1" applyBorder="1"/>
    <xf numFmtId="0" fontId="18" fillId="3" borderId="0" xfId="0" applyFont="1" applyFill="1"/>
    <xf numFmtId="0" fontId="18" fillId="3" borderId="0" xfId="0" applyFont="1" applyFill="1" applyAlignment="1">
      <alignment horizontal="left"/>
    </xf>
    <xf numFmtId="0" fontId="17" fillId="6" borderId="12" xfId="3" applyFont="1" applyBorder="1">
      <alignment horizontal="left" vertical="center"/>
    </xf>
    <xf numFmtId="0" fontId="17" fillId="6" borderId="13" xfId="3" applyFont="1" applyBorder="1">
      <alignment horizontal="left" vertical="center"/>
    </xf>
    <xf numFmtId="0" fontId="18" fillId="3" borderId="0" xfId="0" applyFont="1" applyFill="1" applyBorder="1"/>
    <xf numFmtId="0" fontId="18" fillId="3" borderId="32" xfId="0" applyFont="1" applyFill="1" applyBorder="1"/>
    <xf numFmtId="0" fontId="18" fillId="3" borderId="33" xfId="0" applyFont="1" applyFill="1" applyBorder="1"/>
    <xf numFmtId="0" fontId="18" fillId="3" borderId="31" xfId="0" applyFont="1" applyFill="1" applyBorder="1"/>
    <xf numFmtId="0" fontId="18" fillId="3" borderId="34" xfId="0" applyFont="1" applyFill="1" applyBorder="1"/>
    <xf numFmtId="0" fontId="20" fillId="3" borderId="0" xfId="0" applyFont="1" applyFill="1"/>
    <xf numFmtId="0" fontId="20" fillId="2" borderId="42" xfId="0" applyFont="1" applyFill="1" applyBorder="1"/>
    <xf numFmtId="0" fontId="18" fillId="3" borderId="9" xfId="0" applyFont="1" applyFill="1" applyBorder="1"/>
    <xf numFmtId="0" fontId="18" fillId="3" borderId="10" xfId="0" applyFont="1" applyFill="1" applyBorder="1"/>
    <xf numFmtId="0" fontId="18" fillId="3" borderId="9" xfId="0" applyFont="1" applyFill="1" applyBorder="1" applyAlignment="1">
      <alignment horizontal="left"/>
    </xf>
    <xf numFmtId="0" fontId="18" fillId="3" borderId="10" xfId="0" applyFont="1" applyFill="1" applyBorder="1" applyAlignment="1">
      <alignment horizontal="left"/>
    </xf>
    <xf numFmtId="0" fontId="20" fillId="2" borderId="27" xfId="0" applyFont="1" applyFill="1" applyBorder="1"/>
    <xf numFmtId="0" fontId="18" fillId="2" borderId="28" xfId="0" applyFont="1" applyFill="1" applyBorder="1"/>
    <xf numFmtId="0" fontId="18" fillId="2" borderId="29" xfId="0" applyFont="1" applyFill="1" applyBorder="1"/>
    <xf numFmtId="0" fontId="20" fillId="3" borderId="17" xfId="0" applyFont="1" applyFill="1" applyBorder="1" applyAlignment="1">
      <alignment horizontal="center"/>
    </xf>
    <xf numFmtId="0" fontId="20" fillId="3" borderId="1" xfId="0" applyFont="1" applyFill="1" applyBorder="1" applyAlignment="1">
      <alignment horizontal="center"/>
    </xf>
    <xf numFmtId="0" fontId="20" fillId="3" borderId="18" xfId="0" applyFont="1" applyFill="1" applyBorder="1" applyAlignment="1">
      <alignment horizontal="center"/>
    </xf>
    <xf numFmtId="0" fontId="18" fillId="3" borderId="17" xfId="0" applyFont="1" applyFill="1" applyBorder="1" applyAlignment="1">
      <alignment horizontal="center"/>
    </xf>
    <xf numFmtId="168" fontId="18" fillId="3" borderId="1" xfId="0" applyNumberFormat="1" applyFont="1" applyFill="1" applyBorder="1" applyAlignment="1">
      <alignment horizontal="center"/>
    </xf>
    <xf numFmtId="168" fontId="18" fillId="3" borderId="18" xfId="0" applyNumberFormat="1" applyFont="1" applyFill="1" applyBorder="1" applyAlignment="1">
      <alignment horizontal="center"/>
    </xf>
    <xf numFmtId="0" fontId="18" fillId="3" borderId="19" xfId="0" applyFont="1" applyFill="1" applyBorder="1" applyAlignment="1">
      <alignment horizontal="center"/>
    </xf>
    <xf numFmtId="0" fontId="19" fillId="3" borderId="0" xfId="0" applyFont="1" applyFill="1"/>
    <xf numFmtId="0" fontId="4" fillId="0" borderId="0" xfId="0" applyFont="1"/>
    <xf numFmtId="0" fontId="18" fillId="3" borderId="0" xfId="0" applyFont="1" applyFill="1" applyBorder="1" applyAlignment="1">
      <alignment horizontal="center" wrapText="1"/>
    </xf>
    <xf numFmtId="0" fontId="20" fillId="2" borderId="14" xfId="0" applyFont="1" applyFill="1" applyBorder="1"/>
    <xf numFmtId="0" fontId="18" fillId="2" borderId="15" xfId="0" applyFont="1" applyFill="1" applyBorder="1"/>
    <xf numFmtId="0" fontId="18" fillId="2" borderId="16" xfId="0" applyFont="1" applyFill="1" applyBorder="1"/>
    <xf numFmtId="0" fontId="18" fillId="3" borderId="30" xfId="0" applyFont="1" applyFill="1" applyBorder="1"/>
    <xf numFmtId="0" fontId="18" fillId="3" borderId="0" xfId="0" applyFont="1" applyFill="1" applyBorder="1" applyAlignment="1">
      <alignment horizontal="left"/>
    </xf>
    <xf numFmtId="2" fontId="18" fillId="3" borderId="0" xfId="0" applyNumberFormat="1" applyFont="1" applyFill="1" applyBorder="1" applyAlignment="1">
      <alignment horizontal="center"/>
    </xf>
    <xf numFmtId="0" fontId="18" fillId="3" borderId="0" xfId="0" applyFont="1" applyFill="1" applyBorder="1" applyAlignment="1">
      <alignment horizontal="center"/>
    </xf>
    <xf numFmtId="0" fontId="20" fillId="2" borderId="30" xfId="0" quotePrefix="1" applyFont="1" applyFill="1" applyBorder="1"/>
    <xf numFmtId="0" fontId="18" fillId="2" borderId="0" xfId="0" applyFont="1" applyFill="1" applyBorder="1"/>
    <xf numFmtId="0" fontId="18" fillId="2" borderId="31" xfId="0" applyFont="1" applyFill="1" applyBorder="1"/>
    <xf numFmtId="0" fontId="22" fillId="3" borderId="30" xfId="0" applyFont="1" applyFill="1" applyBorder="1"/>
    <xf numFmtId="0" fontId="20" fillId="3" borderId="0" xfId="0" applyFont="1" applyFill="1" applyBorder="1" applyAlignment="1">
      <alignment horizontal="center"/>
    </xf>
    <xf numFmtId="0" fontId="18" fillId="3" borderId="30" xfId="0" applyFont="1" applyFill="1" applyBorder="1" applyAlignment="1">
      <alignment horizontal="left"/>
    </xf>
    <xf numFmtId="0" fontId="18" fillId="3" borderId="32" xfId="0" applyFont="1" applyFill="1" applyBorder="1" applyAlignment="1">
      <alignment horizontal="left"/>
    </xf>
    <xf numFmtId="0" fontId="20" fillId="2" borderId="14" xfId="0" applyFont="1" applyFill="1" applyBorder="1" applyAlignment="1">
      <alignment horizontal="centerContinuous"/>
    </xf>
    <xf numFmtId="0" fontId="20" fillId="2" borderId="15" xfId="0" applyFont="1" applyFill="1" applyBorder="1" applyAlignment="1">
      <alignment horizontal="centerContinuous"/>
    </xf>
    <xf numFmtId="0" fontId="20" fillId="2" borderId="16" xfId="0" applyFont="1" applyFill="1" applyBorder="1" applyAlignment="1">
      <alignment horizontal="centerContinuous"/>
    </xf>
    <xf numFmtId="0" fontId="18" fillId="3" borderId="4" xfId="0" applyFont="1" applyFill="1" applyBorder="1" applyAlignment="1">
      <alignment horizontal="centerContinuous"/>
    </xf>
    <xf numFmtId="0" fontId="18" fillId="3" borderId="1" xfId="0" applyFont="1" applyFill="1" applyBorder="1" applyAlignment="1">
      <alignment horizontal="center"/>
    </xf>
    <xf numFmtId="0" fontId="18" fillId="3" borderId="18" xfId="0" applyFont="1" applyFill="1" applyBorder="1" applyAlignment="1">
      <alignment horizontal="center"/>
    </xf>
    <xf numFmtId="0" fontId="18" fillId="3" borderId="20" xfId="0" applyFont="1" applyFill="1" applyBorder="1" applyAlignment="1">
      <alignment horizontal="center"/>
    </xf>
    <xf numFmtId="0" fontId="20" fillId="3" borderId="17" xfId="0" applyFont="1" applyFill="1" applyBorder="1" applyAlignment="1">
      <alignment horizontal="left"/>
    </xf>
    <xf numFmtId="2" fontId="18" fillId="3" borderId="1" xfId="0" applyNumberFormat="1" applyFont="1" applyFill="1" applyBorder="1" applyAlignment="1">
      <alignment horizontal="center"/>
    </xf>
    <xf numFmtId="0" fontId="18" fillId="3" borderId="21" xfId="0" applyFont="1" applyFill="1" applyBorder="1" applyAlignment="1">
      <alignment horizontal="center"/>
    </xf>
    <xf numFmtId="0" fontId="20" fillId="3" borderId="19" xfId="0" applyFont="1" applyFill="1" applyBorder="1" applyAlignment="1">
      <alignment horizontal="center"/>
    </xf>
    <xf numFmtId="0" fontId="18" fillId="3" borderId="0" xfId="0" applyFont="1" applyFill="1" applyBorder="1" applyAlignment="1">
      <alignment horizontal="right" wrapText="1"/>
    </xf>
    <xf numFmtId="0" fontId="20" fillId="2" borderId="27" xfId="0" applyFont="1" applyFill="1" applyBorder="1" applyAlignment="1">
      <alignment horizontal="centerContinuous"/>
    </xf>
    <xf numFmtId="0" fontId="20" fillId="2" borderId="28" xfId="0" applyFont="1" applyFill="1" applyBorder="1" applyAlignment="1">
      <alignment horizontal="centerContinuous"/>
    </xf>
    <xf numFmtId="0" fontId="20" fillId="3" borderId="23" xfId="0" applyFont="1" applyFill="1" applyBorder="1" applyAlignment="1">
      <alignment horizontal="centerContinuous"/>
    </xf>
    <xf numFmtId="0" fontId="20" fillId="3" borderId="5" xfId="0" applyFont="1" applyFill="1" applyBorder="1" applyAlignment="1">
      <alignment horizontal="centerContinuous"/>
    </xf>
    <xf numFmtId="0" fontId="18" fillId="3" borderId="5" xfId="0" applyFont="1" applyFill="1" applyBorder="1" applyAlignment="1">
      <alignment horizontal="centerContinuous"/>
    </xf>
    <xf numFmtId="0" fontId="20" fillId="3" borderId="4" xfId="0" applyFont="1" applyFill="1" applyBorder="1" applyAlignment="1">
      <alignment horizontal="centerContinuous"/>
    </xf>
    <xf numFmtId="0" fontId="20" fillId="3" borderId="2" xfId="0" applyFont="1" applyFill="1" applyBorder="1" applyAlignment="1">
      <alignment horizontal="centerContinuous"/>
    </xf>
    <xf numFmtId="0" fontId="20" fillId="3" borderId="22" xfId="0" applyFont="1" applyFill="1" applyBorder="1" applyAlignment="1">
      <alignment horizontal="centerContinuous"/>
    </xf>
    <xf numFmtId="0" fontId="20" fillId="3" borderId="26" xfId="0" applyFont="1" applyFill="1" applyBorder="1" applyAlignment="1">
      <alignment horizontal="centerContinuous" vertical="center" wrapText="1"/>
    </xf>
    <xf numFmtId="0" fontId="20" fillId="3" borderId="8" xfId="0" applyFont="1" applyFill="1" applyBorder="1" applyAlignment="1">
      <alignment horizontal="centerContinuous" vertical="center" wrapText="1"/>
    </xf>
    <xf numFmtId="0" fontId="20" fillId="3" borderId="52" xfId="0" applyFont="1" applyFill="1" applyBorder="1" applyAlignment="1">
      <alignment horizontal="centerContinuous" vertical="center" wrapText="1"/>
    </xf>
    <xf numFmtId="0" fontId="20" fillId="3" borderId="53" xfId="0" applyFont="1" applyFill="1" applyBorder="1" applyAlignment="1">
      <alignment horizontal="centerContinuous" vertical="center" wrapText="1"/>
    </xf>
    <xf numFmtId="0" fontId="20" fillId="3" borderId="26" xfId="0" applyFont="1" applyFill="1" applyBorder="1" applyAlignment="1">
      <alignment horizontal="center" vertical="center" wrapText="1"/>
    </xf>
    <xf numFmtId="0" fontId="20" fillId="3" borderId="8" xfId="0" applyFont="1" applyFill="1" applyBorder="1" applyAlignment="1">
      <alignment horizontal="center" vertical="center" wrapText="1"/>
    </xf>
    <xf numFmtId="164" fontId="18" fillId="3" borderId="35" xfId="0" applyNumberFormat="1" applyFont="1" applyFill="1" applyBorder="1" applyAlignment="1">
      <alignment horizontal="center" wrapText="1"/>
    </xf>
    <xf numFmtId="164" fontId="18" fillId="3" borderId="48" xfId="0" applyNumberFormat="1" applyFont="1" applyFill="1" applyBorder="1" applyAlignment="1">
      <alignment horizontal="center" wrapText="1"/>
    </xf>
    <xf numFmtId="164" fontId="18" fillId="3" borderId="1" xfId="0" applyNumberFormat="1" applyFont="1" applyFill="1" applyBorder="1" applyAlignment="1">
      <alignment horizontal="center"/>
    </xf>
    <xf numFmtId="2" fontId="18" fillId="3" borderId="50" xfId="0" applyNumberFormat="1" applyFont="1" applyFill="1" applyBorder="1" applyAlignment="1">
      <alignment horizontal="center" wrapText="1"/>
    </xf>
    <xf numFmtId="2" fontId="18" fillId="3" borderId="7" xfId="0" applyNumberFormat="1" applyFont="1" applyFill="1" applyBorder="1" applyAlignment="1">
      <alignment horizontal="center" wrapText="1"/>
    </xf>
    <xf numFmtId="2" fontId="18" fillId="3" borderId="36" xfId="0" applyNumberFormat="1" applyFont="1" applyFill="1" applyBorder="1" applyAlignment="1">
      <alignment horizontal="center" wrapText="1"/>
    </xf>
    <xf numFmtId="164" fontId="18" fillId="3" borderId="37" xfId="0" applyNumberFormat="1" applyFont="1" applyFill="1" applyBorder="1" applyAlignment="1">
      <alignment horizontal="center" wrapText="1"/>
    </xf>
    <xf numFmtId="164" fontId="18" fillId="3" borderId="49" xfId="0" applyNumberFormat="1" applyFont="1" applyFill="1" applyBorder="1" applyAlignment="1">
      <alignment horizontal="center" wrapText="1"/>
    </xf>
    <xf numFmtId="2" fontId="18" fillId="3" borderId="51" xfId="0" applyNumberFormat="1" applyFont="1" applyFill="1" applyBorder="1" applyAlignment="1">
      <alignment horizontal="center" wrapText="1"/>
    </xf>
    <xf numFmtId="2" fontId="18" fillId="3" borderId="6" xfId="0" applyNumberFormat="1" applyFont="1" applyFill="1" applyBorder="1" applyAlignment="1">
      <alignment horizontal="center" wrapText="1"/>
    </xf>
    <xf numFmtId="2" fontId="18" fillId="3" borderId="38" xfId="0" applyNumberFormat="1" applyFont="1" applyFill="1" applyBorder="1" applyAlignment="1">
      <alignment horizontal="center" wrapText="1"/>
    </xf>
    <xf numFmtId="164" fontId="18" fillId="3" borderId="39" xfId="0" applyNumberFormat="1" applyFont="1" applyFill="1" applyBorder="1" applyAlignment="1">
      <alignment horizontal="center" wrapText="1"/>
    </xf>
    <xf numFmtId="164" fontId="18" fillId="3" borderId="54" xfId="0" applyNumberFormat="1" applyFont="1" applyFill="1" applyBorder="1" applyAlignment="1">
      <alignment horizontal="center" wrapText="1"/>
    </xf>
    <xf numFmtId="164" fontId="18" fillId="3" borderId="17" xfId="0" applyNumberFormat="1" applyFont="1" applyFill="1" applyBorder="1" applyAlignment="1">
      <alignment horizontal="center" wrapText="1"/>
    </xf>
    <xf numFmtId="164" fontId="18" fillId="3" borderId="1" xfId="0" applyNumberFormat="1" applyFont="1" applyFill="1" applyBorder="1" applyAlignment="1">
      <alignment horizontal="center" wrapText="1"/>
    </xf>
    <xf numFmtId="164" fontId="18" fillId="3" borderId="55" xfId="0" applyNumberFormat="1" applyFont="1" applyFill="1" applyBorder="1" applyAlignment="1">
      <alignment horizontal="center"/>
    </xf>
    <xf numFmtId="164" fontId="18" fillId="3" borderId="3" xfId="0" applyNumberFormat="1" applyFont="1" applyFill="1" applyBorder="1" applyAlignment="1">
      <alignment horizontal="center"/>
    </xf>
    <xf numFmtId="2" fontId="18" fillId="3" borderId="56" xfId="0" applyNumberFormat="1" applyFont="1" applyFill="1" applyBorder="1" applyAlignment="1">
      <alignment horizontal="center" wrapText="1"/>
    </xf>
    <xf numFmtId="2" fontId="18" fillId="3" borderId="40" xfId="0" applyNumberFormat="1" applyFont="1" applyFill="1" applyBorder="1" applyAlignment="1">
      <alignment horizontal="center" wrapText="1"/>
    </xf>
    <xf numFmtId="2" fontId="18" fillId="3" borderId="41" xfId="0" applyNumberFormat="1" applyFont="1" applyFill="1" applyBorder="1" applyAlignment="1">
      <alignment horizontal="center" wrapText="1"/>
    </xf>
    <xf numFmtId="2" fontId="18" fillId="3" borderId="1" xfId="0" applyNumberFormat="1" applyFont="1" applyFill="1" applyBorder="1" applyAlignment="1">
      <alignment horizontal="center" wrapText="1"/>
    </xf>
    <xf numFmtId="2" fontId="18" fillId="3" borderId="18" xfId="0" applyNumberFormat="1" applyFont="1" applyFill="1" applyBorder="1" applyAlignment="1">
      <alignment horizontal="center" wrapText="1"/>
    </xf>
    <xf numFmtId="164" fontId="18" fillId="3" borderId="19" xfId="0" applyNumberFormat="1" applyFont="1" applyFill="1" applyBorder="1" applyAlignment="1">
      <alignment horizontal="center" wrapText="1"/>
    </xf>
    <xf numFmtId="164" fontId="18" fillId="3" borderId="20" xfId="0" applyNumberFormat="1" applyFont="1" applyFill="1" applyBorder="1" applyAlignment="1">
      <alignment horizontal="center" wrapText="1"/>
    </xf>
    <xf numFmtId="2" fontId="18" fillId="3" borderId="20" xfId="0" applyNumberFormat="1" applyFont="1" applyFill="1" applyBorder="1" applyAlignment="1">
      <alignment horizontal="center" wrapText="1"/>
    </xf>
    <xf numFmtId="2" fontId="18" fillId="3" borderId="20" xfId="0" applyNumberFormat="1" applyFont="1" applyFill="1" applyBorder="1" applyAlignment="1">
      <alignment horizontal="center"/>
    </xf>
    <xf numFmtId="2" fontId="18" fillId="3" borderId="21" xfId="0" applyNumberFormat="1" applyFont="1" applyFill="1" applyBorder="1" applyAlignment="1">
      <alignment horizontal="center" wrapText="1"/>
    </xf>
    <xf numFmtId="0" fontId="20" fillId="2" borderId="27" xfId="0" applyFont="1" applyFill="1" applyBorder="1" applyAlignment="1">
      <alignment horizontal="left"/>
    </xf>
    <xf numFmtId="0" fontId="18" fillId="2" borderId="29" xfId="0" applyFont="1" applyFill="1" applyBorder="1" applyAlignment="1">
      <alignment horizontal="center"/>
    </xf>
    <xf numFmtId="0" fontId="24" fillId="3" borderId="0" xfId="0" applyFont="1" applyFill="1"/>
    <xf numFmtId="2" fontId="18" fillId="3" borderId="31" xfId="0" applyNumberFormat="1" applyFont="1" applyFill="1" applyBorder="1" applyAlignment="1">
      <alignment horizontal="center"/>
    </xf>
    <xf numFmtId="2" fontId="18" fillId="3" borderId="34" xfId="0" applyNumberFormat="1" applyFont="1" applyFill="1" applyBorder="1" applyAlignment="1">
      <alignment horizontal="center"/>
    </xf>
    <xf numFmtId="0" fontId="20" fillId="2" borderId="12" xfId="0" applyFont="1" applyFill="1" applyBorder="1" applyAlignment="1">
      <alignment horizontal="left"/>
    </xf>
    <xf numFmtId="0" fontId="18" fillId="2" borderId="13" xfId="0" applyFont="1" applyFill="1" applyBorder="1" applyAlignment="1">
      <alignment horizontal="left"/>
    </xf>
    <xf numFmtId="0" fontId="20" fillId="2" borderId="27" xfId="0" quotePrefix="1" applyFont="1" applyFill="1" applyBorder="1"/>
    <xf numFmtId="2" fontId="18" fillId="0" borderId="31" xfId="0" applyNumberFormat="1" applyFont="1" applyFill="1" applyBorder="1" applyAlignment="1">
      <alignment horizontal="center"/>
    </xf>
    <xf numFmtId="0" fontId="20" fillId="3" borderId="31" xfId="0" applyFont="1" applyFill="1" applyBorder="1" applyAlignment="1">
      <alignment horizontal="center" wrapText="1"/>
    </xf>
    <xf numFmtId="2" fontId="18" fillId="4" borderId="2" xfId="0" applyNumberFormat="1" applyFont="1" applyFill="1" applyBorder="1" applyAlignment="1">
      <alignment horizontal="center"/>
    </xf>
    <xf numFmtId="2" fontId="21" fillId="3" borderId="0" xfId="0" applyNumberFormat="1" applyFont="1" applyFill="1" applyBorder="1" applyAlignment="1">
      <alignment horizontal="center"/>
    </xf>
    <xf numFmtId="2" fontId="18" fillId="4" borderId="47" xfId="0" applyNumberFormat="1" applyFont="1" applyFill="1" applyBorder="1" applyAlignment="1">
      <alignment horizontal="center"/>
    </xf>
    <xf numFmtId="0" fontId="18" fillId="3" borderId="31" xfId="0" applyFont="1" applyFill="1" applyBorder="1" applyAlignment="1">
      <alignment horizontal="center"/>
    </xf>
    <xf numFmtId="165" fontId="18" fillId="3" borderId="0" xfId="0" applyNumberFormat="1" applyFont="1" applyFill="1" applyBorder="1" applyAlignment="1">
      <alignment horizontal="center"/>
    </xf>
    <xf numFmtId="0" fontId="18" fillId="3" borderId="34" xfId="0" applyFont="1" applyFill="1" applyBorder="1" applyAlignment="1">
      <alignment horizontal="center"/>
    </xf>
    <xf numFmtId="0" fontId="18" fillId="3" borderId="27" xfId="0" applyFont="1" applyFill="1" applyBorder="1"/>
    <xf numFmtId="0" fontId="18" fillId="3" borderId="28" xfId="0" applyFont="1" applyFill="1" applyBorder="1"/>
    <xf numFmtId="0" fontId="21" fillId="3" borderId="30" xfId="0" applyFont="1" applyFill="1" applyBorder="1"/>
    <xf numFmtId="2" fontId="18" fillId="4" borderId="0" xfId="0" applyNumberFormat="1" applyFont="1" applyFill="1" applyBorder="1" applyAlignment="1">
      <alignment horizontal="center"/>
    </xf>
    <xf numFmtId="0" fontId="26" fillId="3" borderId="0" xfId="0" applyFont="1" applyFill="1"/>
    <xf numFmtId="2" fontId="18" fillId="4" borderId="1" xfId="0" applyNumberFormat="1" applyFont="1" applyFill="1" applyBorder="1" applyAlignment="1">
      <alignment horizontal="center"/>
    </xf>
    <xf numFmtId="166" fontId="18" fillId="3" borderId="34" xfId="0" applyNumberFormat="1" applyFont="1" applyFill="1" applyBorder="1" applyAlignment="1">
      <alignment horizontal="center"/>
    </xf>
    <xf numFmtId="0" fontId="20" fillId="3" borderId="0" xfId="0" applyFont="1" applyFill="1" applyBorder="1" applyAlignment="1">
      <alignment horizontal="center"/>
    </xf>
    <xf numFmtId="0" fontId="18" fillId="0" borderId="0" xfId="0" applyFont="1" applyFill="1"/>
    <xf numFmtId="0" fontId="13" fillId="0" borderId="0" xfId="2" applyFont="1" applyProtection="1"/>
    <xf numFmtId="0" fontId="4" fillId="0" borderId="0" xfId="2" applyFont="1" applyProtection="1"/>
    <xf numFmtId="0" fontId="13" fillId="0" borderId="0" xfId="2" applyFont="1" applyBorder="1" applyProtection="1"/>
    <xf numFmtId="0" fontId="4" fillId="0" borderId="0" xfId="2" applyFont="1" applyBorder="1" applyProtection="1"/>
    <xf numFmtId="0" fontId="17" fillId="6" borderId="63" xfId="3" applyFont="1" applyBorder="1">
      <alignment horizontal="left" vertical="center"/>
    </xf>
    <xf numFmtId="0" fontId="17" fillId="6" borderId="63" xfId="3" applyFont="1" applyFill="1" applyBorder="1" applyAlignment="1">
      <alignment horizontal="left" vertical="center"/>
    </xf>
    <xf numFmtId="0" fontId="17" fillId="6" borderId="13" xfId="3" applyFont="1" applyFill="1" applyBorder="1" applyAlignment="1">
      <alignment horizontal="left" vertical="center"/>
    </xf>
    <xf numFmtId="0" fontId="14" fillId="0" borderId="0" xfId="15" applyAlignment="1" applyProtection="1">
      <protection locked="0"/>
    </xf>
    <xf numFmtId="0" fontId="28" fillId="3" borderId="0" xfId="0" applyFont="1" applyFill="1"/>
    <xf numFmtId="0" fontId="28" fillId="0" borderId="30" xfId="2" applyNumberFormat="1" applyFont="1" applyBorder="1"/>
    <xf numFmtId="0" fontId="31" fillId="0" borderId="0" xfId="15" applyFont="1" applyAlignment="1" applyProtection="1">
      <protection locked="0"/>
    </xf>
    <xf numFmtId="0" fontId="28" fillId="3" borderId="0" xfId="0" applyFont="1" applyFill="1" applyBorder="1"/>
    <xf numFmtId="0" fontId="28" fillId="3" borderId="31" xfId="0" applyFont="1" applyFill="1" applyBorder="1"/>
    <xf numFmtId="0" fontId="28" fillId="3" borderId="33" xfId="0" applyFont="1" applyFill="1" applyBorder="1"/>
    <xf numFmtId="0" fontId="28" fillId="3" borderId="30" xfId="0" applyFont="1" applyFill="1" applyBorder="1"/>
    <xf numFmtId="0" fontId="26" fillId="3" borderId="32" xfId="0" applyFont="1" applyFill="1" applyBorder="1"/>
    <xf numFmtId="164" fontId="28" fillId="3" borderId="0" xfId="0" applyNumberFormat="1" applyFont="1" applyFill="1"/>
    <xf numFmtId="2" fontId="28" fillId="3" borderId="0" xfId="0" applyNumberFormat="1" applyFont="1" applyFill="1" applyBorder="1" applyAlignment="1">
      <alignment horizontal="center"/>
    </xf>
    <xf numFmtId="0" fontId="26" fillId="2" borderId="27" xfId="0" applyFont="1" applyFill="1" applyBorder="1"/>
    <xf numFmtId="0" fontId="28" fillId="2" borderId="28" xfId="0" applyFont="1" applyFill="1" applyBorder="1"/>
    <xf numFmtId="0" fontId="28" fillId="2" borderId="29" xfId="0" applyFont="1" applyFill="1" applyBorder="1"/>
    <xf numFmtId="0" fontId="26" fillId="2" borderId="30" xfId="0" quotePrefix="1" applyFont="1" applyFill="1" applyBorder="1"/>
    <xf numFmtId="0" fontId="28" fillId="2" borderId="0" xfId="0" applyFont="1" applyFill="1" applyBorder="1"/>
    <xf numFmtId="0" fontId="28" fillId="2" borderId="31" xfId="0" applyFont="1" applyFill="1" applyBorder="1"/>
    <xf numFmtId="0" fontId="33" fillId="3" borderId="30" xfId="0" applyFont="1" applyFill="1" applyBorder="1"/>
    <xf numFmtId="0" fontId="28" fillId="3" borderId="0" xfId="0" applyFont="1" applyFill="1" applyBorder="1" applyAlignment="1">
      <alignment vertical="top"/>
    </xf>
    <xf numFmtId="0" fontId="28" fillId="3" borderId="0" xfId="0" applyFont="1" applyFill="1" applyAlignment="1">
      <alignment horizontal="left"/>
    </xf>
    <xf numFmtId="0" fontId="35" fillId="0" borderId="0" xfId="15" applyFont="1" applyAlignment="1" applyProtection="1">
      <protection locked="0"/>
    </xf>
    <xf numFmtId="0" fontId="29" fillId="6" borderId="12" xfId="3" applyFont="1" applyBorder="1">
      <alignment horizontal="left" vertical="center"/>
    </xf>
    <xf numFmtId="0" fontId="29" fillId="6" borderId="63" xfId="3" quotePrefix="1" applyFont="1" applyBorder="1">
      <alignment horizontal="left" vertical="center"/>
    </xf>
    <xf numFmtId="0" fontId="29" fillId="6" borderId="13" xfId="3" applyFont="1" applyBorder="1">
      <alignment horizontal="left" vertical="center"/>
    </xf>
    <xf numFmtId="0" fontId="37" fillId="0" borderId="0" xfId="10" quotePrefix="1" applyFont="1" applyFill="1" applyBorder="1" applyAlignment="1">
      <alignment horizontal="center" vertical="center"/>
    </xf>
    <xf numFmtId="0" fontId="37" fillId="0" borderId="0" xfId="10" quotePrefix="1" applyFont="1" applyFill="1" applyBorder="1" applyAlignment="1"/>
    <xf numFmtId="0" fontId="38" fillId="6" borderId="14" xfId="3" applyFont="1" applyBorder="1" applyAlignment="1">
      <alignment vertical="center"/>
    </xf>
    <xf numFmtId="0" fontId="38" fillId="6" borderId="16" xfId="3" applyFont="1" applyBorder="1">
      <alignment horizontal="left" vertical="center"/>
    </xf>
    <xf numFmtId="0" fontId="28" fillId="0" borderId="0" xfId="0" applyFont="1" applyFill="1"/>
    <xf numFmtId="0" fontId="28" fillId="3" borderId="65" xfId="0" applyFont="1" applyFill="1" applyBorder="1"/>
    <xf numFmtId="0" fontId="28" fillId="3" borderId="65" xfId="0" applyFont="1" applyFill="1" applyBorder="1" applyAlignment="1">
      <alignment wrapText="1"/>
    </xf>
    <xf numFmtId="0" fontId="28" fillId="3" borderId="66" xfId="0" applyFont="1" applyFill="1" applyBorder="1"/>
    <xf numFmtId="0" fontId="3" fillId="6" borderId="12" xfId="3" applyBorder="1" applyProtection="1">
      <alignment horizontal="left" vertical="center"/>
    </xf>
    <xf numFmtId="0" fontId="4" fillId="0" borderId="69" xfId="2" applyFont="1" applyBorder="1" applyProtection="1"/>
    <xf numFmtId="0" fontId="4" fillId="0" borderId="70" xfId="2" applyFont="1" applyBorder="1" applyProtection="1"/>
    <xf numFmtId="0" fontId="13" fillId="0" borderId="69" xfId="2" applyFont="1" applyBorder="1" applyProtection="1"/>
    <xf numFmtId="0" fontId="13" fillId="0" borderId="70" xfId="2" applyFont="1" applyBorder="1" applyProtection="1"/>
    <xf numFmtId="0" fontId="13" fillId="0" borderId="71" xfId="2" applyFont="1" applyBorder="1" applyProtection="1"/>
    <xf numFmtId="0" fontId="13" fillId="0" borderId="72" xfId="2" applyFont="1" applyBorder="1" applyProtection="1"/>
    <xf numFmtId="0" fontId="4" fillId="0" borderId="73" xfId="2" applyFont="1" applyBorder="1" applyProtection="1"/>
    <xf numFmtId="0" fontId="4" fillId="0" borderId="74" xfId="2" applyFont="1" applyBorder="1" applyProtection="1"/>
    <xf numFmtId="0" fontId="29" fillId="6" borderId="14" xfId="3" applyFont="1" applyBorder="1" applyAlignment="1">
      <alignment horizontal="left" vertical="center"/>
    </xf>
    <xf numFmtId="0" fontId="17" fillId="6" borderId="16" xfId="3" applyFont="1" applyBorder="1" applyAlignment="1">
      <alignment horizontal="left" vertical="center"/>
    </xf>
    <xf numFmtId="0" fontId="17" fillId="3" borderId="30" xfId="3" applyFont="1" applyFill="1" applyBorder="1" applyAlignment="1">
      <alignment horizontal="left" vertical="center"/>
    </xf>
    <xf numFmtId="0" fontId="17" fillId="3" borderId="25" xfId="3" applyFont="1" applyFill="1" applyBorder="1" applyAlignment="1">
      <alignment horizontal="left" vertical="center"/>
    </xf>
    <xf numFmtId="0" fontId="40" fillId="3" borderId="30" xfId="3" applyFont="1" applyFill="1" applyBorder="1" applyAlignment="1">
      <alignment horizontal="center" vertical="center"/>
    </xf>
    <xf numFmtId="0" fontId="40" fillId="3" borderId="25" xfId="3" applyFont="1" applyFill="1" applyBorder="1" applyAlignment="1">
      <alignment horizontal="center" vertical="center"/>
    </xf>
    <xf numFmtId="0" fontId="13" fillId="0" borderId="66" xfId="18" applyFont="1" applyFill="1" applyBorder="1" applyAlignment="1">
      <alignment vertical="center"/>
    </xf>
    <xf numFmtId="0" fontId="41" fillId="0" borderId="81" xfId="15" applyFont="1" applyBorder="1" applyAlignment="1" applyProtection="1">
      <alignment vertical="center"/>
      <protection locked="0"/>
    </xf>
    <xf numFmtId="0" fontId="13" fillId="0" borderId="67" xfId="18" applyFont="1" applyFill="1" applyBorder="1" applyAlignment="1">
      <alignment vertical="center"/>
    </xf>
    <xf numFmtId="0" fontId="41" fillId="0" borderId="82" xfId="15" applyFont="1" applyBorder="1" applyAlignment="1" applyProtection="1">
      <alignment vertical="center"/>
      <protection locked="0"/>
    </xf>
    <xf numFmtId="0" fontId="13" fillId="0" borderId="83" xfId="18" applyFont="1" applyFill="1" applyBorder="1" applyAlignment="1">
      <alignment vertical="center"/>
    </xf>
    <xf numFmtId="0" fontId="41" fillId="0" borderId="84" xfId="15" applyFont="1" applyBorder="1" applyAlignment="1" applyProtection="1">
      <alignment vertical="center"/>
      <protection locked="0"/>
    </xf>
    <xf numFmtId="0" fontId="14" fillId="0" borderId="81" xfId="15" applyBorder="1" applyAlignment="1" applyProtection="1">
      <alignment vertical="center"/>
      <protection locked="0"/>
    </xf>
    <xf numFmtId="0" fontId="36" fillId="20" borderId="21" xfId="14" applyFont="1" applyFill="1" applyBorder="1" applyProtection="1">
      <alignment horizontal="center" vertical="center"/>
      <protection locked="0"/>
    </xf>
    <xf numFmtId="0" fontId="36" fillId="20" borderId="18" xfId="14" applyFont="1" applyFill="1" applyBorder="1" applyAlignment="1" applyProtection="1">
      <alignment horizontal="center" vertical="center"/>
      <protection locked="0"/>
    </xf>
    <xf numFmtId="0" fontId="36" fillId="20" borderId="21" xfId="14" applyFont="1" applyFill="1" applyBorder="1" applyAlignment="1" applyProtection="1">
      <alignment horizontal="center" vertical="center"/>
      <protection locked="0"/>
    </xf>
    <xf numFmtId="0" fontId="28" fillId="20" borderId="18" xfId="0" applyFont="1" applyFill="1" applyBorder="1" applyAlignment="1" applyProtection="1">
      <alignment horizontal="center"/>
      <protection locked="0"/>
    </xf>
    <xf numFmtId="168" fontId="44" fillId="17" borderId="18" xfId="0" applyNumberFormat="1" applyFont="1" applyFill="1" applyBorder="1" applyAlignment="1">
      <alignment horizontal="center"/>
    </xf>
    <xf numFmtId="168" fontId="44" fillId="17" borderId="21" xfId="0" applyNumberFormat="1" applyFont="1" applyFill="1" applyBorder="1" applyAlignment="1">
      <alignment horizontal="center"/>
    </xf>
    <xf numFmtId="0" fontId="18" fillId="20" borderId="8" xfId="0" applyFont="1" applyFill="1" applyBorder="1" applyAlignment="1" applyProtection="1">
      <alignment horizontal="center" wrapText="1"/>
      <protection locked="0"/>
    </xf>
    <xf numFmtId="0" fontId="18" fillId="20" borderId="1" xfId="0" applyFont="1" applyFill="1" applyBorder="1" applyAlignment="1" applyProtection="1">
      <alignment horizontal="center"/>
      <protection locked="0"/>
    </xf>
    <xf numFmtId="0" fontId="18" fillId="20" borderId="20" xfId="0" applyFont="1" applyFill="1" applyBorder="1" applyAlignment="1" applyProtection="1">
      <alignment horizontal="center"/>
      <protection locked="0"/>
    </xf>
    <xf numFmtId="2" fontId="28" fillId="20" borderId="1" xfId="0" applyNumberFormat="1" applyFont="1" applyFill="1" applyBorder="1" applyAlignment="1" applyProtection="1">
      <alignment horizontal="center"/>
      <protection locked="0"/>
    </xf>
    <xf numFmtId="164" fontId="44" fillId="17" borderId="1" xfId="0" applyNumberFormat="1" applyFont="1" applyFill="1" applyBorder="1" applyAlignment="1">
      <alignment horizontal="center"/>
    </xf>
    <xf numFmtId="2" fontId="44" fillId="17" borderId="20" xfId="0" applyNumberFormat="1" applyFont="1" applyFill="1" applyBorder="1" applyAlignment="1">
      <alignment horizontal="center"/>
    </xf>
    <xf numFmtId="0" fontId="28" fillId="3" borderId="67" xfId="0" applyFont="1" applyFill="1" applyBorder="1"/>
    <xf numFmtId="0" fontId="28" fillId="3" borderId="85" xfId="0" applyFont="1" applyFill="1" applyBorder="1"/>
    <xf numFmtId="0" fontId="28" fillId="2" borderId="13" xfId="0" applyFont="1" applyFill="1" applyBorder="1"/>
    <xf numFmtId="2" fontId="28" fillId="3" borderId="31" xfId="0" applyNumberFormat="1" applyFont="1" applyFill="1" applyBorder="1" applyAlignment="1">
      <alignment horizontal="center"/>
    </xf>
    <xf numFmtId="0" fontId="26" fillId="2" borderId="12" xfId="0" applyFont="1" applyFill="1" applyBorder="1"/>
    <xf numFmtId="0" fontId="28" fillId="2" borderId="63" xfId="0" applyFont="1" applyFill="1" applyBorder="1"/>
    <xf numFmtId="0" fontId="28" fillId="0" borderId="75" xfId="2" applyFont="1" applyBorder="1"/>
    <xf numFmtId="0" fontId="28" fillId="0" borderId="79" xfId="2" applyFont="1" applyBorder="1"/>
    <xf numFmtId="0" fontId="3" fillId="6" borderId="12" xfId="3" applyBorder="1">
      <alignment horizontal="left" vertical="center"/>
    </xf>
    <xf numFmtId="0" fontId="4" fillId="0" borderId="77" xfId="2" applyFont="1" applyBorder="1"/>
    <xf numFmtId="0" fontId="4" fillId="0" borderId="79" xfId="2" applyFont="1" applyBorder="1"/>
    <xf numFmtId="0" fontId="3" fillId="6" borderId="13" xfId="3" applyBorder="1">
      <alignment horizontal="left" vertical="center"/>
    </xf>
    <xf numFmtId="167" fontId="43" fillId="17" borderId="68" xfId="10" quotePrefix="1" applyNumberFormat="1" applyFont="1" applyFill="1" applyBorder="1" applyAlignment="1">
      <alignment horizontal="center" vertical="center"/>
    </xf>
    <xf numFmtId="0" fontId="28" fillId="0" borderId="92" xfId="2" applyNumberFormat="1" applyFont="1" applyBorder="1"/>
    <xf numFmtId="0" fontId="28" fillId="0" borderId="93" xfId="2" applyNumberFormat="1" applyFont="1" applyBorder="1"/>
    <xf numFmtId="0" fontId="36" fillId="20" borderId="64" xfId="14" applyFont="1" applyFill="1" applyBorder="1" applyProtection="1">
      <alignment horizontal="center" vertical="center"/>
      <protection locked="0"/>
    </xf>
    <xf numFmtId="0" fontId="28" fillId="0" borderId="94" xfId="2" applyNumberFormat="1" applyFont="1" applyBorder="1"/>
    <xf numFmtId="0" fontId="36" fillId="20" borderId="64" xfId="14" applyFont="1" applyFill="1" applyBorder="1" applyAlignment="1" applyProtection="1">
      <alignment horizontal="center" vertical="center"/>
      <protection locked="0"/>
    </xf>
    <xf numFmtId="0" fontId="28" fillId="20" borderId="64" xfId="0" applyFont="1" applyFill="1" applyBorder="1" applyAlignment="1" applyProtection="1">
      <alignment horizontal="center" wrapText="1"/>
      <protection locked="0"/>
    </xf>
    <xf numFmtId="0" fontId="29" fillId="2" borderId="13" xfId="3" applyFont="1" applyFill="1" applyBorder="1">
      <alignment horizontal="left" vertical="center"/>
    </xf>
    <xf numFmtId="0" fontId="29" fillId="2" borderId="12" xfId="3" applyFont="1" applyFill="1" applyBorder="1">
      <alignment horizontal="left" vertical="center"/>
    </xf>
    <xf numFmtId="0" fontId="28" fillId="20" borderId="64" xfId="0" applyFont="1" applyFill="1" applyBorder="1" applyAlignment="1" applyProtection="1">
      <alignment horizontal="center"/>
      <protection locked="0"/>
    </xf>
    <xf numFmtId="0" fontId="29" fillId="6" borderId="63" xfId="3" applyFont="1" applyBorder="1">
      <alignment horizontal="left" vertical="center"/>
    </xf>
    <xf numFmtId="2" fontId="43" fillId="17" borderId="53" xfId="10" quotePrefix="1" applyNumberFormat="1" applyFont="1" applyFill="1" applyBorder="1" applyAlignment="1">
      <alignment horizontal="center"/>
    </xf>
    <xf numFmtId="0" fontId="26" fillId="0" borderId="59" xfId="13" applyFont="1" applyBorder="1">
      <alignment horizontal="center" vertical="center" wrapText="1"/>
    </xf>
    <xf numFmtId="0" fontId="26" fillId="0" borderId="95" xfId="13" applyFont="1" applyBorder="1">
      <alignment horizontal="center" vertical="center" wrapText="1"/>
    </xf>
    <xf numFmtId="0" fontId="26" fillId="0" borderId="60" xfId="13" applyFont="1" applyBorder="1">
      <alignment horizontal="center" vertical="center" wrapText="1"/>
    </xf>
    <xf numFmtId="0" fontId="28" fillId="3" borderId="76" xfId="0" applyFont="1" applyFill="1" applyBorder="1"/>
    <xf numFmtId="0" fontId="28" fillId="3" borderId="78" xfId="0" applyFont="1" applyFill="1" applyBorder="1"/>
    <xf numFmtId="0" fontId="28" fillId="3" borderId="80" xfId="0" applyFont="1" applyFill="1" applyBorder="1"/>
    <xf numFmtId="0" fontId="26" fillId="0" borderId="95" xfId="2" applyFont="1" applyBorder="1" applyAlignment="1">
      <alignment horizontal="center" vertical="center"/>
    </xf>
    <xf numFmtId="0" fontId="26" fillId="0" borderId="60" xfId="2" applyFont="1" applyBorder="1" applyAlignment="1">
      <alignment horizontal="center" vertical="center"/>
    </xf>
    <xf numFmtId="0" fontId="4" fillId="0" borderId="77" xfId="2" applyNumberFormat="1" applyFont="1" applyBorder="1"/>
    <xf numFmtId="0" fontId="20" fillId="3" borderId="75" xfId="0" applyFont="1" applyFill="1" applyBorder="1"/>
    <xf numFmtId="0" fontId="18" fillId="3" borderId="76" xfId="0" applyFont="1" applyFill="1" applyBorder="1" applyAlignment="1">
      <alignment horizontal="left" wrapText="1"/>
    </xf>
    <xf numFmtId="0" fontId="20" fillId="3" borderId="77" xfId="0" applyFont="1" applyFill="1" applyBorder="1"/>
    <xf numFmtId="0" fontId="18" fillId="3" borderId="78" xfId="0" applyFont="1" applyFill="1" applyBorder="1"/>
    <xf numFmtId="0" fontId="20" fillId="3" borderId="79" xfId="0" applyFont="1" applyFill="1" applyBorder="1" applyAlignment="1">
      <alignment horizontal="left" vertical="top" wrapText="1"/>
    </xf>
    <xf numFmtId="0" fontId="18" fillId="3" borderId="80" xfId="0" applyFont="1" applyFill="1" applyBorder="1" applyAlignment="1">
      <alignment horizontal="left" vertical="center"/>
    </xf>
    <xf numFmtId="0" fontId="20" fillId="3" borderId="92" xfId="0" applyFont="1" applyFill="1" applyBorder="1"/>
    <xf numFmtId="0" fontId="18" fillId="3" borderId="96" xfId="0" applyFont="1" applyFill="1" applyBorder="1" applyAlignment="1">
      <alignment horizontal="left" wrapText="1"/>
    </xf>
    <xf numFmtId="0" fontId="20" fillId="3" borderId="94" xfId="0" applyFont="1" applyFill="1" applyBorder="1"/>
    <xf numFmtId="0" fontId="18" fillId="3" borderId="88" xfId="0" applyFont="1" applyFill="1" applyBorder="1" applyAlignment="1">
      <alignment horizontal="left"/>
    </xf>
    <xf numFmtId="0" fontId="20" fillId="3" borderId="93" xfId="0" applyFont="1" applyFill="1" applyBorder="1" applyAlignment="1">
      <alignment wrapText="1"/>
    </xf>
    <xf numFmtId="0" fontId="18" fillId="3" borderId="91" xfId="0" applyFont="1" applyFill="1" applyBorder="1" applyAlignment="1">
      <alignment horizontal="left" vertical="center"/>
    </xf>
    <xf numFmtId="0" fontId="28" fillId="3" borderId="88" xfId="0" applyFont="1" applyFill="1" applyBorder="1"/>
    <xf numFmtId="0" fontId="28" fillId="3" borderId="91" xfId="0" applyFont="1" applyFill="1" applyBorder="1"/>
    <xf numFmtId="0" fontId="13" fillId="12" borderId="0" xfId="2" applyFont="1" applyFill="1" applyProtection="1"/>
    <xf numFmtId="0" fontId="4" fillId="12" borderId="0" xfId="2" applyFont="1" applyFill="1" applyProtection="1"/>
    <xf numFmtId="0" fontId="2" fillId="12" borderId="0" xfId="2" applyFill="1" applyProtection="1"/>
    <xf numFmtId="0" fontId="28" fillId="12" borderId="0" xfId="0" applyFont="1" applyFill="1"/>
    <xf numFmtId="0" fontId="28" fillId="12" borderId="0" xfId="0" applyFont="1" applyFill="1" applyAlignment="1">
      <alignment horizontal="left"/>
    </xf>
    <xf numFmtId="0" fontId="2" fillId="12" borderId="0" xfId="2" applyFill="1"/>
    <xf numFmtId="0" fontId="4" fillId="12" borderId="0" xfId="0" applyFont="1" applyFill="1"/>
    <xf numFmtId="0" fontId="18" fillId="12" borderId="0" xfId="0" applyFont="1" applyFill="1"/>
    <xf numFmtId="2" fontId="45" fillId="17" borderId="11" xfId="0" applyNumberFormat="1" applyFont="1" applyFill="1" applyBorder="1" applyAlignment="1">
      <alignment horizontal="center"/>
    </xf>
    <xf numFmtId="2" fontId="46" fillId="17" borderId="11" xfId="0" applyNumberFormat="1" applyFont="1" applyFill="1" applyBorder="1" applyAlignment="1">
      <alignment horizontal="center"/>
    </xf>
    <xf numFmtId="14" fontId="2" fillId="0" borderId="80" xfId="2" applyNumberFormat="1" applyBorder="1" applyAlignment="1">
      <alignment wrapText="1"/>
    </xf>
    <xf numFmtId="168" fontId="18" fillId="3" borderId="20" xfId="0" applyNumberFormat="1" applyFont="1" applyFill="1" applyBorder="1" applyAlignment="1">
      <alignment horizontal="center"/>
    </xf>
    <xf numFmtId="0" fontId="26" fillId="3" borderId="8" xfId="0" applyFont="1" applyFill="1" applyBorder="1" applyAlignment="1">
      <alignment horizontal="center" vertical="center" wrapText="1"/>
    </xf>
    <xf numFmtId="0" fontId="26" fillId="3" borderId="26" xfId="0" applyFont="1" applyFill="1" applyBorder="1" applyAlignment="1">
      <alignment horizontal="center" vertical="center"/>
    </xf>
    <xf numFmtId="0" fontId="26" fillId="3" borderId="64" xfId="0" applyFont="1" applyFill="1" applyBorder="1" applyAlignment="1">
      <alignment horizontal="center" vertical="center" wrapText="1"/>
    </xf>
    <xf numFmtId="14" fontId="2" fillId="0" borderId="103" xfId="2" applyNumberFormat="1" applyBorder="1" applyAlignment="1">
      <alignment wrapText="1"/>
    </xf>
    <xf numFmtId="0" fontId="30" fillId="23" borderId="104" xfId="0" applyFont="1" applyFill="1" applyBorder="1"/>
    <xf numFmtId="2" fontId="30" fillId="24" borderId="1" xfId="0" applyNumberFormat="1" applyFont="1" applyFill="1" applyBorder="1" applyAlignment="1" applyProtection="1">
      <alignment horizontal="center"/>
      <protection locked="0"/>
    </xf>
    <xf numFmtId="2" fontId="30" fillId="24" borderId="18" xfId="0" applyNumberFormat="1" applyFont="1" applyFill="1" applyBorder="1" applyAlignment="1" applyProtection="1">
      <alignment horizontal="center"/>
      <protection locked="0"/>
    </xf>
    <xf numFmtId="165" fontId="50" fillId="25" borderId="1" xfId="0" applyNumberFormat="1" applyFont="1" applyFill="1" applyBorder="1" applyAlignment="1" applyProtection="1">
      <alignment horizontal="center"/>
    </xf>
    <xf numFmtId="165" fontId="50" fillId="25" borderId="18" xfId="0" applyNumberFormat="1" applyFont="1" applyFill="1" applyBorder="1" applyAlignment="1" applyProtection="1">
      <alignment horizontal="center"/>
    </xf>
    <xf numFmtId="0" fontId="30" fillId="23" borderId="105" xfId="0" applyFont="1" applyFill="1" applyBorder="1"/>
    <xf numFmtId="2" fontId="30" fillId="24" borderId="20" xfId="0" applyNumberFormat="1" applyFont="1" applyFill="1" applyBorder="1" applyAlignment="1" applyProtection="1">
      <alignment horizontal="center"/>
      <protection locked="0"/>
    </xf>
    <xf numFmtId="2" fontId="30" fillId="24" borderId="21" xfId="0" applyNumberFormat="1" applyFont="1" applyFill="1" applyBorder="1" applyAlignment="1" applyProtection="1">
      <alignment horizontal="center"/>
      <protection locked="0"/>
    </xf>
    <xf numFmtId="165" fontId="44" fillId="25" borderId="1" xfId="0" applyNumberFormat="1" applyFont="1" applyFill="1" applyBorder="1" applyAlignment="1" applyProtection="1">
      <alignment horizontal="center"/>
    </xf>
    <xf numFmtId="0" fontId="0" fillId="12" borderId="0" xfId="0" applyFill="1"/>
    <xf numFmtId="0" fontId="0" fillId="12" borderId="0" xfId="0" applyFill="1" applyBorder="1"/>
    <xf numFmtId="2" fontId="44" fillId="25" borderId="1" xfId="0" applyNumberFormat="1" applyFont="1" applyFill="1" applyBorder="1" applyAlignment="1" applyProtection="1">
      <alignment horizontal="center"/>
    </xf>
    <xf numFmtId="2" fontId="44" fillId="22" borderId="1" xfId="0" applyNumberFormat="1" applyFont="1" applyFill="1" applyBorder="1" applyAlignment="1" applyProtection="1">
      <alignment horizontal="center"/>
    </xf>
    <xf numFmtId="2" fontId="44" fillId="25" borderId="20" xfId="0" applyNumberFormat="1" applyFont="1" applyFill="1" applyBorder="1" applyAlignment="1" applyProtection="1">
      <alignment horizontal="center"/>
    </xf>
    <xf numFmtId="0" fontId="4" fillId="0" borderId="106" xfId="2" applyFont="1" applyBorder="1" applyProtection="1"/>
    <xf numFmtId="0" fontId="13" fillId="0" borderId="107" xfId="2" applyFont="1" applyBorder="1" applyProtection="1"/>
    <xf numFmtId="0" fontId="28" fillId="20" borderId="8" xfId="0" applyFont="1" applyFill="1" applyBorder="1" applyAlignment="1" applyProtection="1">
      <alignment horizontal="left" wrapText="1"/>
      <protection locked="0"/>
    </xf>
    <xf numFmtId="0" fontId="36" fillId="20" borderId="53" xfId="0" applyFont="1" applyFill="1" applyBorder="1" applyAlignment="1" applyProtection="1">
      <alignment wrapText="1"/>
      <protection locked="0"/>
    </xf>
    <xf numFmtId="0" fontId="28" fillId="20" borderId="8" xfId="1" applyFont="1" applyFill="1" applyBorder="1" applyAlignment="1" applyProtection="1">
      <alignment horizontal="left" wrapText="1"/>
      <protection locked="0"/>
    </xf>
    <xf numFmtId="0" fontId="28" fillId="20" borderId="64" xfId="1" applyFont="1" applyFill="1" applyBorder="1" applyAlignment="1" applyProtection="1">
      <alignment wrapText="1"/>
      <protection locked="0"/>
    </xf>
    <xf numFmtId="0" fontId="28" fillId="20" borderId="1" xfId="0" applyFont="1" applyFill="1" applyBorder="1" applyAlignment="1" applyProtection="1">
      <alignment horizontal="left" wrapText="1"/>
      <protection locked="0"/>
    </xf>
    <xf numFmtId="0" fontId="28" fillId="20" borderId="4" xfId="0" applyFont="1" applyFill="1" applyBorder="1" applyAlignment="1" applyProtection="1">
      <alignment wrapText="1"/>
      <protection locked="0"/>
    </xf>
    <xf numFmtId="0" fontId="28" fillId="20" borderId="1" xfId="1" applyFont="1" applyFill="1" applyBorder="1" applyAlignment="1" applyProtection="1">
      <alignment wrapText="1"/>
      <protection locked="0"/>
    </xf>
    <xf numFmtId="0" fontId="28" fillId="20" borderId="2" xfId="1" applyFont="1" applyFill="1" applyBorder="1" applyAlignment="1" applyProtection="1">
      <alignment wrapText="1"/>
      <protection locked="0"/>
    </xf>
    <xf numFmtId="0" fontId="28" fillId="20" borderId="18" xfId="1" applyFont="1" applyFill="1" applyBorder="1" applyAlignment="1" applyProtection="1">
      <alignment wrapText="1"/>
      <protection locked="0"/>
    </xf>
    <xf numFmtId="0" fontId="51" fillId="3" borderId="0" xfId="0" applyFont="1" applyFill="1" applyAlignment="1">
      <alignment vertical="top" wrapText="1"/>
    </xf>
    <xf numFmtId="0" fontId="26" fillId="3" borderId="31" xfId="0" applyFont="1" applyFill="1" applyBorder="1" applyAlignment="1">
      <alignment horizontal="center" wrapText="1"/>
    </xf>
    <xf numFmtId="0" fontId="13" fillId="0" borderId="108" xfId="18" applyFont="1" applyFill="1" applyBorder="1" applyAlignment="1">
      <alignment vertical="center"/>
    </xf>
    <xf numFmtId="0" fontId="14" fillId="0" borderId="109" xfId="15" applyBorder="1" applyAlignment="1" applyProtection="1">
      <alignment vertical="center"/>
      <protection locked="0"/>
    </xf>
    <xf numFmtId="0" fontId="28" fillId="0" borderId="94" xfId="2" applyNumberFormat="1" applyFont="1" applyBorder="1" applyAlignment="1">
      <alignment horizontal="left" indent="2"/>
    </xf>
    <xf numFmtId="0" fontId="28" fillId="0" borderId="94" xfId="2" applyNumberFormat="1" applyFont="1" applyBorder="1" applyAlignment="1">
      <alignment horizontal="left" indent="4"/>
    </xf>
    <xf numFmtId="0" fontId="28" fillId="0" borderId="92" xfId="2" applyNumberFormat="1" applyFont="1" applyBorder="1" applyAlignment="1">
      <alignment horizontal="left" wrapText="1" indent="4"/>
    </xf>
    <xf numFmtId="0" fontId="28" fillId="0" borderId="92" xfId="2" applyNumberFormat="1" applyFont="1" applyBorder="1" applyAlignment="1">
      <alignment horizontal="left" indent="2"/>
    </xf>
    <xf numFmtId="0" fontId="28" fillId="3" borderId="94" xfId="0" applyFont="1" applyFill="1" applyBorder="1" applyAlignment="1">
      <alignment horizontal="left" indent="2"/>
    </xf>
    <xf numFmtId="0" fontId="29" fillId="3" borderId="100" xfId="2" applyNumberFormat="1" applyFont="1" applyFill="1" applyBorder="1"/>
    <xf numFmtId="0" fontId="26" fillId="3" borderId="94" xfId="2" applyNumberFormat="1" applyFont="1" applyFill="1" applyBorder="1"/>
    <xf numFmtId="0" fontId="28" fillId="3" borderId="93" xfId="0" applyFont="1" applyFill="1" applyBorder="1" applyAlignment="1">
      <alignment horizontal="left" indent="2"/>
    </xf>
    <xf numFmtId="0" fontId="28" fillId="0" borderId="110" xfId="2" applyFont="1" applyBorder="1"/>
    <xf numFmtId="164" fontId="43" fillId="17" borderId="68" xfId="10" quotePrefix="1" applyNumberFormat="1" applyFont="1" applyFill="1" applyBorder="1" applyAlignment="1">
      <alignment horizontal="center"/>
    </xf>
    <xf numFmtId="0" fontId="39" fillId="0" borderId="0" xfId="18" applyFont="1" applyBorder="1" applyAlignment="1">
      <alignment vertical="center"/>
    </xf>
    <xf numFmtId="2" fontId="28" fillId="20" borderId="20" xfId="0" applyNumberFormat="1" applyFont="1" applyFill="1" applyBorder="1" applyAlignment="1" applyProtection="1">
      <alignment horizontal="center"/>
      <protection locked="0"/>
    </xf>
    <xf numFmtId="0" fontId="28" fillId="3" borderId="34" xfId="0" applyFont="1" applyFill="1" applyBorder="1"/>
    <xf numFmtId="167" fontId="18" fillId="3" borderId="0" xfId="19" applyNumberFormat="1" applyFont="1" applyFill="1" applyBorder="1" applyAlignment="1">
      <alignment horizontal="center"/>
    </xf>
    <xf numFmtId="0" fontId="28" fillId="3" borderId="65" xfId="0" applyFont="1" applyFill="1" applyBorder="1" applyAlignment="1">
      <alignment horizontal="left" indent="2"/>
    </xf>
    <xf numFmtId="0" fontId="26" fillId="2" borderId="12" xfId="0" applyFont="1" applyFill="1" applyBorder="1" applyAlignment="1"/>
    <xf numFmtId="0" fontId="26" fillId="2" borderId="63" xfId="0" applyFont="1" applyFill="1" applyBorder="1" applyAlignment="1"/>
    <xf numFmtId="0" fontId="26" fillId="2" borderId="13" xfId="0" applyFont="1" applyFill="1" applyBorder="1" applyAlignment="1"/>
    <xf numFmtId="164" fontId="43" fillId="17" borderId="111" xfId="10" quotePrefix="1" applyNumberFormat="1" applyFont="1" applyFill="1" applyBorder="1" applyAlignment="1">
      <alignment horizontal="center"/>
    </xf>
    <xf numFmtId="0" fontId="20" fillId="3" borderId="19" xfId="0" applyFont="1" applyFill="1" applyBorder="1" applyAlignment="1">
      <alignment horizontal="left"/>
    </xf>
    <xf numFmtId="0" fontId="20" fillId="0" borderId="17" xfId="0" applyFont="1" applyFill="1" applyBorder="1" applyAlignment="1">
      <alignment horizontal="left"/>
    </xf>
    <xf numFmtId="0" fontId="18" fillId="0" borderId="1" xfId="0" applyFont="1" applyFill="1" applyBorder="1" applyAlignment="1">
      <alignment horizontal="center"/>
    </xf>
    <xf numFmtId="0" fontId="18" fillId="0" borderId="18" xfId="0" applyFont="1" applyFill="1" applyBorder="1" applyAlignment="1">
      <alignment horizontal="center"/>
    </xf>
    <xf numFmtId="0" fontId="18" fillId="3" borderId="24" xfId="0" applyFont="1" applyFill="1" applyBorder="1"/>
    <xf numFmtId="2" fontId="18" fillId="4" borderId="58" xfId="0" applyNumberFormat="1" applyFont="1" applyFill="1" applyBorder="1" applyAlignment="1">
      <alignment horizontal="center"/>
    </xf>
    <xf numFmtId="0" fontId="20" fillId="3" borderId="0" xfId="0" applyFont="1" applyFill="1" applyBorder="1" applyAlignment="1">
      <alignment horizontal="center" wrapText="1"/>
    </xf>
    <xf numFmtId="0" fontId="48" fillId="3" borderId="0" xfId="0" applyFont="1" applyFill="1" applyAlignment="1">
      <alignment horizontal="left"/>
    </xf>
    <xf numFmtId="0" fontId="26" fillId="3" borderId="30" xfId="0" applyFont="1" applyFill="1" applyBorder="1"/>
    <xf numFmtId="0" fontId="28" fillId="20" borderId="20" xfId="0" applyFont="1" applyFill="1" applyBorder="1" applyAlignment="1" applyProtection="1">
      <alignment horizontal="left" wrapText="1"/>
      <protection locked="0"/>
    </xf>
    <xf numFmtId="0" fontId="28" fillId="20" borderId="68" xfId="0" applyFont="1" applyFill="1" applyBorder="1" applyAlignment="1" applyProtection="1">
      <alignment wrapText="1"/>
      <protection locked="0"/>
    </xf>
    <xf numFmtId="0" fontId="28" fillId="20" borderId="20" xfId="1" applyFont="1" applyFill="1" applyBorder="1" applyAlignment="1" applyProtection="1">
      <alignment wrapText="1"/>
      <protection locked="0"/>
    </xf>
    <xf numFmtId="0" fontId="28" fillId="20" borderId="47" xfId="1" applyFont="1" applyFill="1" applyBorder="1" applyAlignment="1" applyProtection="1">
      <alignment wrapText="1"/>
      <protection locked="0"/>
    </xf>
    <xf numFmtId="0" fontId="28" fillId="20" borderId="21" xfId="1" applyFont="1" applyFill="1" applyBorder="1" applyAlignment="1" applyProtection="1">
      <alignment wrapText="1"/>
      <protection locked="0"/>
    </xf>
    <xf numFmtId="0" fontId="28" fillId="3" borderId="28" xfId="2" applyFont="1" applyFill="1" applyBorder="1"/>
    <xf numFmtId="14" fontId="28" fillId="3" borderId="28" xfId="2" applyNumberFormat="1" applyFont="1" applyFill="1" applyBorder="1" applyAlignment="1">
      <alignment horizontal="left"/>
    </xf>
    <xf numFmtId="0" fontId="28" fillId="3" borderId="0" xfId="2" applyFont="1" applyFill="1"/>
    <xf numFmtId="0" fontId="28" fillId="3" borderId="0" xfId="2" applyFont="1" applyFill="1" applyAlignment="1"/>
    <xf numFmtId="0" fontId="28" fillId="3" borderId="27" xfId="0" applyFont="1" applyFill="1" applyBorder="1" applyAlignment="1">
      <alignment horizontal="left"/>
    </xf>
    <xf numFmtId="0" fontId="28" fillId="3" borderId="30" xfId="0" applyFont="1" applyFill="1" applyBorder="1" applyAlignment="1">
      <alignment horizontal="left"/>
    </xf>
    <xf numFmtId="0" fontId="28" fillId="3" borderId="32" xfId="0" applyFont="1" applyFill="1" applyBorder="1" applyAlignment="1">
      <alignment horizontal="left"/>
    </xf>
    <xf numFmtId="2" fontId="18" fillId="2" borderId="31" xfId="0" applyNumberFormat="1" applyFont="1" applyFill="1" applyBorder="1"/>
    <xf numFmtId="0" fontId="18" fillId="2" borderId="63" xfId="0" applyFont="1" applyFill="1" applyBorder="1" applyAlignment="1">
      <alignment horizontal="left"/>
    </xf>
    <xf numFmtId="2" fontId="18" fillId="2" borderId="0" xfId="0" applyNumberFormat="1" applyFont="1" applyFill="1" applyBorder="1"/>
    <xf numFmtId="2" fontId="18" fillId="3" borderId="33" xfId="0" applyNumberFormat="1" applyFont="1" applyFill="1" applyBorder="1" applyAlignment="1">
      <alignment horizontal="center"/>
    </xf>
    <xf numFmtId="165" fontId="18" fillId="4" borderId="1" xfId="0" applyNumberFormat="1" applyFont="1" applyFill="1" applyBorder="1" applyAlignment="1">
      <alignment horizontal="center"/>
    </xf>
    <xf numFmtId="165" fontId="18" fillId="2" borderId="0" xfId="0" applyNumberFormat="1" applyFont="1" applyFill="1" applyBorder="1"/>
    <xf numFmtId="0" fontId="18" fillId="3" borderId="13" xfId="0" applyFont="1" applyFill="1" applyBorder="1" applyAlignment="1">
      <alignment horizontal="center" vertical="center" wrapText="1"/>
    </xf>
    <xf numFmtId="0" fontId="20" fillId="3" borderId="30" xfId="0" quotePrefix="1" applyFont="1" applyFill="1" applyBorder="1"/>
    <xf numFmtId="0" fontId="18" fillId="2" borderId="63" xfId="0" applyFont="1" applyFill="1" applyBorder="1"/>
    <xf numFmtId="2" fontId="18" fillId="2" borderId="13" xfId="0" applyNumberFormat="1" applyFont="1" applyFill="1" applyBorder="1"/>
    <xf numFmtId="2" fontId="18" fillId="2" borderId="29" xfId="0" applyNumberFormat="1" applyFont="1" applyFill="1" applyBorder="1"/>
    <xf numFmtId="0" fontId="20" fillId="3" borderId="27" xfId="0" applyFont="1" applyFill="1" applyBorder="1"/>
    <xf numFmtId="0" fontId="20" fillId="3" borderId="28" xfId="0" applyFont="1" applyFill="1" applyBorder="1" applyAlignment="1">
      <alignment horizontal="center" wrapText="1"/>
    </xf>
    <xf numFmtId="0" fontId="20" fillId="3" borderId="29" xfId="0" applyFont="1" applyFill="1" applyBorder="1" applyAlignment="1">
      <alignment horizontal="center" wrapText="1"/>
    </xf>
    <xf numFmtId="0" fontId="20" fillId="2" borderId="12" xfId="0" applyFont="1" applyFill="1" applyBorder="1"/>
    <xf numFmtId="0" fontId="18" fillId="2" borderId="13" xfId="0" applyFont="1" applyFill="1" applyBorder="1"/>
    <xf numFmtId="0" fontId="20" fillId="3" borderId="27" xfId="0" applyFont="1" applyFill="1" applyBorder="1" applyAlignment="1">
      <alignment horizontal="left"/>
    </xf>
    <xf numFmtId="165" fontId="21" fillId="3" borderId="0" xfId="0" applyNumberFormat="1" applyFont="1" applyFill="1" applyBorder="1" applyAlignment="1">
      <alignment horizontal="center"/>
    </xf>
    <xf numFmtId="165" fontId="21" fillId="3" borderId="33" xfId="0" applyNumberFormat="1" applyFont="1" applyFill="1" applyBorder="1" applyAlignment="1">
      <alignment horizontal="center"/>
    </xf>
    <xf numFmtId="0" fontId="21" fillId="3" borderId="0" xfId="0" applyFont="1" applyFill="1" applyBorder="1"/>
    <xf numFmtId="0" fontId="25" fillId="3" borderId="0" xfId="0" applyFont="1" applyFill="1" applyBorder="1"/>
    <xf numFmtId="0" fontId="25" fillId="2" borderId="12" xfId="0" applyFont="1" applyFill="1" applyBorder="1"/>
    <xf numFmtId="2" fontId="18" fillId="2" borderId="63" xfId="0" applyNumberFormat="1" applyFont="1" applyFill="1" applyBorder="1" applyAlignment="1">
      <alignment horizontal="center"/>
    </xf>
    <xf numFmtId="0" fontId="25" fillId="2" borderId="13" xfId="0" applyFont="1" applyFill="1" applyBorder="1"/>
    <xf numFmtId="2" fontId="20" fillId="3" borderId="0" xfId="0" applyNumberFormat="1" applyFont="1" applyFill="1" applyBorder="1" applyAlignment="1">
      <alignment horizontal="center"/>
    </xf>
    <xf numFmtId="167" fontId="18" fillId="3" borderId="33" xfId="19" applyNumberFormat="1" applyFont="1" applyFill="1" applyBorder="1" applyAlignment="1">
      <alignment horizontal="center"/>
    </xf>
    <xf numFmtId="0" fontId="25" fillId="3" borderId="31" xfId="0" applyFont="1" applyFill="1" applyBorder="1" applyAlignment="1">
      <alignment horizontal="center"/>
    </xf>
    <xf numFmtId="167" fontId="46" fillId="0" borderId="0" xfId="0" applyNumberFormat="1" applyFont="1" applyFill="1" applyBorder="1" applyAlignment="1">
      <alignment horizontal="center"/>
    </xf>
    <xf numFmtId="167" fontId="46" fillId="3" borderId="0" xfId="0" applyNumberFormat="1" applyFont="1" applyFill="1" applyBorder="1" applyAlignment="1">
      <alignment horizontal="center"/>
    </xf>
    <xf numFmtId="0" fontId="18" fillId="3" borderId="0" xfId="0" applyFont="1" applyFill="1" applyBorder="1" applyAlignment="1">
      <alignment vertical="center" wrapText="1"/>
    </xf>
    <xf numFmtId="0" fontId="18" fillId="3" borderId="29" xfId="0" applyFont="1" applyFill="1" applyBorder="1" applyAlignment="1">
      <alignment horizontal="center"/>
    </xf>
    <xf numFmtId="0" fontId="21" fillId="3" borderId="32" xfId="0" applyFont="1" applyFill="1" applyBorder="1"/>
    <xf numFmtId="0" fontId="18" fillId="3" borderId="31" xfId="0" applyFont="1" applyFill="1" applyBorder="1" applyAlignment="1">
      <alignment horizontal="center" vertical="center" wrapText="1"/>
    </xf>
    <xf numFmtId="0" fontId="52" fillId="3" borderId="0" xfId="2" applyFont="1" applyFill="1" applyBorder="1" applyAlignment="1"/>
    <xf numFmtId="0" fontId="25" fillId="3" borderId="0" xfId="3" applyFont="1" applyFill="1" applyBorder="1" applyAlignment="1">
      <alignment vertical="center"/>
    </xf>
    <xf numFmtId="2" fontId="46" fillId="17" borderId="10" xfId="0" applyNumberFormat="1" applyFont="1" applyFill="1" applyBorder="1" applyAlignment="1">
      <alignment horizontal="center"/>
    </xf>
    <xf numFmtId="0" fontId="18" fillId="2" borderId="13" xfId="0" applyFont="1" applyFill="1" applyBorder="1" applyAlignment="1">
      <alignment horizontal="center"/>
    </xf>
    <xf numFmtId="167" fontId="46" fillId="17" borderId="10" xfId="0" applyNumberFormat="1" applyFont="1" applyFill="1" applyBorder="1" applyAlignment="1">
      <alignment horizontal="center"/>
    </xf>
    <xf numFmtId="0" fontId="18" fillId="3" borderId="12" xfId="0" applyFont="1" applyFill="1" applyBorder="1" applyAlignment="1">
      <alignment vertical="center"/>
    </xf>
    <xf numFmtId="0" fontId="18" fillId="3" borderId="30" xfId="0" applyFont="1" applyFill="1" applyBorder="1" applyAlignment="1">
      <alignment vertical="center"/>
    </xf>
    <xf numFmtId="0" fontId="18" fillId="3" borderId="30" xfId="0" applyFont="1" applyFill="1" applyBorder="1" applyAlignment="1">
      <alignment horizontal="left" vertical="center" wrapText="1"/>
    </xf>
    <xf numFmtId="0" fontId="18" fillId="3" borderId="27" xfId="0" applyFont="1" applyFill="1" applyBorder="1" applyAlignment="1">
      <alignment vertical="center"/>
    </xf>
    <xf numFmtId="0" fontId="18" fillId="3" borderId="29" xfId="0" applyFont="1" applyFill="1" applyBorder="1" applyAlignment="1">
      <alignment horizontal="center" wrapText="1"/>
    </xf>
    <xf numFmtId="0" fontId="18" fillId="3" borderId="27" xfId="0" applyFont="1" applyFill="1" applyBorder="1" applyAlignment="1">
      <alignment horizontal="left" vertical="center" wrapText="1"/>
    </xf>
    <xf numFmtId="164" fontId="18" fillId="3" borderId="29" xfId="0" applyNumberFormat="1" applyFont="1" applyFill="1" applyBorder="1" applyAlignment="1">
      <alignment horizontal="center" vertical="center"/>
    </xf>
    <xf numFmtId="167" fontId="18" fillId="3" borderId="34" xfId="19" applyNumberFormat="1" applyFont="1" applyFill="1" applyBorder="1" applyAlignment="1">
      <alignment horizontal="center"/>
    </xf>
    <xf numFmtId="2" fontId="18" fillId="3" borderId="0" xfId="19" applyNumberFormat="1" applyFont="1" applyFill="1"/>
    <xf numFmtId="2" fontId="21" fillId="3" borderId="33" xfId="0" applyNumberFormat="1" applyFont="1" applyFill="1" applyBorder="1" applyAlignment="1">
      <alignment horizontal="center"/>
    </xf>
    <xf numFmtId="0" fontId="28" fillId="3" borderId="28" xfId="0" applyFont="1" applyFill="1" applyBorder="1" applyAlignment="1">
      <alignment horizontal="centerContinuous"/>
    </xf>
    <xf numFmtId="2" fontId="28" fillId="3" borderId="29" xfId="0" applyNumberFormat="1" applyFont="1" applyFill="1" applyBorder="1" applyAlignment="1">
      <alignment horizontal="center"/>
    </xf>
    <xf numFmtId="2" fontId="28" fillId="3" borderId="34" xfId="0" applyNumberFormat="1" applyFont="1" applyFill="1" applyBorder="1" applyAlignment="1">
      <alignment horizontal="center"/>
    </xf>
    <xf numFmtId="0" fontId="4" fillId="3" borderId="0" xfId="0" applyFont="1" applyFill="1"/>
    <xf numFmtId="0" fontId="18" fillId="3" borderId="31" xfId="0" applyFont="1" applyFill="1" applyBorder="1" applyAlignment="1">
      <alignment horizontal="center" vertical="center"/>
    </xf>
    <xf numFmtId="0" fontId="18" fillId="3" borderId="34" xfId="0" applyFont="1" applyFill="1" applyBorder="1" applyAlignment="1">
      <alignment horizontal="center" vertical="center"/>
    </xf>
    <xf numFmtId="0" fontId="18" fillId="3" borderId="32" xfId="0" applyFont="1" applyFill="1" applyBorder="1" applyAlignment="1">
      <alignment horizontal="left" vertical="center" wrapText="1"/>
    </xf>
    <xf numFmtId="1" fontId="18" fillId="3" borderId="33" xfId="0" applyNumberFormat="1" applyFont="1" applyFill="1" applyBorder="1" applyAlignment="1">
      <alignment horizontal="center" vertical="center"/>
    </xf>
    <xf numFmtId="2" fontId="45" fillId="17" borderId="10" xfId="0" applyNumberFormat="1" applyFont="1" applyFill="1" applyBorder="1" applyAlignment="1">
      <alignment horizontal="center"/>
    </xf>
    <xf numFmtId="0" fontId="18" fillId="3" borderId="30" xfId="0" applyFont="1" applyFill="1" applyBorder="1" applyAlignment="1">
      <alignment horizontal="left" indent="2"/>
    </xf>
    <xf numFmtId="0" fontId="18" fillId="3" borderId="27" xfId="0" applyFont="1" applyFill="1" applyBorder="1" applyAlignment="1">
      <alignment horizontal="left"/>
    </xf>
    <xf numFmtId="2" fontId="18" fillId="0" borderId="29" xfId="0" applyNumberFormat="1" applyFont="1" applyFill="1" applyBorder="1" applyAlignment="1">
      <alignment horizontal="center"/>
    </xf>
    <xf numFmtId="164" fontId="45" fillId="17" borderId="10" xfId="0" applyNumberFormat="1" applyFont="1" applyFill="1" applyBorder="1" applyAlignment="1">
      <alignment horizontal="center"/>
    </xf>
    <xf numFmtId="164" fontId="45" fillId="17" borderId="11" xfId="0" applyNumberFormat="1" applyFont="1" applyFill="1" applyBorder="1" applyAlignment="1">
      <alignment horizontal="center"/>
    </xf>
    <xf numFmtId="0" fontId="2" fillId="3" borderId="0" xfId="2" applyFill="1"/>
    <xf numFmtId="0" fontId="54" fillId="3" borderId="0" xfId="2" applyFont="1" applyFill="1" applyBorder="1"/>
    <xf numFmtId="0" fontId="54" fillId="3" borderId="0" xfId="2" applyFont="1" applyFill="1"/>
    <xf numFmtId="0" fontId="54" fillId="12" borderId="0" xfId="2" applyFont="1" applyFill="1"/>
    <xf numFmtId="0" fontId="55" fillId="0" borderId="8" xfId="2" applyFont="1" applyBorder="1" applyAlignment="1">
      <alignment horizontal="center" vertical="center"/>
    </xf>
    <xf numFmtId="0" fontId="55" fillId="0" borderId="64" xfId="2" applyFont="1" applyBorder="1" applyAlignment="1">
      <alignment horizontal="center" vertical="center"/>
    </xf>
    <xf numFmtId="14" fontId="42" fillId="17" borderId="1" xfId="14" applyNumberFormat="1" applyFont="1" applyFill="1" applyBorder="1" applyProtection="1">
      <alignment horizontal="center" vertical="center"/>
    </xf>
    <xf numFmtId="14" fontId="47" fillId="20" borderId="1" xfId="14" applyNumberFormat="1" applyFont="1" applyFill="1" applyBorder="1" applyProtection="1">
      <alignment horizontal="center" vertical="center"/>
      <protection locked="0"/>
    </xf>
    <xf numFmtId="14" fontId="47" fillId="20" borderId="20" xfId="14" applyNumberFormat="1" applyFont="1" applyFill="1" applyBorder="1" applyProtection="1">
      <alignment horizontal="center" vertical="center"/>
      <protection locked="0"/>
    </xf>
    <xf numFmtId="0" fontId="35" fillId="3" borderId="0" xfId="15" applyFont="1" applyFill="1" applyAlignment="1" applyProtection="1">
      <protection locked="0"/>
    </xf>
    <xf numFmtId="0" fontId="0" fillId="3" borderId="0" xfId="0" applyFill="1"/>
    <xf numFmtId="0" fontId="0" fillId="3" borderId="0" xfId="0" applyFill="1" applyBorder="1"/>
    <xf numFmtId="0" fontId="31" fillId="3" borderId="0" xfId="15" applyFont="1" applyFill="1" applyAlignment="1" applyProtection="1">
      <protection locked="0"/>
    </xf>
    <xf numFmtId="0" fontId="49" fillId="3" borderId="30" xfId="0" applyFont="1" applyFill="1" applyBorder="1"/>
    <xf numFmtId="0" fontId="0" fillId="3" borderId="5" xfId="0" applyFill="1" applyBorder="1"/>
    <xf numFmtId="0" fontId="0" fillId="3" borderId="31" xfId="0" applyFill="1" applyBorder="1"/>
    <xf numFmtId="0" fontId="30" fillId="27" borderId="104" xfId="0" applyFont="1" applyFill="1" applyBorder="1"/>
    <xf numFmtId="0" fontId="0" fillId="3" borderId="30" xfId="0" applyFill="1" applyBorder="1"/>
    <xf numFmtId="0" fontId="30" fillId="27" borderId="105" xfId="0" applyFont="1" applyFill="1" applyBorder="1"/>
    <xf numFmtId="0" fontId="17" fillId="2" borderId="12" xfId="3" applyFont="1" applyFill="1" applyBorder="1">
      <alignment horizontal="left" vertical="center"/>
    </xf>
    <xf numFmtId="0" fontId="17" fillId="2" borderId="63" xfId="3" applyFont="1" applyFill="1" applyBorder="1">
      <alignment horizontal="left" vertical="center"/>
    </xf>
    <xf numFmtId="0" fontId="17" fillId="2" borderId="13" xfId="3" applyFont="1" applyFill="1" applyBorder="1">
      <alignment horizontal="left" vertical="center"/>
    </xf>
    <xf numFmtId="0" fontId="17" fillId="2" borderId="27" xfId="3" applyFont="1" applyFill="1" applyBorder="1">
      <alignment horizontal="left" vertical="center"/>
    </xf>
    <xf numFmtId="0" fontId="17" fillId="2" borderId="28" xfId="3" applyFont="1" applyFill="1" applyBorder="1">
      <alignment horizontal="left" vertical="center"/>
    </xf>
    <xf numFmtId="0" fontId="17" fillId="2" borderId="29" xfId="3" applyFont="1" applyFill="1" applyBorder="1">
      <alignment horizontal="left" vertical="center"/>
    </xf>
    <xf numFmtId="0" fontId="26" fillId="0" borderId="12" xfId="2" applyFont="1" applyBorder="1" applyAlignment="1">
      <alignment horizontal="center" vertical="center"/>
    </xf>
    <xf numFmtId="0" fontId="26" fillId="3" borderId="0" xfId="0" applyFont="1" applyFill="1" applyBorder="1" applyAlignment="1">
      <alignment horizontal="center" wrapText="1"/>
    </xf>
    <xf numFmtId="0" fontId="28" fillId="3" borderId="0" xfId="0" applyFont="1" applyFill="1" applyBorder="1" applyAlignment="1">
      <alignment horizontal="center" wrapText="1"/>
    </xf>
    <xf numFmtId="0" fontId="28" fillId="3" borderId="28" xfId="0" applyFont="1" applyFill="1" applyBorder="1" applyAlignment="1">
      <alignment horizontal="center"/>
    </xf>
    <xf numFmtId="0" fontId="28" fillId="3" borderId="0" xfId="0" applyFont="1" applyFill="1" applyBorder="1" applyAlignment="1">
      <alignment horizontal="center"/>
    </xf>
    <xf numFmtId="0" fontId="47" fillId="0" borderId="92" xfId="14" applyFont="1" applyFill="1" applyBorder="1" applyAlignment="1" applyProtection="1">
      <alignment horizontal="left" vertical="center"/>
    </xf>
    <xf numFmtId="0" fontId="47" fillId="0" borderId="94" xfId="14" applyFont="1" applyFill="1" applyBorder="1" applyAlignment="1" applyProtection="1">
      <alignment horizontal="left" vertical="center"/>
    </xf>
    <xf numFmtId="14" fontId="42" fillId="17" borderId="57" xfId="14" applyNumberFormat="1" applyFont="1" applyFill="1" applyBorder="1" applyProtection="1">
      <alignment horizontal="center" vertical="center"/>
    </xf>
    <xf numFmtId="14" fontId="42" fillId="17" borderId="20" xfId="14" applyNumberFormat="1" applyFont="1" applyFill="1" applyBorder="1" applyProtection="1">
      <alignment horizontal="center" vertical="center"/>
    </xf>
    <xf numFmtId="2" fontId="28" fillId="3" borderId="1" xfId="0" applyNumberFormat="1" applyFont="1" applyFill="1" applyBorder="1" applyAlignment="1">
      <alignment horizontal="center"/>
    </xf>
    <xf numFmtId="2" fontId="28" fillId="3" borderId="20" xfId="0" applyNumberFormat="1" applyFont="1" applyFill="1" applyBorder="1" applyAlignment="1">
      <alignment horizontal="center"/>
    </xf>
    <xf numFmtId="0" fontId="28" fillId="3" borderId="30" xfId="0" applyFont="1" applyFill="1" applyBorder="1" applyAlignment="1">
      <alignment vertical="center"/>
    </xf>
    <xf numFmtId="0" fontId="28" fillId="3" borderId="0" xfId="0" applyFont="1" applyFill="1" applyBorder="1" applyAlignment="1">
      <alignment vertical="center"/>
    </xf>
    <xf numFmtId="0" fontId="26" fillId="3" borderId="0" xfId="0" applyFont="1" applyFill="1" applyBorder="1" applyAlignment="1">
      <alignment horizontal="center" vertical="center" wrapText="1"/>
    </xf>
    <xf numFmtId="0" fontId="28" fillId="3" borderId="0" xfId="0" applyFont="1" applyFill="1" applyBorder="1" applyAlignment="1">
      <alignment horizontal="center" vertical="center" wrapText="1"/>
    </xf>
    <xf numFmtId="0" fontId="26" fillId="3" borderId="61" xfId="0" applyFont="1" applyFill="1" applyBorder="1" applyAlignment="1">
      <alignment horizontal="center" wrapText="1"/>
    </xf>
    <xf numFmtId="0" fontId="28" fillId="3" borderId="28" xfId="0" applyFont="1" applyFill="1" applyBorder="1" applyAlignment="1">
      <alignment horizontal="left"/>
    </xf>
    <xf numFmtId="0" fontId="28" fillId="3" borderId="28" xfId="0" applyFont="1" applyFill="1" applyBorder="1" applyAlignment="1">
      <alignment horizontal="left" vertical="center" wrapText="1"/>
    </xf>
    <xf numFmtId="0" fontId="26" fillId="3" borderId="62" xfId="0" applyFont="1" applyFill="1" applyBorder="1" applyAlignment="1">
      <alignment horizontal="center" wrapText="1"/>
    </xf>
    <xf numFmtId="0" fontId="26" fillId="3" borderId="0" xfId="0" applyFont="1" applyFill="1" applyBorder="1" applyAlignment="1">
      <alignment horizontal="center" wrapText="1"/>
    </xf>
    <xf numFmtId="0" fontId="28" fillId="3" borderId="0" xfId="2" applyFont="1" applyFill="1" applyBorder="1"/>
    <xf numFmtId="14" fontId="28" fillId="3" borderId="0" xfId="2" applyNumberFormat="1" applyFont="1" applyFill="1" applyBorder="1" applyAlignment="1">
      <alignment horizontal="left"/>
    </xf>
    <xf numFmtId="0" fontId="3" fillId="6" borderId="13" xfId="3" applyBorder="1" applyProtection="1">
      <alignment horizontal="left" vertical="center"/>
    </xf>
    <xf numFmtId="0" fontId="6" fillId="0" borderId="26" xfId="2" applyFont="1" applyBorder="1" applyAlignment="1" applyProtection="1">
      <alignment horizontal="center" vertical="center"/>
    </xf>
    <xf numFmtId="0" fontId="6" fillId="0" borderId="64" xfId="2" applyFont="1" applyBorder="1" applyAlignment="1" applyProtection="1">
      <alignment horizontal="center" vertical="center"/>
    </xf>
    <xf numFmtId="0" fontId="14" fillId="3" borderId="0" xfId="15" applyFill="1" applyAlignment="1" applyProtection="1">
      <protection locked="0"/>
    </xf>
    <xf numFmtId="0" fontId="4" fillId="3" borderId="113" xfId="2" applyFont="1" applyFill="1" applyBorder="1"/>
    <xf numFmtId="0" fontId="4" fillId="3" borderId="77" xfId="2" applyNumberFormat="1" applyFont="1" applyFill="1" applyBorder="1"/>
    <xf numFmtId="0" fontId="4" fillId="3" borderId="77" xfId="2" applyFont="1" applyFill="1" applyBorder="1"/>
    <xf numFmtId="0" fontId="4" fillId="3" borderId="79" xfId="2" applyFont="1" applyFill="1" applyBorder="1"/>
    <xf numFmtId="0" fontId="54" fillId="3" borderId="113" xfId="2" applyFont="1" applyFill="1" applyBorder="1"/>
    <xf numFmtId="0" fontId="54" fillId="3" borderId="77" xfId="2" applyNumberFormat="1" applyFont="1" applyFill="1" applyBorder="1"/>
    <xf numFmtId="0" fontId="54" fillId="3" borderId="77" xfId="2" applyFont="1" applyFill="1" applyBorder="1"/>
    <xf numFmtId="14" fontId="54" fillId="3" borderId="78" xfId="2" applyNumberFormat="1" applyFont="1" applyFill="1" applyBorder="1" applyAlignment="1">
      <alignment horizontal="left"/>
    </xf>
    <xf numFmtId="0" fontId="54" fillId="3" borderId="79" xfId="2" applyFont="1" applyFill="1" applyBorder="1"/>
    <xf numFmtId="14" fontId="54" fillId="3" borderId="80" xfId="2" applyNumberFormat="1" applyFont="1" applyFill="1" applyBorder="1" applyAlignment="1">
      <alignment horizontal="left"/>
    </xf>
    <xf numFmtId="0" fontId="4" fillId="0" borderId="113" xfId="2" applyFont="1" applyBorder="1"/>
    <xf numFmtId="0" fontId="4" fillId="12" borderId="0" xfId="2" applyFont="1" applyFill="1"/>
    <xf numFmtId="0" fontId="2" fillId="12" borderId="0" xfId="2" applyNumberFormat="1" applyFill="1"/>
    <xf numFmtId="14" fontId="2" fillId="12" borderId="0" xfId="2" applyNumberFormat="1" applyFill="1"/>
    <xf numFmtId="0" fontId="51" fillId="12" borderId="0" xfId="0" applyFont="1" applyFill="1" applyAlignment="1">
      <alignment vertical="top" wrapText="1"/>
    </xf>
    <xf numFmtId="2" fontId="18" fillId="12" borderId="0" xfId="0" applyNumberFormat="1" applyFont="1" applyFill="1" applyBorder="1" applyAlignment="1">
      <alignment horizontal="left"/>
    </xf>
    <xf numFmtId="0" fontId="18" fillId="12" borderId="0" xfId="0" applyFont="1" applyFill="1" applyBorder="1"/>
    <xf numFmtId="0" fontId="18" fillId="3" borderId="113" xfId="2" applyFont="1" applyFill="1" applyBorder="1"/>
    <xf numFmtId="0" fontId="18" fillId="3" borderId="77" xfId="2" applyNumberFormat="1" applyFont="1" applyFill="1" applyBorder="1"/>
    <xf numFmtId="0" fontId="18" fillId="3" borderId="77" xfId="2" applyFont="1" applyFill="1" applyBorder="1"/>
    <xf numFmtId="0" fontId="18" fillId="3" borderId="79" xfId="2" applyFont="1" applyFill="1" applyBorder="1"/>
    <xf numFmtId="0" fontId="20" fillId="12" borderId="0" xfId="0" applyFont="1" applyFill="1" applyBorder="1" applyAlignment="1">
      <alignment horizontal="center"/>
    </xf>
    <xf numFmtId="0" fontId="57" fillId="3" borderId="0" xfId="15" applyFont="1" applyFill="1" applyAlignment="1" applyProtection="1">
      <protection locked="0"/>
    </xf>
    <xf numFmtId="0" fontId="14" fillId="3" borderId="0" xfId="15" applyFont="1" applyFill="1" applyAlignment="1" applyProtection="1">
      <protection locked="0"/>
    </xf>
    <xf numFmtId="2" fontId="28" fillId="3" borderId="0" xfId="0" applyNumberFormat="1" applyFont="1" applyFill="1"/>
    <xf numFmtId="2" fontId="48" fillId="3" borderId="0" xfId="0" applyNumberFormat="1" applyFont="1" applyFill="1" applyBorder="1" applyAlignment="1">
      <alignment horizontal="left"/>
    </xf>
    <xf numFmtId="0" fontId="28" fillId="3" borderId="32" xfId="0" applyFont="1" applyFill="1" applyBorder="1"/>
    <xf numFmtId="0" fontId="28" fillId="3" borderId="33" xfId="0" applyFont="1" applyFill="1" applyBorder="1" applyAlignment="1">
      <alignment horizontal="center" wrapText="1"/>
    </xf>
    <xf numFmtId="0" fontId="48" fillId="3" borderId="30" xfId="0" applyFont="1" applyFill="1" applyBorder="1" applyAlignment="1"/>
    <xf numFmtId="0" fontId="48" fillId="3" borderId="30" xfId="0" applyFont="1" applyFill="1" applyBorder="1" applyAlignment="1">
      <alignment horizontal="left" vertical="top"/>
    </xf>
    <xf numFmtId="164" fontId="8" fillId="0" borderId="102" xfId="2" applyNumberFormat="1" applyFont="1" applyBorder="1" applyAlignment="1">
      <alignment wrapText="1"/>
    </xf>
    <xf numFmtId="164" fontId="2" fillId="0" borderId="79" xfId="2" applyNumberFormat="1" applyBorder="1" applyAlignment="1">
      <alignment wrapText="1"/>
    </xf>
    <xf numFmtId="14" fontId="36" fillId="20" borderId="21" xfId="14" applyNumberFormat="1" applyFont="1" applyFill="1" applyBorder="1" applyProtection="1">
      <alignment horizontal="center" vertical="center"/>
      <protection locked="0"/>
    </xf>
    <xf numFmtId="0" fontId="36" fillId="3" borderId="5" xfId="0" applyFont="1" applyFill="1" applyBorder="1" applyAlignment="1" applyProtection="1">
      <alignment horizontal="left" wrapText="1"/>
    </xf>
    <xf numFmtId="0" fontId="36" fillId="3" borderId="5" xfId="0" applyFont="1" applyFill="1" applyBorder="1" applyAlignment="1" applyProtection="1">
      <alignment wrapText="1"/>
    </xf>
    <xf numFmtId="0" fontId="36" fillId="3" borderId="5" xfId="1" applyFont="1" applyFill="1" applyBorder="1" applyAlignment="1" applyProtection="1">
      <alignment horizontal="left" wrapText="1"/>
    </xf>
    <xf numFmtId="0" fontId="36" fillId="3" borderId="5" xfId="1" applyFont="1" applyFill="1" applyBorder="1" applyAlignment="1" applyProtection="1">
      <alignment wrapText="1"/>
    </xf>
    <xf numFmtId="0" fontId="26" fillId="3" borderId="22" xfId="0" applyFont="1" applyFill="1" applyBorder="1" applyAlignment="1" applyProtection="1">
      <alignment horizontal="center" vertical="center" wrapText="1"/>
    </xf>
    <xf numFmtId="0" fontId="28" fillId="3" borderId="5" xfId="0" applyFont="1" applyFill="1" applyBorder="1" applyAlignment="1" applyProtection="1">
      <alignment horizontal="left" wrapText="1"/>
    </xf>
    <xf numFmtId="0" fontId="28" fillId="3" borderId="5" xfId="0" applyFont="1" applyFill="1" applyBorder="1" applyAlignment="1" applyProtection="1">
      <alignment wrapText="1"/>
    </xf>
    <xf numFmtId="0" fontId="28" fillId="3" borderId="5" xfId="1" applyFont="1" applyFill="1" applyBorder="1" applyAlignment="1" applyProtection="1">
      <alignment wrapText="1"/>
    </xf>
    <xf numFmtId="0" fontId="28" fillId="3" borderId="22" xfId="1" applyFont="1" applyFill="1" applyBorder="1" applyAlignment="1" applyProtection="1">
      <alignment wrapText="1"/>
    </xf>
    <xf numFmtId="0" fontId="28" fillId="3" borderId="0" xfId="0" applyFont="1" applyFill="1" applyBorder="1" applyAlignment="1" applyProtection="1">
      <alignment horizontal="left" indent="2"/>
    </xf>
    <xf numFmtId="0" fontId="28" fillId="3" borderId="0" xfId="0" applyFont="1" applyFill="1" applyBorder="1" applyAlignment="1" applyProtection="1">
      <alignment horizontal="left" wrapText="1"/>
    </xf>
    <xf numFmtId="0" fontId="28" fillId="3" borderId="0" xfId="0" applyFont="1" applyFill="1" applyBorder="1" applyAlignment="1" applyProtection="1">
      <alignment wrapText="1"/>
    </xf>
    <xf numFmtId="0" fontId="28" fillId="3" borderId="0" xfId="1" applyFont="1" applyFill="1" applyBorder="1" applyAlignment="1" applyProtection="1">
      <alignment wrapText="1"/>
    </xf>
    <xf numFmtId="0" fontId="14" fillId="3" borderId="0" xfId="15" applyFill="1" applyAlignment="1" applyProtection="1"/>
    <xf numFmtId="0" fontId="28" fillId="3" borderId="30" xfId="0" applyFont="1" applyFill="1" applyBorder="1" applyProtection="1"/>
    <xf numFmtId="0" fontId="28" fillId="3" borderId="0" xfId="0" applyNumberFormat="1" applyFont="1" applyFill="1" applyBorder="1" applyAlignment="1" applyProtection="1">
      <alignment horizontal="center"/>
    </xf>
    <xf numFmtId="0" fontId="28" fillId="3" borderId="0" xfId="0" applyFont="1" applyFill="1" applyBorder="1" applyProtection="1"/>
    <xf numFmtId="2" fontId="28" fillId="26" borderId="5" xfId="0" applyNumberFormat="1" applyFont="1" applyFill="1" applyBorder="1" applyAlignment="1" applyProtection="1">
      <alignment horizontal="center"/>
    </xf>
    <xf numFmtId="164" fontId="28" fillId="26" borderId="31" xfId="0" applyNumberFormat="1" applyFont="1" applyFill="1" applyBorder="1" applyAlignment="1" applyProtection="1">
      <alignment horizontal="center"/>
    </xf>
    <xf numFmtId="164" fontId="28" fillId="26" borderId="22" xfId="0" applyNumberFormat="1" applyFont="1" applyFill="1" applyBorder="1" applyAlignment="1" applyProtection="1">
      <alignment horizontal="center"/>
    </xf>
    <xf numFmtId="0" fontId="26" fillId="3" borderId="0" xfId="0" applyFont="1" applyFill="1" applyBorder="1" applyAlignment="1" applyProtection="1"/>
    <xf numFmtId="0" fontId="28" fillId="3" borderId="0" xfId="1" applyNumberFormat="1" applyFont="1" applyFill="1" applyBorder="1" applyAlignment="1" applyProtection="1">
      <alignment horizontal="left" vertical="top" wrapText="1"/>
    </xf>
    <xf numFmtId="0" fontId="28" fillId="20" borderId="1" xfId="0" applyNumberFormat="1" applyFont="1" applyFill="1" applyBorder="1" applyAlignment="1" applyProtection="1">
      <alignment horizontal="center"/>
      <protection locked="0"/>
    </xf>
    <xf numFmtId="0" fontId="28" fillId="20" borderId="20" xfId="0" applyNumberFormat="1" applyFont="1" applyFill="1" applyBorder="1" applyAlignment="1" applyProtection="1">
      <alignment horizontal="center"/>
      <protection locked="0"/>
    </xf>
    <xf numFmtId="0" fontId="28" fillId="21" borderId="1" xfId="0" applyNumberFormat="1" applyFont="1" applyFill="1" applyBorder="1" applyAlignment="1" applyProtection="1">
      <alignment horizontal="center"/>
      <protection locked="0"/>
    </xf>
    <xf numFmtId="0" fontId="28" fillId="21" borderId="18" xfId="0" applyNumberFormat="1" applyFont="1" applyFill="1" applyBorder="1" applyAlignment="1" applyProtection="1">
      <alignment horizontal="center"/>
      <protection locked="0"/>
    </xf>
    <xf numFmtId="165" fontId="44" fillId="22" borderId="1" xfId="0" applyNumberFormat="1" applyFont="1" applyFill="1" applyBorder="1" applyAlignment="1" applyProtection="1">
      <alignment horizontal="center"/>
    </xf>
    <xf numFmtId="165" fontId="44" fillId="22" borderId="18" xfId="0" applyNumberFormat="1" applyFont="1" applyFill="1" applyBorder="1" applyAlignment="1" applyProtection="1">
      <alignment horizontal="center"/>
    </xf>
    <xf numFmtId="0" fontId="28" fillId="21" borderId="21" xfId="0" applyNumberFormat="1" applyFont="1" applyFill="1" applyBorder="1" applyAlignment="1" applyProtection="1">
      <alignment horizontal="center"/>
      <protection locked="0"/>
    </xf>
    <xf numFmtId="0" fontId="56" fillId="3" borderId="114" xfId="2" applyFont="1" applyFill="1" applyBorder="1" applyAlignment="1">
      <alignment horizontal="left" wrapText="1"/>
    </xf>
    <xf numFmtId="0" fontId="6" fillId="0" borderId="12" xfId="2" applyFont="1" applyBorder="1" applyAlignment="1">
      <alignment horizontal="center"/>
    </xf>
    <xf numFmtId="0" fontId="6" fillId="0" borderId="13" xfId="2" applyFont="1" applyBorder="1" applyAlignment="1">
      <alignment horizontal="center"/>
    </xf>
    <xf numFmtId="164" fontId="2" fillId="0" borderId="75" xfId="2" applyNumberFormat="1" applyBorder="1" applyAlignment="1">
      <alignment horizontal="center" vertical="center" wrapText="1"/>
    </xf>
    <xf numFmtId="14" fontId="2" fillId="0" borderId="76" xfId="2" applyNumberFormat="1" applyBorder="1" applyAlignment="1">
      <alignment horizontal="center" vertical="center" wrapText="1"/>
    </xf>
    <xf numFmtId="164" fontId="2" fillId="0" borderId="77" xfId="2" applyNumberFormat="1" applyBorder="1" applyAlignment="1">
      <alignment horizontal="center" vertical="center" wrapText="1"/>
    </xf>
    <xf numFmtId="14" fontId="2" fillId="0" borderId="78" xfId="2" applyNumberFormat="1" applyBorder="1" applyAlignment="1">
      <alignment horizontal="center" vertical="center" wrapText="1"/>
    </xf>
    <xf numFmtId="14" fontId="2" fillId="0" borderId="103" xfId="2" applyNumberFormat="1" applyBorder="1" applyAlignment="1">
      <alignment horizontal="center" vertical="center" wrapText="1"/>
    </xf>
    <xf numFmtId="164" fontId="8" fillId="0" borderId="102" xfId="2" applyNumberFormat="1" applyFont="1" applyBorder="1" applyAlignment="1">
      <alignment horizontal="center" vertical="center" wrapText="1"/>
    </xf>
    <xf numFmtId="165" fontId="4" fillId="16" borderId="31" xfId="1" applyNumberFormat="1" applyFont="1" applyFill="1" applyBorder="1" applyAlignment="1" applyProtection="1">
      <alignment horizontal="center" vertical="center"/>
    </xf>
    <xf numFmtId="0" fontId="7" fillId="17" borderId="31" xfId="17" applyFont="1" applyFill="1" applyBorder="1" applyAlignment="1" applyProtection="1">
      <alignment horizontal="center" vertical="center"/>
    </xf>
    <xf numFmtId="0" fontId="13" fillId="0" borderId="31" xfId="18" applyFont="1" applyFill="1" applyBorder="1" applyAlignment="1" applyProtection="1">
      <alignment horizontal="center" vertical="center"/>
    </xf>
    <xf numFmtId="0" fontId="24" fillId="18" borderId="34" xfId="0" applyFont="1" applyFill="1" applyBorder="1" applyAlignment="1" applyProtection="1">
      <alignment horizontal="center" vertical="center"/>
    </xf>
    <xf numFmtId="0" fontId="6" fillId="2" borderId="118" xfId="0" applyFont="1" applyFill="1" applyBorder="1" applyAlignment="1">
      <alignment horizontal="center" vertical="center"/>
    </xf>
    <xf numFmtId="0" fontId="7" fillId="15" borderId="62" xfId="18" applyFont="1" applyFill="1" applyBorder="1" applyAlignment="1" applyProtection="1">
      <alignment horizontal="center" vertical="center"/>
    </xf>
    <xf numFmtId="14" fontId="36" fillId="20" borderId="18" xfId="14" applyNumberFormat="1" applyFont="1" applyFill="1" applyBorder="1" applyProtection="1">
      <alignment horizontal="center" vertical="center"/>
      <protection locked="0"/>
    </xf>
    <xf numFmtId="14" fontId="36" fillId="20" borderId="18" xfId="14" applyNumberFormat="1" applyFont="1" applyFill="1" applyBorder="1" applyAlignment="1" applyProtection="1">
      <alignment horizontal="center" vertical="center"/>
      <protection locked="0"/>
    </xf>
    <xf numFmtId="0" fontId="2" fillId="0" borderId="119" xfId="18" applyFont="1" applyBorder="1"/>
    <xf numFmtId="0" fontId="58" fillId="0" borderId="120" xfId="18" applyFont="1" applyBorder="1" applyAlignment="1">
      <alignment horizontal="left"/>
    </xf>
    <xf numFmtId="0" fontId="2" fillId="0" borderId="121" xfId="18" applyFont="1" applyBorder="1"/>
    <xf numFmtId="0" fontId="2" fillId="0" borderId="122" xfId="18" applyNumberFormat="1" applyFont="1" applyBorder="1" applyAlignment="1">
      <alignment horizontal="left"/>
    </xf>
    <xf numFmtId="14" fontId="2" fillId="0" borderId="122" xfId="18" applyNumberFormat="1" applyFont="1" applyBorder="1" applyAlignment="1">
      <alignment horizontal="left"/>
    </xf>
    <xf numFmtId="0" fontId="2" fillId="0" borderId="121" xfId="18" applyNumberFormat="1" applyFont="1" applyBorder="1"/>
    <xf numFmtId="0" fontId="58" fillId="0" borderId="122" xfId="18" applyFont="1" applyBorder="1" applyAlignment="1">
      <alignment horizontal="left"/>
    </xf>
    <xf numFmtId="0" fontId="2" fillId="0" borderId="123" xfId="18" applyFont="1" applyBorder="1" applyAlignment="1">
      <alignment horizontal="left" vertical="center"/>
    </xf>
    <xf numFmtId="0" fontId="2" fillId="0" borderId="124" xfId="18" applyNumberFormat="1" applyFont="1" applyBorder="1" applyAlignment="1">
      <alignment horizontal="left" vertical="center" wrapText="1"/>
    </xf>
    <xf numFmtId="0" fontId="2" fillId="0" borderId="125" xfId="18" applyFont="1" applyBorder="1"/>
    <xf numFmtId="14" fontId="2" fillId="0" borderId="126" xfId="18" applyNumberFormat="1" applyFont="1" applyBorder="1" applyAlignment="1">
      <alignment horizontal="left"/>
    </xf>
    <xf numFmtId="0" fontId="4" fillId="0" borderId="77" xfId="2" applyFont="1" applyBorder="1" applyAlignment="1">
      <alignment horizontal="left" vertical="center"/>
    </xf>
    <xf numFmtId="0" fontId="18" fillId="3" borderId="77" xfId="2" applyFont="1" applyFill="1" applyBorder="1" applyAlignment="1">
      <alignment vertical="center"/>
    </xf>
    <xf numFmtId="0" fontId="54" fillId="3" borderId="78" xfId="2" applyNumberFormat="1" applyFont="1" applyFill="1" applyBorder="1" applyAlignment="1">
      <alignment horizontal="left"/>
    </xf>
    <xf numFmtId="0" fontId="54" fillId="3" borderId="77" xfId="2" applyFont="1" applyFill="1" applyBorder="1" applyAlignment="1">
      <alignment vertical="center"/>
    </xf>
    <xf numFmtId="0" fontId="54" fillId="3" borderId="78" xfId="2" applyNumberFormat="1" applyFont="1" applyFill="1" applyBorder="1" applyAlignment="1">
      <alignment horizontal="left" vertical="center" wrapText="1"/>
    </xf>
    <xf numFmtId="0" fontId="4" fillId="3" borderId="77" xfId="2" applyFont="1" applyFill="1" applyBorder="1" applyAlignment="1">
      <alignment vertical="center"/>
    </xf>
    <xf numFmtId="0" fontId="60" fillId="3" borderId="113" xfId="2" applyFont="1" applyFill="1" applyBorder="1"/>
    <xf numFmtId="0" fontId="61" fillId="3" borderId="114" xfId="2" applyFont="1" applyFill="1" applyBorder="1" applyAlignment="1">
      <alignment horizontal="left" wrapText="1"/>
    </xf>
    <xf numFmtId="0" fontId="60" fillId="3" borderId="77" xfId="2" applyNumberFormat="1" applyFont="1" applyFill="1" applyBorder="1"/>
    <xf numFmtId="0" fontId="60" fillId="3" borderId="78" xfId="2" applyNumberFormat="1" applyFont="1" applyFill="1" applyBorder="1" applyAlignment="1">
      <alignment horizontal="left"/>
    </xf>
    <xf numFmtId="0" fontId="60" fillId="3" borderId="77" xfId="2" applyFont="1" applyFill="1" applyBorder="1"/>
    <xf numFmtId="14" fontId="60" fillId="3" borderId="78" xfId="2" applyNumberFormat="1" applyFont="1" applyFill="1" applyBorder="1" applyAlignment="1">
      <alignment horizontal="left"/>
    </xf>
    <xf numFmtId="0" fontId="60" fillId="3" borderId="77" xfId="2" applyFont="1" applyFill="1" applyBorder="1" applyAlignment="1">
      <alignment vertical="center"/>
    </xf>
    <xf numFmtId="0" fontId="60" fillId="3" borderId="78" xfId="2" applyNumberFormat="1" applyFont="1" applyFill="1" applyBorder="1" applyAlignment="1">
      <alignment horizontal="left" vertical="center" wrapText="1"/>
    </xf>
    <xf numFmtId="0" fontId="60" fillId="3" borderId="79" xfId="2" applyFont="1" applyFill="1" applyBorder="1"/>
    <xf numFmtId="14" fontId="60" fillId="3" borderId="80" xfId="2" applyNumberFormat="1" applyFont="1" applyFill="1" applyBorder="1" applyAlignment="1">
      <alignment horizontal="left"/>
    </xf>
    <xf numFmtId="0" fontId="2" fillId="3" borderId="113" xfId="2" applyFont="1" applyFill="1" applyBorder="1"/>
    <xf numFmtId="0" fontId="58" fillId="3" borderId="114" xfId="2" applyFont="1" applyFill="1" applyBorder="1" applyAlignment="1">
      <alignment horizontal="left" wrapText="1"/>
    </xf>
    <xf numFmtId="0" fontId="2" fillId="3" borderId="77" xfId="2" applyNumberFormat="1" applyFont="1" applyFill="1" applyBorder="1"/>
    <xf numFmtId="0" fontId="2" fillId="3" borderId="78" xfId="2" applyNumberFormat="1" applyFont="1" applyFill="1" applyBorder="1" applyAlignment="1">
      <alignment horizontal="left"/>
    </xf>
    <xf numFmtId="0" fontId="2" fillId="3" borderId="77" xfId="2" applyFont="1" applyFill="1" applyBorder="1"/>
    <xf numFmtId="14" fontId="2" fillId="3" borderId="78" xfId="2" applyNumberFormat="1" applyFont="1" applyFill="1" applyBorder="1" applyAlignment="1">
      <alignment horizontal="left"/>
    </xf>
    <xf numFmtId="0" fontId="2" fillId="3" borderId="77" xfId="2" applyFont="1" applyFill="1" applyBorder="1" applyAlignment="1">
      <alignment vertical="center"/>
    </xf>
    <xf numFmtId="0" fontId="2" fillId="3" borderId="78" xfId="2" applyNumberFormat="1" applyFont="1" applyFill="1" applyBorder="1" applyAlignment="1">
      <alignment horizontal="left" vertical="center" wrapText="1"/>
    </xf>
    <xf numFmtId="0" fontId="2" fillId="3" borderId="79" xfId="2" applyFont="1" applyFill="1" applyBorder="1"/>
    <xf numFmtId="14" fontId="2" fillId="3" borderId="80" xfId="2" applyNumberFormat="1" applyFont="1" applyFill="1" applyBorder="1" applyAlignment="1">
      <alignment horizontal="left"/>
    </xf>
    <xf numFmtId="0" fontId="2" fillId="3" borderId="79" xfId="2" applyFont="1" applyFill="1" applyBorder="1" applyAlignment="1">
      <alignment vertical="center"/>
    </xf>
    <xf numFmtId="0" fontId="2" fillId="3" borderId="80" xfId="2" applyNumberFormat="1" applyFont="1" applyFill="1" applyBorder="1" applyAlignment="1">
      <alignment horizontal="left" vertical="center"/>
    </xf>
    <xf numFmtId="0" fontId="47" fillId="20" borderId="18" xfId="14" applyFont="1" applyFill="1" applyBorder="1" applyAlignment="1" applyProtection="1">
      <alignment horizontal="left" vertical="center"/>
      <protection locked="0"/>
    </xf>
    <xf numFmtId="0" fontId="42" fillId="17" borderId="64" xfId="14" applyNumberFormat="1" applyFont="1" applyFill="1" applyBorder="1" applyAlignment="1" applyProtection="1">
      <alignment horizontal="left" vertical="center"/>
    </xf>
    <xf numFmtId="0" fontId="42" fillId="17" borderId="18" xfId="14" applyNumberFormat="1" applyFont="1" applyFill="1" applyBorder="1" applyAlignment="1" applyProtection="1">
      <alignment horizontal="left" vertical="center"/>
    </xf>
    <xf numFmtId="0" fontId="42" fillId="17" borderId="21" xfId="14" applyNumberFormat="1" applyFont="1" applyFill="1" applyBorder="1" applyAlignment="1" applyProtection="1">
      <alignment horizontal="left" vertical="center"/>
    </xf>
    <xf numFmtId="0" fontId="8" fillId="20" borderId="17" xfId="14" applyFill="1" applyBorder="1" applyAlignment="1" applyProtection="1">
      <alignment horizontal="left" vertical="top"/>
      <protection locked="0"/>
    </xf>
    <xf numFmtId="0" fontId="8" fillId="20" borderId="1" xfId="14" applyFill="1" applyBorder="1" applyAlignment="1" applyProtection="1">
      <alignment horizontal="left" vertical="top"/>
      <protection locked="0"/>
    </xf>
    <xf numFmtId="0" fontId="8" fillId="20" borderId="18" xfId="14" applyFill="1" applyBorder="1" applyAlignment="1" applyProtection="1">
      <alignment horizontal="left" vertical="top"/>
      <protection locked="0"/>
    </xf>
    <xf numFmtId="0" fontId="8" fillId="20" borderId="19" xfId="14" applyFill="1" applyBorder="1" applyAlignment="1" applyProtection="1">
      <alignment horizontal="left" vertical="top"/>
      <protection locked="0"/>
    </xf>
    <xf numFmtId="0" fontId="8" fillId="20" borderId="20" xfId="14" applyFill="1" applyBorder="1" applyAlignment="1" applyProtection="1">
      <alignment horizontal="left" vertical="top"/>
      <protection locked="0"/>
    </xf>
    <xf numFmtId="0" fontId="8" fillId="20" borderId="21" xfId="14" applyFill="1" applyBorder="1" applyAlignment="1" applyProtection="1">
      <alignment horizontal="left" vertical="top"/>
      <protection locked="0"/>
    </xf>
    <xf numFmtId="2" fontId="18" fillId="0" borderId="1" xfId="0" applyNumberFormat="1" applyFont="1" applyFill="1" applyBorder="1" applyAlignment="1">
      <alignment horizontal="center" wrapText="1"/>
    </xf>
    <xf numFmtId="2" fontId="18" fillId="0" borderId="40" xfId="0" applyNumberFormat="1" applyFont="1" applyFill="1" applyBorder="1" applyAlignment="1">
      <alignment horizontal="center" wrapText="1"/>
    </xf>
    <xf numFmtId="2" fontId="18" fillId="0" borderId="1" xfId="0" applyNumberFormat="1" applyFont="1" applyFill="1" applyBorder="1" applyAlignment="1">
      <alignment horizontal="center"/>
    </xf>
    <xf numFmtId="0" fontId="47" fillId="0" borderId="93" xfId="14" applyFont="1" applyFill="1" applyBorder="1" applyAlignment="1" applyProtection="1">
      <alignment horizontal="left" vertical="center"/>
    </xf>
    <xf numFmtId="0" fontId="47" fillId="20" borderId="21" xfId="14" applyFont="1" applyFill="1" applyBorder="1" applyAlignment="1" applyProtection="1">
      <alignment horizontal="left" vertical="center"/>
      <protection locked="0"/>
    </xf>
    <xf numFmtId="0" fontId="18" fillId="3" borderId="127" xfId="0" applyFont="1" applyFill="1" applyBorder="1" applyAlignment="1">
      <alignment horizontal="center"/>
    </xf>
    <xf numFmtId="0" fontId="18" fillId="3" borderId="128" xfId="0" applyFont="1" applyFill="1" applyBorder="1" applyAlignment="1">
      <alignment horizontal="center"/>
    </xf>
    <xf numFmtId="168" fontId="18" fillId="3" borderId="3" xfId="0" applyNumberFormat="1" applyFont="1" applyFill="1" applyBorder="1" applyAlignment="1">
      <alignment horizontal="center"/>
    </xf>
    <xf numFmtId="0" fontId="8" fillId="20" borderId="26" xfId="14" applyFill="1" applyBorder="1" applyAlignment="1" applyProtection="1">
      <alignment horizontal="left" vertical="top" wrapText="1"/>
      <protection locked="0"/>
    </xf>
    <xf numFmtId="0" fontId="8" fillId="20" borderId="8" xfId="14" applyFill="1" applyBorder="1" applyAlignment="1" applyProtection="1">
      <alignment horizontal="left" vertical="top" wrapText="1"/>
      <protection locked="0"/>
    </xf>
    <xf numFmtId="0" fontId="8" fillId="20" borderId="8" xfId="14" quotePrefix="1" applyFill="1" applyBorder="1" applyAlignment="1" applyProtection="1">
      <alignment vertical="center"/>
      <protection locked="0"/>
    </xf>
    <xf numFmtId="17" fontId="8" fillId="20" borderId="1" xfId="14" applyNumberFormat="1" applyFill="1" applyBorder="1" applyAlignment="1" applyProtection="1">
      <alignment horizontal="left" vertical="top" wrapText="1"/>
      <protection locked="0"/>
    </xf>
    <xf numFmtId="17" fontId="8" fillId="20" borderId="18" xfId="14" applyNumberFormat="1" applyFill="1" applyBorder="1" applyAlignment="1" applyProtection="1">
      <alignment horizontal="left" vertical="top" wrapText="1"/>
      <protection locked="0"/>
    </xf>
    <xf numFmtId="0" fontId="8" fillId="20" borderId="17" xfId="14" applyFill="1" applyBorder="1" applyAlignment="1" applyProtection="1">
      <alignment horizontal="left" vertical="top" wrapText="1"/>
      <protection locked="0"/>
    </xf>
    <xf numFmtId="0" fontId="8" fillId="20" borderId="1" xfId="14" applyFill="1" applyBorder="1" applyAlignment="1" applyProtection="1">
      <alignment horizontal="left" vertical="top" wrapText="1"/>
      <protection locked="0"/>
    </xf>
    <xf numFmtId="0" fontId="8" fillId="20" borderId="1" xfId="14" applyFill="1" applyBorder="1" applyAlignment="1" applyProtection="1">
      <alignment vertical="center"/>
      <protection locked="0"/>
    </xf>
    <xf numFmtId="0" fontId="8" fillId="20" borderId="1" xfId="14" applyFill="1" applyBorder="1" applyAlignment="1" applyProtection="1">
      <alignment vertical="center" wrapText="1"/>
      <protection locked="0"/>
    </xf>
    <xf numFmtId="0" fontId="8" fillId="20" borderId="17" xfId="14" applyFont="1" applyFill="1" applyBorder="1" applyAlignment="1" applyProtection="1">
      <alignment horizontal="left" vertical="top" wrapText="1"/>
      <protection locked="0"/>
    </xf>
    <xf numFmtId="0" fontId="8" fillId="20" borderId="1" xfId="14" applyFont="1" applyFill="1" applyBorder="1" applyAlignment="1" applyProtection="1">
      <alignment horizontal="left" vertical="top" wrapText="1"/>
      <protection locked="0"/>
    </xf>
    <xf numFmtId="0" fontId="8" fillId="20" borderId="1" xfId="14" applyFont="1" applyFill="1" applyBorder="1" applyAlignment="1" applyProtection="1">
      <alignment vertical="center"/>
      <protection locked="0"/>
    </xf>
    <xf numFmtId="17" fontId="8" fillId="20" borderId="18" xfId="14" applyNumberFormat="1" applyFont="1" applyFill="1" applyBorder="1" applyAlignment="1" applyProtection="1">
      <alignment horizontal="left" vertical="top" wrapText="1"/>
      <protection locked="0"/>
    </xf>
    <xf numFmtId="0" fontId="8" fillId="20" borderId="18" xfId="14" applyFill="1" applyBorder="1" applyAlignment="1" applyProtection="1">
      <alignment horizontal="left" vertical="top" wrapText="1"/>
      <protection locked="0"/>
    </xf>
    <xf numFmtId="0" fontId="8" fillId="20" borderId="17" xfId="14" applyFill="1" applyBorder="1" applyAlignment="1" applyProtection="1">
      <alignment horizontal="left" vertical="center" wrapText="1"/>
      <protection locked="0"/>
    </xf>
    <xf numFmtId="0" fontId="8" fillId="20" borderId="1" xfId="14" applyFill="1" applyBorder="1" applyAlignment="1" applyProtection="1">
      <alignment wrapText="1"/>
      <protection locked="0"/>
    </xf>
    <xf numFmtId="0" fontId="8" fillId="20" borderId="1" xfId="14" applyFill="1" applyBorder="1" applyAlignment="1" applyProtection="1">
      <alignment horizontal="left" vertical="center" wrapText="1"/>
      <protection locked="0"/>
    </xf>
    <xf numFmtId="170" fontId="8" fillId="20" borderId="1" xfId="14" applyNumberFormat="1" applyFill="1" applyBorder="1" applyAlignment="1" applyProtection="1">
      <alignment horizontal="left" vertical="center"/>
      <protection locked="0"/>
    </xf>
    <xf numFmtId="170" fontId="8" fillId="20" borderId="18" xfId="14" applyNumberFormat="1" applyFill="1" applyBorder="1" applyAlignment="1" applyProtection="1">
      <alignment horizontal="left" vertical="center"/>
      <protection locked="0"/>
    </xf>
    <xf numFmtId="0" fontId="26" fillId="3" borderId="30" xfId="0" quotePrefix="1" applyFont="1" applyFill="1" applyBorder="1"/>
    <xf numFmtId="0" fontId="20" fillId="3" borderId="0" xfId="0" applyFont="1" applyFill="1" applyBorder="1" applyAlignment="1">
      <alignment horizontal="centerContinuous"/>
    </xf>
    <xf numFmtId="0" fontId="52" fillId="3" borderId="0" xfId="2" applyFont="1" applyFill="1" applyBorder="1" applyAlignment="1">
      <alignment horizontal="left" vertical="center" wrapText="1"/>
    </xf>
    <xf numFmtId="0" fontId="52" fillId="3" borderId="0" xfId="2" applyNumberFormat="1" applyFont="1" applyFill="1" applyBorder="1" applyAlignment="1">
      <alignment horizontal="left" vertical="top"/>
    </xf>
    <xf numFmtId="14" fontId="52" fillId="3" borderId="0" xfId="2" applyNumberFormat="1" applyFont="1" applyFill="1" applyBorder="1" applyAlignment="1">
      <alignment horizontal="left" vertical="top"/>
    </xf>
    <xf numFmtId="0" fontId="52" fillId="3" borderId="0" xfId="2" applyNumberFormat="1" applyFont="1" applyFill="1" applyBorder="1" applyAlignment="1">
      <alignment horizontal="left" vertical="center" wrapText="1"/>
    </xf>
    <xf numFmtId="0" fontId="20" fillId="3" borderId="129" xfId="0" applyFont="1" applyFill="1" applyBorder="1" applyAlignment="1">
      <alignment horizontal="centerContinuous"/>
    </xf>
    <xf numFmtId="0" fontId="20" fillId="3" borderId="130" xfId="0" applyFont="1" applyFill="1" applyBorder="1" applyAlignment="1">
      <alignment horizontal="center"/>
    </xf>
    <xf numFmtId="0" fontId="18" fillId="3" borderId="130" xfId="0" applyFont="1" applyFill="1" applyBorder="1"/>
    <xf numFmtId="2" fontId="18" fillId="3" borderId="130" xfId="0" applyNumberFormat="1" applyFont="1" applyFill="1" applyBorder="1" applyAlignment="1">
      <alignment horizontal="center"/>
    </xf>
    <xf numFmtId="167" fontId="18" fillId="3" borderId="130" xfId="19" applyNumberFormat="1" applyFont="1" applyFill="1" applyBorder="1" applyAlignment="1">
      <alignment horizontal="center"/>
    </xf>
    <xf numFmtId="167" fontId="18" fillId="3" borderId="111" xfId="19" applyNumberFormat="1" applyFont="1" applyFill="1" applyBorder="1" applyAlignment="1">
      <alignment horizontal="center"/>
    </xf>
    <xf numFmtId="0" fontId="25" fillId="3" borderId="0" xfId="3" applyFont="1" applyFill="1" applyBorder="1" applyAlignment="1">
      <alignment horizontal="left" vertical="center"/>
    </xf>
    <xf numFmtId="0" fontId="20" fillId="3" borderId="132" xfId="0" applyFont="1" applyFill="1" applyBorder="1" applyAlignment="1">
      <alignment horizontal="centerContinuous"/>
    </xf>
    <xf numFmtId="0" fontId="20" fillId="3" borderId="133" xfId="0" applyFont="1" applyFill="1" applyBorder="1" applyAlignment="1">
      <alignment horizontal="center" wrapText="1"/>
    </xf>
    <xf numFmtId="165" fontId="21" fillId="3" borderId="133" xfId="0" applyNumberFormat="1" applyFont="1" applyFill="1" applyBorder="1" applyAlignment="1">
      <alignment horizontal="center"/>
    </xf>
    <xf numFmtId="165" fontId="21" fillId="3" borderId="134" xfId="0" applyNumberFormat="1" applyFont="1" applyFill="1" applyBorder="1" applyAlignment="1">
      <alignment horizontal="center"/>
    </xf>
    <xf numFmtId="0" fontId="20" fillId="3" borderId="130" xfId="0" applyFont="1" applyFill="1" applyBorder="1" applyAlignment="1">
      <alignment horizontal="center" wrapText="1"/>
    </xf>
    <xf numFmtId="167" fontId="21" fillId="3" borderId="130" xfId="0" applyNumberFormat="1" applyFont="1" applyFill="1" applyBorder="1" applyAlignment="1">
      <alignment horizontal="center"/>
    </xf>
    <xf numFmtId="167" fontId="21" fillId="3" borderId="111" xfId="0" applyNumberFormat="1" applyFont="1" applyFill="1" applyBorder="1" applyAlignment="1">
      <alignment horizontal="center"/>
    </xf>
    <xf numFmtId="0" fontId="20" fillId="3" borderId="28" xfId="0" applyFont="1" applyFill="1" applyBorder="1" applyAlignment="1">
      <alignment horizontal="centerContinuous"/>
    </xf>
    <xf numFmtId="0" fontId="48" fillId="3" borderId="0" xfId="0" applyFont="1" applyFill="1"/>
    <xf numFmtId="0" fontId="28" fillId="0" borderId="93" xfId="2" applyNumberFormat="1" applyFont="1" applyBorder="1" applyAlignment="1">
      <alignment wrapText="1"/>
    </xf>
    <xf numFmtId="0" fontId="48" fillId="3" borderId="0" xfId="0" applyFont="1" applyFill="1" applyBorder="1" applyAlignment="1"/>
    <xf numFmtId="0" fontId="28" fillId="20" borderId="112" xfId="0" applyNumberFormat="1" applyFont="1" applyFill="1" applyBorder="1" applyAlignment="1" applyProtection="1">
      <alignment horizontal="center"/>
      <protection locked="0"/>
    </xf>
    <xf numFmtId="0" fontId="28" fillId="3" borderId="27" xfId="0" applyFont="1" applyFill="1" applyBorder="1"/>
    <xf numFmtId="0" fontId="28" fillId="3" borderId="28" xfId="0" applyFont="1" applyFill="1" applyBorder="1"/>
    <xf numFmtId="0" fontId="28" fillId="3" borderId="29" xfId="0" applyFont="1" applyFill="1" applyBorder="1"/>
    <xf numFmtId="0" fontId="62" fillId="0" borderId="0" xfId="0" applyFont="1"/>
    <xf numFmtId="0" fontId="28" fillId="28" borderId="1" xfId="0" applyNumberFormat="1" applyFont="1" applyFill="1" applyBorder="1" applyAlignment="1" applyProtection="1">
      <alignment horizontal="center"/>
      <protection locked="0"/>
    </xf>
    <xf numFmtId="0" fontId="18" fillId="3" borderId="29" xfId="0" applyFont="1" applyFill="1" applyBorder="1"/>
    <xf numFmtId="2" fontId="20" fillId="3" borderId="133" xfId="0" applyNumberFormat="1" applyFont="1" applyFill="1" applyBorder="1" applyAlignment="1">
      <alignment horizontal="center"/>
    </xf>
    <xf numFmtId="0" fontId="18" fillId="3" borderId="133" xfId="0" applyFont="1" applyFill="1" applyBorder="1"/>
    <xf numFmtId="2" fontId="18" fillId="4" borderId="133" xfId="0" applyNumberFormat="1" applyFont="1" applyFill="1" applyBorder="1" applyAlignment="1">
      <alignment horizontal="center"/>
    </xf>
    <xf numFmtId="2" fontId="18" fillId="3" borderId="133" xfId="0" applyNumberFormat="1" applyFont="1" applyFill="1" applyBorder="1" applyAlignment="1">
      <alignment horizontal="center"/>
    </xf>
    <xf numFmtId="167" fontId="18" fillId="3" borderId="133" xfId="19" applyNumberFormat="1" applyFont="1" applyFill="1" applyBorder="1" applyAlignment="1">
      <alignment horizontal="center"/>
    </xf>
    <xf numFmtId="167" fontId="18" fillId="3" borderId="134" xfId="19" applyNumberFormat="1" applyFont="1" applyFill="1" applyBorder="1" applyAlignment="1">
      <alignment horizontal="center"/>
    </xf>
    <xf numFmtId="2" fontId="18" fillId="4" borderId="130" xfId="0" applyNumberFormat="1" applyFont="1" applyFill="1" applyBorder="1" applyAlignment="1">
      <alignment horizontal="center"/>
    </xf>
    <xf numFmtId="0" fontId="18" fillId="3" borderId="131" xfId="0" applyFont="1" applyFill="1" applyBorder="1"/>
    <xf numFmtId="167" fontId="21" fillId="3" borderId="130" xfId="19" applyNumberFormat="1" applyFont="1" applyFill="1" applyBorder="1" applyAlignment="1">
      <alignment horizontal="center"/>
    </xf>
    <xf numFmtId="167" fontId="21" fillId="3" borderId="111" xfId="19" applyNumberFormat="1" applyFont="1" applyFill="1" applyBorder="1" applyAlignment="1">
      <alignment horizontal="center"/>
    </xf>
    <xf numFmtId="0" fontId="0" fillId="2" borderId="31" xfId="0" applyFill="1" applyBorder="1"/>
    <xf numFmtId="0" fontId="26" fillId="3" borderId="0" xfId="0" applyFont="1" applyFill="1" applyBorder="1" applyAlignment="1">
      <alignment horizontal="center"/>
    </xf>
    <xf numFmtId="0" fontId="26" fillId="3" borderId="0" xfId="0" applyFont="1" applyFill="1" applyBorder="1" applyAlignment="1">
      <alignment horizontal="center" wrapText="1"/>
    </xf>
    <xf numFmtId="0" fontId="48" fillId="3" borderId="9" xfId="0" applyFont="1" applyFill="1" applyBorder="1" applyAlignment="1">
      <alignment vertical="top" wrapText="1"/>
    </xf>
    <xf numFmtId="0" fontId="28" fillId="3" borderId="0" xfId="0" applyFont="1" applyFill="1" applyBorder="1" applyAlignment="1">
      <alignment wrapText="1"/>
    </xf>
    <xf numFmtId="0" fontId="28" fillId="3" borderId="31" xfId="0" applyFont="1" applyFill="1" applyBorder="1" applyAlignment="1">
      <alignment wrapText="1"/>
    </xf>
    <xf numFmtId="0" fontId="28" fillId="3" borderId="0" xfId="0" applyFont="1" applyFill="1" applyBorder="1" applyAlignment="1"/>
    <xf numFmtId="0" fontId="28" fillId="20" borderId="1" xfId="0" applyFont="1" applyFill="1" applyBorder="1" applyAlignment="1" applyProtection="1">
      <alignment horizontal="center" vertical="center"/>
      <protection locked="0"/>
    </xf>
    <xf numFmtId="0" fontId="18" fillId="3" borderId="30" xfId="0" applyFont="1" applyFill="1" applyBorder="1" applyAlignment="1">
      <alignment horizontal="left" wrapText="1"/>
    </xf>
    <xf numFmtId="3" fontId="18" fillId="3" borderId="0" xfId="0" applyNumberFormat="1" applyFont="1" applyFill="1" applyBorder="1" applyAlignment="1">
      <alignment horizontal="center" vertical="center"/>
    </xf>
    <xf numFmtId="169" fontId="18" fillId="3" borderId="0" xfId="0" applyNumberFormat="1" applyFont="1" applyFill="1" applyBorder="1" applyAlignment="1">
      <alignment horizontal="center" vertical="center"/>
    </xf>
    <xf numFmtId="165" fontId="18" fillId="3" borderId="0" xfId="0" applyNumberFormat="1" applyFont="1" applyFill="1" applyBorder="1" applyAlignment="1">
      <alignment horizontal="center" vertical="center"/>
    </xf>
    <xf numFmtId="0" fontId="26" fillId="3" borderId="0" xfId="0" applyFont="1" applyFill="1" applyBorder="1" applyAlignment="1">
      <alignment horizontal="center" wrapText="1"/>
    </xf>
    <xf numFmtId="17" fontId="8" fillId="20" borderId="1" xfId="14" applyNumberFormat="1" applyFont="1" applyFill="1" applyBorder="1" applyAlignment="1" applyProtection="1">
      <alignment horizontal="left" vertical="top" wrapText="1"/>
      <protection locked="0"/>
    </xf>
    <xf numFmtId="0" fontId="6" fillId="0" borderId="43" xfId="2" applyFont="1" applyFill="1" applyBorder="1" applyAlignment="1">
      <alignment horizontal="center" vertical="center"/>
    </xf>
    <xf numFmtId="0" fontId="6" fillId="0" borderId="57" xfId="2" applyFont="1" applyFill="1" applyBorder="1" applyAlignment="1">
      <alignment horizontal="center" vertical="center"/>
    </xf>
    <xf numFmtId="0" fontId="6" fillId="0" borderId="57" xfId="2" applyFont="1" applyBorder="1" applyAlignment="1">
      <alignment horizontal="center" vertical="center"/>
    </xf>
    <xf numFmtId="0" fontId="6" fillId="0" borderId="44" xfId="2" applyFont="1" applyFill="1" applyBorder="1" applyAlignment="1">
      <alignment horizontal="center" vertical="center"/>
    </xf>
    <xf numFmtId="0" fontId="26" fillId="3" borderId="0" xfId="0" applyFont="1" applyFill="1" applyBorder="1" applyAlignment="1">
      <alignment horizontal="center" wrapText="1"/>
    </xf>
    <xf numFmtId="0" fontId="18" fillId="3" borderId="46" xfId="0" applyFont="1" applyFill="1" applyBorder="1" applyAlignment="1">
      <alignment horizontal="left" wrapText="1"/>
    </xf>
    <xf numFmtId="0" fontId="18" fillId="3" borderId="45" xfId="0" applyFont="1" applyFill="1" applyBorder="1" applyAlignment="1">
      <alignment horizontal="left" wrapText="1"/>
    </xf>
    <xf numFmtId="2" fontId="44" fillId="25" borderId="18" xfId="0" applyNumberFormat="1" applyFont="1" applyFill="1" applyBorder="1" applyAlignment="1" applyProtection="1">
      <alignment horizontal="center"/>
    </xf>
    <xf numFmtId="2" fontId="44" fillId="22" borderId="18" xfId="0" applyNumberFormat="1" applyFont="1" applyFill="1" applyBorder="1" applyAlignment="1" applyProtection="1">
      <alignment horizontal="center"/>
    </xf>
    <xf numFmtId="165" fontId="44" fillId="25" borderId="18" xfId="0" applyNumberFormat="1" applyFont="1" applyFill="1" applyBorder="1" applyAlignment="1" applyProtection="1">
      <alignment horizontal="center"/>
    </xf>
    <xf numFmtId="2" fontId="44" fillId="25" borderId="21" xfId="0" applyNumberFormat="1" applyFont="1" applyFill="1" applyBorder="1" applyAlignment="1" applyProtection="1">
      <alignment horizontal="center"/>
    </xf>
    <xf numFmtId="0" fontId="3" fillId="6" borderId="12" xfId="3" applyFont="1" applyBorder="1" applyAlignment="1">
      <alignment horizontal="left" vertical="center"/>
    </xf>
    <xf numFmtId="0" fontId="3" fillId="6" borderId="13" xfId="3" applyFont="1" applyBorder="1" applyAlignment="1">
      <alignment horizontal="left" vertical="center"/>
    </xf>
    <xf numFmtId="0" fontId="14" fillId="0" borderId="32" xfId="15" applyBorder="1" applyAlignment="1" applyProtection="1">
      <alignment horizontal="left" vertical="center" wrapText="1"/>
      <protection locked="0"/>
    </xf>
    <xf numFmtId="0" fontId="14" fillId="0" borderId="34" xfId="15" applyBorder="1" applyAlignment="1" applyProtection="1">
      <alignment horizontal="left" vertical="center" wrapText="1"/>
      <protection locked="0"/>
    </xf>
    <xf numFmtId="0" fontId="13" fillId="19" borderId="27" xfId="3" applyFont="1" applyFill="1" applyBorder="1" applyAlignment="1">
      <alignment horizontal="left" vertical="center" wrapText="1"/>
    </xf>
    <xf numFmtId="0" fontId="13" fillId="19" borderId="29" xfId="3" applyFont="1" applyFill="1" applyBorder="1" applyAlignment="1">
      <alignment horizontal="left" vertical="center" wrapText="1"/>
    </xf>
    <xf numFmtId="0" fontId="13" fillId="19" borderId="30" xfId="3" applyFont="1" applyFill="1" applyBorder="1" applyAlignment="1">
      <alignment horizontal="left" vertical="center" wrapText="1"/>
    </xf>
    <xf numFmtId="0" fontId="13" fillId="19" borderId="31" xfId="3" applyFont="1" applyFill="1" applyBorder="1" applyAlignment="1">
      <alignment horizontal="left" vertical="center" wrapText="1"/>
    </xf>
    <xf numFmtId="0" fontId="13" fillId="19" borderId="32" xfId="3" applyFont="1" applyFill="1" applyBorder="1" applyAlignment="1">
      <alignment horizontal="left" vertical="center" wrapText="1"/>
    </xf>
    <xf numFmtId="0" fontId="13" fillId="19" borderId="34" xfId="3" applyFont="1" applyFill="1" applyBorder="1" applyAlignment="1">
      <alignment horizontal="left" vertical="center" wrapText="1"/>
    </xf>
    <xf numFmtId="0" fontId="13" fillId="19" borderId="27" xfId="3" applyFont="1" applyFill="1" applyBorder="1" applyAlignment="1" applyProtection="1">
      <alignment horizontal="left" vertical="center" wrapText="1"/>
    </xf>
    <xf numFmtId="0" fontId="13" fillId="19" borderId="29" xfId="3" applyFont="1" applyFill="1" applyBorder="1" applyAlignment="1" applyProtection="1">
      <alignment horizontal="left" vertical="center" wrapText="1"/>
    </xf>
    <xf numFmtId="0" fontId="13" fillId="19" borderId="32" xfId="3" applyFont="1" applyFill="1" applyBorder="1" applyAlignment="1" applyProtection="1">
      <alignment horizontal="left" vertical="center" wrapText="1"/>
    </xf>
    <xf numFmtId="0" fontId="13" fillId="19" borderId="34" xfId="3" applyFont="1" applyFill="1" applyBorder="1" applyAlignment="1" applyProtection="1">
      <alignment horizontal="left" vertical="center" wrapText="1"/>
    </xf>
    <xf numFmtId="0" fontId="6" fillId="2" borderId="12" xfId="0" applyFont="1" applyFill="1" applyBorder="1" applyAlignment="1">
      <alignment horizontal="center"/>
    </xf>
    <xf numFmtId="0" fontId="6" fillId="2" borderId="13" xfId="0" applyFont="1" applyFill="1" applyBorder="1" applyAlignment="1">
      <alignment horizontal="center"/>
    </xf>
    <xf numFmtId="0" fontId="6" fillId="2" borderId="46" xfId="0" applyFont="1" applyFill="1" applyBorder="1" applyAlignment="1">
      <alignment horizontal="center" vertical="center"/>
    </xf>
    <xf numFmtId="0" fontId="6" fillId="2" borderId="45" xfId="0" applyFont="1" applyFill="1" applyBorder="1" applyAlignment="1">
      <alignment horizontal="center" vertical="center"/>
    </xf>
    <xf numFmtId="0" fontId="28" fillId="20" borderId="27" xfId="1" applyNumberFormat="1" applyFont="1" applyFill="1" applyBorder="1" applyAlignment="1" applyProtection="1">
      <alignment horizontal="left" vertical="top" wrapText="1"/>
      <protection locked="0"/>
    </xf>
    <xf numFmtId="0" fontId="28" fillId="20" borderId="28" xfId="1" applyNumberFormat="1" applyFont="1" applyFill="1" applyBorder="1" applyAlignment="1" applyProtection="1">
      <alignment horizontal="left" vertical="top" wrapText="1"/>
      <protection locked="0"/>
    </xf>
    <xf numFmtId="0" fontId="28" fillId="20" borderId="29" xfId="1" applyNumberFormat="1" applyFont="1" applyFill="1" applyBorder="1" applyAlignment="1" applyProtection="1">
      <alignment horizontal="left" vertical="top" wrapText="1"/>
      <protection locked="0"/>
    </xf>
    <xf numFmtId="0" fontId="28" fillId="20" borderId="30" xfId="1" applyNumberFormat="1" applyFont="1" applyFill="1" applyBorder="1" applyAlignment="1" applyProtection="1">
      <alignment horizontal="left" vertical="top" wrapText="1"/>
      <protection locked="0"/>
    </xf>
    <xf numFmtId="0" fontId="28" fillId="20" borderId="0" xfId="1" applyNumberFormat="1" applyFont="1" applyFill="1" applyBorder="1" applyAlignment="1" applyProtection="1">
      <alignment horizontal="left" vertical="top" wrapText="1"/>
      <protection locked="0"/>
    </xf>
    <xf numFmtId="0" fontId="28" fillId="20" borderId="31" xfId="1" applyNumberFormat="1" applyFont="1" applyFill="1" applyBorder="1" applyAlignment="1" applyProtection="1">
      <alignment horizontal="left" vertical="top" wrapText="1"/>
      <protection locked="0"/>
    </xf>
    <xf numFmtId="0" fontId="28" fillId="20" borderId="32" xfId="1" applyNumberFormat="1" applyFont="1" applyFill="1" applyBorder="1" applyAlignment="1" applyProtection="1">
      <alignment horizontal="left" vertical="top" wrapText="1"/>
      <protection locked="0"/>
    </xf>
    <xf numFmtId="0" fontId="28" fillId="20" borderId="33" xfId="1" applyNumberFormat="1" applyFont="1" applyFill="1" applyBorder="1" applyAlignment="1" applyProtection="1">
      <alignment horizontal="left" vertical="top" wrapText="1"/>
      <protection locked="0"/>
    </xf>
    <xf numFmtId="0" fontId="28" fillId="20" borderId="34" xfId="1" applyNumberFormat="1" applyFont="1" applyFill="1" applyBorder="1" applyAlignment="1" applyProtection="1">
      <alignment horizontal="left" vertical="top" wrapText="1"/>
      <protection locked="0"/>
    </xf>
    <xf numFmtId="0" fontId="26" fillId="2" borderId="12" xfId="0" applyFont="1" applyFill="1" applyBorder="1" applyAlignment="1">
      <alignment horizontal="left"/>
    </xf>
    <xf numFmtId="0" fontId="26" fillId="2" borderId="63" xfId="0" applyFont="1" applyFill="1" applyBorder="1" applyAlignment="1">
      <alignment horizontal="left"/>
    </xf>
    <xf numFmtId="0" fontId="26" fillId="2" borderId="13" xfId="0" applyFont="1" applyFill="1" applyBorder="1" applyAlignment="1">
      <alignment horizontal="left"/>
    </xf>
    <xf numFmtId="0" fontId="38" fillId="6" borderId="12" xfId="3" applyFont="1" applyBorder="1" applyAlignment="1">
      <alignment horizontal="left" vertical="center"/>
    </xf>
    <xf numFmtId="0" fontId="38" fillId="6" borderId="13" xfId="3" applyFont="1" applyBorder="1" applyAlignment="1">
      <alignment horizontal="left" vertical="center"/>
    </xf>
    <xf numFmtId="0" fontId="17" fillId="14" borderId="27" xfId="3" applyFont="1" applyFill="1" applyBorder="1" applyAlignment="1" applyProtection="1">
      <alignment horizontal="left" vertical="top" wrapText="1"/>
    </xf>
    <xf numFmtId="0" fontId="17" fillId="14" borderId="28" xfId="3" applyFont="1" applyFill="1" applyBorder="1" applyAlignment="1" applyProtection="1">
      <alignment horizontal="left" vertical="top" wrapText="1"/>
    </xf>
    <xf numFmtId="0" fontId="17" fillId="14" borderId="29" xfId="3" applyFont="1" applyFill="1" applyBorder="1" applyAlignment="1" applyProtection="1">
      <alignment horizontal="left" vertical="top" wrapText="1"/>
    </xf>
    <xf numFmtId="0" fontId="17" fillId="14" borderId="30" xfId="3" applyFont="1" applyFill="1" applyBorder="1" applyAlignment="1" applyProtection="1">
      <alignment horizontal="left" vertical="top" wrapText="1"/>
    </xf>
    <xf numFmtId="0" fontId="17" fillId="14" borderId="0" xfId="3" applyFont="1" applyFill="1" applyBorder="1" applyAlignment="1" applyProtection="1">
      <alignment horizontal="left" vertical="top" wrapText="1"/>
    </xf>
    <xf numFmtId="0" fontId="17" fillId="14" borderId="31" xfId="3" applyFont="1" applyFill="1" applyBorder="1" applyAlignment="1" applyProtection="1">
      <alignment horizontal="left" vertical="top" wrapText="1"/>
    </xf>
    <xf numFmtId="0" fontId="17" fillId="14" borderId="32" xfId="3" applyFont="1" applyFill="1" applyBorder="1" applyAlignment="1" applyProtection="1">
      <alignment horizontal="left" vertical="top" wrapText="1"/>
    </xf>
    <xf numFmtId="0" fontId="17" fillId="14" borderId="33" xfId="3" applyFont="1" applyFill="1" applyBorder="1" applyAlignment="1" applyProtection="1">
      <alignment horizontal="left" vertical="top" wrapText="1"/>
    </xf>
    <xf numFmtId="0" fontId="17" fillId="14" borderId="34" xfId="3" applyFont="1" applyFill="1" applyBorder="1" applyAlignment="1" applyProtection="1">
      <alignment horizontal="left" vertical="top" wrapText="1"/>
    </xf>
    <xf numFmtId="0" fontId="38" fillId="6" borderId="63" xfId="3" applyFont="1" applyBorder="1" applyAlignment="1">
      <alignment horizontal="left" vertical="center"/>
    </xf>
    <xf numFmtId="0" fontId="26" fillId="0" borderId="30" xfId="2" applyNumberFormat="1" applyFont="1" applyBorder="1" applyAlignment="1">
      <alignment horizontal="left"/>
    </xf>
    <xf numFmtId="0" fontId="26" fillId="0" borderId="31" xfId="2" applyNumberFormat="1" applyFont="1" applyBorder="1" applyAlignment="1">
      <alignment horizontal="left"/>
    </xf>
    <xf numFmtId="0" fontId="16" fillId="0" borderId="0" xfId="0" applyFont="1" applyFill="1" applyBorder="1" applyAlignment="1">
      <alignment horizontal="center"/>
    </xf>
    <xf numFmtId="0" fontId="3" fillId="6" borderId="12" xfId="3" applyBorder="1" applyAlignment="1">
      <alignment horizontal="left" vertical="center"/>
    </xf>
    <xf numFmtId="0" fontId="3" fillId="6" borderId="63" xfId="3" applyBorder="1" applyAlignment="1">
      <alignment horizontal="left" vertical="center"/>
    </xf>
    <xf numFmtId="0" fontId="3" fillId="6" borderId="13" xfId="3" applyBorder="1" applyAlignment="1">
      <alignment horizontal="left" vertical="center"/>
    </xf>
    <xf numFmtId="0" fontId="4" fillId="20" borderId="27" xfId="1" applyFont="1" applyFill="1" applyBorder="1" applyAlignment="1" applyProtection="1">
      <alignment horizontal="center"/>
      <protection locked="0"/>
    </xf>
    <xf numFmtId="0" fontId="4" fillId="20" borderId="28" xfId="1" applyFont="1" applyFill="1" applyBorder="1" applyAlignment="1" applyProtection="1">
      <alignment horizontal="center"/>
      <protection locked="0"/>
    </xf>
    <xf numFmtId="0" fontId="4" fillId="20" borderId="29" xfId="1" applyFont="1" applyFill="1" applyBorder="1" applyAlignment="1" applyProtection="1">
      <alignment horizontal="center"/>
      <protection locked="0"/>
    </xf>
    <xf numFmtId="0" fontId="4" fillId="20" borderId="30" xfId="1" applyFont="1" applyFill="1" applyBorder="1" applyAlignment="1" applyProtection="1">
      <alignment horizontal="center"/>
      <protection locked="0"/>
    </xf>
    <xf numFmtId="0" fontId="4" fillId="20" borderId="0" xfId="1" applyFont="1" applyFill="1" applyBorder="1" applyAlignment="1" applyProtection="1">
      <alignment horizontal="center"/>
      <protection locked="0"/>
    </xf>
    <xf numFmtId="0" fontId="4" fillId="20" borderId="31" xfId="1" applyFont="1" applyFill="1" applyBorder="1" applyAlignment="1" applyProtection="1">
      <alignment horizontal="center"/>
      <protection locked="0"/>
    </xf>
    <xf numFmtId="0" fontId="4" fillId="20" borderId="32" xfId="1" applyFont="1" applyFill="1" applyBorder="1" applyAlignment="1" applyProtection="1">
      <alignment horizontal="center"/>
      <protection locked="0"/>
    </xf>
    <xf numFmtId="0" fontId="4" fillId="20" borderId="33" xfId="1" applyFont="1" applyFill="1" applyBorder="1" applyAlignment="1" applyProtection="1">
      <alignment horizontal="center"/>
      <protection locked="0"/>
    </xf>
    <xf numFmtId="0" fontId="4" fillId="20" borderId="34" xfId="1" applyFont="1" applyFill="1" applyBorder="1" applyAlignment="1" applyProtection="1">
      <alignment horizontal="center"/>
      <protection locked="0"/>
    </xf>
    <xf numFmtId="0" fontId="59" fillId="6" borderId="12" xfId="3" applyFont="1" applyBorder="1" applyAlignment="1">
      <alignment horizontal="left" vertical="center"/>
    </xf>
    <xf numFmtId="0" fontId="59" fillId="6" borderId="13" xfId="3" applyFont="1" applyBorder="1" applyAlignment="1">
      <alignment horizontal="left" vertical="center"/>
    </xf>
    <xf numFmtId="0" fontId="20" fillId="3" borderId="94" xfId="0" applyFont="1" applyFill="1" applyBorder="1" applyAlignment="1">
      <alignment horizontal="left" vertical="center" wrapText="1"/>
    </xf>
    <xf numFmtId="0" fontId="20" fillId="3" borderId="93" xfId="0" applyFont="1" applyFill="1" applyBorder="1" applyAlignment="1">
      <alignment horizontal="left" vertical="center" wrapText="1"/>
    </xf>
    <xf numFmtId="0" fontId="18" fillId="20" borderId="1" xfId="0" applyFont="1" applyFill="1" applyBorder="1" applyAlignment="1" applyProtection="1">
      <alignment horizontal="left" vertical="top" wrapText="1"/>
      <protection locked="0"/>
    </xf>
    <xf numFmtId="0" fontId="18" fillId="20" borderId="18" xfId="0" applyFont="1" applyFill="1" applyBorder="1" applyAlignment="1" applyProtection="1">
      <alignment horizontal="left" vertical="top" wrapText="1"/>
      <protection locked="0"/>
    </xf>
    <xf numFmtId="0" fontId="18" fillId="20" borderId="20" xfId="0" applyFont="1" applyFill="1" applyBorder="1" applyAlignment="1" applyProtection="1">
      <alignment horizontal="left" vertical="top" wrapText="1"/>
      <protection locked="0"/>
    </xf>
    <xf numFmtId="0" fontId="18" fillId="20" borderId="21" xfId="0" applyFont="1" applyFill="1" applyBorder="1" applyAlignment="1" applyProtection="1">
      <alignment horizontal="left" vertical="top" wrapText="1"/>
      <protection locked="0"/>
    </xf>
    <xf numFmtId="0" fontId="18" fillId="20" borderId="8" xfId="0" applyFont="1" applyFill="1" applyBorder="1" applyAlignment="1" applyProtection="1">
      <alignment horizontal="left" vertical="top" wrapText="1"/>
      <protection locked="0"/>
    </xf>
    <xf numFmtId="0" fontId="18" fillId="20" borderId="64" xfId="0" applyFont="1" applyFill="1" applyBorder="1" applyAlignment="1" applyProtection="1">
      <alignment horizontal="left" vertical="top" wrapText="1"/>
      <protection locked="0"/>
    </xf>
    <xf numFmtId="0" fontId="20" fillId="3" borderId="92" xfId="0" applyFont="1" applyFill="1" applyBorder="1" applyAlignment="1">
      <alignment horizontal="left" vertical="center" wrapText="1"/>
    </xf>
    <xf numFmtId="0" fontId="14" fillId="0" borderId="0" xfId="15" applyAlignment="1" applyProtection="1">
      <alignment horizontal="left"/>
      <protection locked="0"/>
    </xf>
    <xf numFmtId="0" fontId="26" fillId="3" borderId="0" xfId="0" applyFont="1" applyFill="1" applyBorder="1" applyAlignment="1">
      <alignment horizontal="center"/>
    </xf>
    <xf numFmtId="0" fontId="26" fillId="3" borderId="0" xfId="0" applyFont="1" applyFill="1" applyBorder="1" applyAlignment="1">
      <alignment horizontal="center" wrapText="1"/>
    </xf>
    <xf numFmtId="0" fontId="26" fillId="3" borderId="31" xfId="0" applyFont="1" applyFill="1" applyBorder="1" applyAlignment="1">
      <alignment horizontal="center"/>
    </xf>
    <xf numFmtId="14" fontId="5" fillId="0" borderId="86" xfId="2" applyNumberFormat="1" applyFont="1" applyBorder="1" applyAlignment="1">
      <alignment horizontal="left" vertical="top"/>
    </xf>
    <xf numFmtId="14" fontId="5" fillId="0" borderId="87" xfId="2" applyNumberFormat="1" applyFont="1" applyBorder="1" applyAlignment="1">
      <alignment horizontal="left" vertical="top"/>
    </xf>
    <xf numFmtId="14" fontId="5" fillId="0" borderId="88" xfId="2" applyNumberFormat="1" applyFont="1" applyBorder="1" applyAlignment="1">
      <alignment horizontal="left" vertical="top"/>
    </xf>
    <xf numFmtId="0" fontId="5" fillId="0" borderId="86" xfId="2" applyNumberFormat="1" applyFont="1" applyBorder="1" applyAlignment="1">
      <alignment horizontal="left" vertical="top"/>
    </xf>
    <xf numFmtId="0" fontId="5" fillId="0" borderId="87" xfId="2" applyNumberFormat="1" applyFont="1" applyBorder="1" applyAlignment="1">
      <alignment horizontal="left" vertical="top"/>
    </xf>
    <xf numFmtId="0" fontId="5" fillId="0" borderId="88" xfId="2" applyNumberFormat="1" applyFont="1" applyBorder="1" applyAlignment="1">
      <alignment horizontal="left" vertical="top"/>
    </xf>
    <xf numFmtId="14" fontId="5" fillId="0" borderId="89" xfId="2" applyNumberFormat="1" applyFont="1" applyBorder="1" applyAlignment="1">
      <alignment horizontal="left" vertical="top"/>
    </xf>
    <xf numFmtId="14" fontId="5" fillId="0" borderId="90" xfId="2" applyNumberFormat="1" applyFont="1" applyBorder="1" applyAlignment="1">
      <alignment horizontal="left" vertical="top"/>
    </xf>
    <xf numFmtId="14" fontId="5" fillId="0" borderId="91" xfId="2" applyNumberFormat="1" applyFont="1" applyBorder="1" applyAlignment="1">
      <alignment horizontal="left" vertical="top"/>
    </xf>
    <xf numFmtId="0" fontId="5" fillId="0" borderId="86" xfId="2" applyNumberFormat="1" applyFont="1" applyBorder="1" applyAlignment="1">
      <alignment horizontal="left" vertical="center" wrapText="1"/>
    </xf>
    <xf numFmtId="0" fontId="5" fillId="0" borderId="87" xfId="2" applyNumberFormat="1" applyFont="1" applyBorder="1" applyAlignment="1">
      <alignment horizontal="left" vertical="center" wrapText="1"/>
    </xf>
    <xf numFmtId="0" fontId="5" fillId="0" borderId="88" xfId="2" applyNumberFormat="1" applyFont="1" applyBorder="1" applyAlignment="1">
      <alignment horizontal="left" vertical="center" wrapText="1"/>
    </xf>
    <xf numFmtId="2" fontId="63" fillId="3" borderId="0" xfId="0" applyNumberFormat="1" applyFont="1" applyFill="1" applyBorder="1" applyAlignment="1">
      <alignment horizontal="left" wrapText="1"/>
    </xf>
    <xf numFmtId="0" fontId="17" fillId="6" borderId="27" xfId="3" applyFont="1" applyBorder="1" applyAlignment="1">
      <alignment horizontal="left" vertical="center"/>
    </xf>
    <xf numFmtId="0" fontId="17" fillId="6" borderId="28" xfId="3" applyFont="1" applyBorder="1" applyAlignment="1">
      <alignment horizontal="left" vertical="center"/>
    </xf>
    <xf numFmtId="0" fontId="17" fillId="6" borderId="29" xfId="3" applyFont="1" applyBorder="1" applyAlignment="1">
      <alignment horizontal="left" vertical="center"/>
    </xf>
    <xf numFmtId="0" fontId="5" fillId="0" borderId="115" xfId="2" applyFont="1" applyBorder="1" applyAlignment="1">
      <alignment horizontal="left" wrapText="1"/>
    </xf>
    <xf numFmtId="0" fontId="5" fillId="0" borderId="116" xfId="2" applyFont="1" applyBorder="1" applyAlignment="1">
      <alignment horizontal="left" wrapText="1"/>
    </xf>
    <xf numFmtId="0" fontId="5" fillId="0" borderId="117" xfId="2" applyFont="1" applyBorder="1" applyAlignment="1">
      <alignment horizontal="left" wrapText="1"/>
    </xf>
    <xf numFmtId="0" fontId="28" fillId="3" borderId="0" xfId="0" applyFont="1" applyFill="1" applyBorder="1" applyAlignment="1">
      <alignment horizontal="left" wrapText="1"/>
    </xf>
    <xf numFmtId="0" fontId="28" fillId="3" borderId="31" xfId="0" applyFont="1" applyFill="1" applyBorder="1" applyAlignment="1">
      <alignment horizontal="left" wrapText="1"/>
    </xf>
    <xf numFmtId="14" fontId="5" fillId="3" borderId="89" xfId="2" applyNumberFormat="1" applyFont="1" applyFill="1" applyBorder="1" applyAlignment="1">
      <alignment horizontal="left" vertical="top"/>
    </xf>
    <xf numFmtId="14" fontId="5" fillId="3" borderId="91" xfId="2" applyNumberFormat="1" applyFont="1" applyFill="1" applyBorder="1" applyAlignment="1">
      <alignment horizontal="left" vertical="top"/>
    </xf>
    <xf numFmtId="0" fontId="26" fillId="2" borderId="12" xfId="0" applyFont="1" applyFill="1" applyBorder="1" applyAlignment="1">
      <alignment horizontal="left" vertical="center"/>
    </xf>
    <xf numFmtId="0" fontId="26" fillId="2" borderId="63" xfId="0" applyFont="1" applyFill="1" applyBorder="1" applyAlignment="1">
      <alignment horizontal="left" vertical="center"/>
    </xf>
    <xf numFmtId="0" fontId="26" fillId="2" borderId="13" xfId="0" applyFont="1" applyFill="1" applyBorder="1" applyAlignment="1">
      <alignment horizontal="left" vertical="center"/>
    </xf>
    <xf numFmtId="0" fontId="48" fillId="3" borderId="30" xfId="0" applyFont="1" applyFill="1" applyBorder="1" applyAlignment="1">
      <alignment horizontal="left" vertical="center" wrapText="1"/>
    </xf>
    <xf numFmtId="0" fontId="48" fillId="3" borderId="0" xfId="0" applyFont="1" applyFill="1" applyBorder="1" applyAlignment="1">
      <alignment horizontal="left" vertical="center" wrapText="1"/>
    </xf>
    <xf numFmtId="0" fontId="48" fillId="3" borderId="31" xfId="0" applyFont="1" applyFill="1" applyBorder="1" applyAlignment="1">
      <alignment horizontal="left" vertical="center" wrapText="1"/>
    </xf>
    <xf numFmtId="0" fontId="4" fillId="3" borderId="30" xfId="0" applyFont="1" applyFill="1" applyBorder="1" applyAlignment="1">
      <alignment horizontal="left" vertical="top"/>
    </xf>
    <xf numFmtId="0" fontId="4" fillId="3" borderId="0" xfId="0" applyFont="1" applyFill="1" applyBorder="1" applyAlignment="1">
      <alignment horizontal="left" vertical="top"/>
    </xf>
    <xf numFmtId="0" fontId="4" fillId="3" borderId="31" xfId="0" applyFont="1" applyFill="1" applyBorder="1" applyAlignment="1">
      <alignment horizontal="left" vertical="top"/>
    </xf>
    <xf numFmtId="0" fontId="4" fillId="3" borderId="30" xfId="0" applyFont="1" applyFill="1" applyBorder="1" applyAlignment="1">
      <alignment horizontal="left" vertical="top" wrapText="1"/>
    </xf>
    <xf numFmtId="0" fontId="4" fillId="3" borderId="0" xfId="0" applyFont="1" applyFill="1" applyBorder="1" applyAlignment="1">
      <alignment horizontal="left" vertical="top" wrapText="1"/>
    </xf>
    <xf numFmtId="0" fontId="4" fillId="3" borderId="31" xfId="0" applyFont="1" applyFill="1" applyBorder="1" applyAlignment="1">
      <alignment horizontal="left" vertical="top" wrapText="1"/>
    </xf>
    <xf numFmtId="0" fontId="4" fillId="3" borderId="32" xfId="0" applyFont="1" applyFill="1" applyBorder="1" applyAlignment="1">
      <alignment horizontal="left" vertical="top" wrapText="1"/>
    </xf>
    <xf numFmtId="0" fontId="4" fillId="3" borderId="33" xfId="0" applyFont="1" applyFill="1" applyBorder="1" applyAlignment="1">
      <alignment horizontal="left" vertical="top" wrapText="1"/>
    </xf>
    <xf numFmtId="0" fontId="4" fillId="3" borderId="34" xfId="0" applyFont="1" applyFill="1" applyBorder="1" applyAlignment="1">
      <alignment horizontal="left" vertical="top" wrapText="1"/>
    </xf>
    <xf numFmtId="0" fontId="17" fillId="6" borderId="12" xfId="3" applyFont="1" applyBorder="1" applyAlignment="1">
      <alignment horizontal="left" vertical="center"/>
    </xf>
    <xf numFmtId="0" fontId="17" fillId="6" borderId="63" xfId="3" applyFont="1" applyBorder="1" applyAlignment="1">
      <alignment horizontal="left" vertical="center"/>
    </xf>
    <xf numFmtId="0" fontId="17" fillId="6" borderId="13" xfId="3" applyFont="1" applyBorder="1" applyAlignment="1">
      <alignment horizontal="left" vertical="center"/>
    </xf>
    <xf numFmtId="0" fontId="5" fillId="3" borderId="86" xfId="2" applyNumberFormat="1" applyFont="1" applyFill="1" applyBorder="1" applyAlignment="1">
      <alignment horizontal="left" vertical="center" wrapText="1"/>
    </xf>
    <xf numFmtId="0" fontId="5" fillId="3" borderId="88" xfId="2" applyNumberFormat="1" applyFont="1" applyFill="1" applyBorder="1" applyAlignment="1">
      <alignment horizontal="left" vertical="center" wrapText="1"/>
    </xf>
    <xf numFmtId="0" fontId="5" fillId="3" borderId="115" xfId="2" applyFont="1" applyFill="1" applyBorder="1" applyAlignment="1">
      <alignment horizontal="left" vertical="center" wrapText="1"/>
    </xf>
    <xf numFmtId="0" fontId="5" fillId="3" borderId="117" xfId="2" applyFont="1" applyFill="1" applyBorder="1" applyAlignment="1">
      <alignment horizontal="left" vertical="center" wrapText="1"/>
    </xf>
    <xf numFmtId="0" fontId="5" fillId="3" borderId="86" xfId="2" applyNumberFormat="1" applyFont="1" applyFill="1" applyBorder="1" applyAlignment="1">
      <alignment horizontal="left" vertical="top"/>
    </xf>
    <xf numFmtId="0" fontId="5" fillId="3" borderId="88" xfId="2" applyNumberFormat="1" applyFont="1" applyFill="1" applyBorder="1" applyAlignment="1">
      <alignment horizontal="left" vertical="top"/>
    </xf>
    <xf numFmtId="14" fontId="5" fillId="3" borderId="86" xfId="2" applyNumberFormat="1" applyFont="1" applyFill="1" applyBorder="1" applyAlignment="1">
      <alignment horizontal="left" vertical="top"/>
    </xf>
    <xf numFmtId="14" fontId="5" fillId="3" borderId="88" xfId="2" applyNumberFormat="1" applyFont="1" applyFill="1" applyBorder="1" applyAlignment="1">
      <alignment horizontal="left" vertical="top"/>
    </xf>
    <xf numFmtId="0" fontId="54" fillId="0" borderId="94" xfId="2" applyFont="1" applyBorder="1" applyAlignment="1">
      <alignment horizontal="left"/>
    </xf>
    <xf numFmtId="0" fontId="54" fillId="0" borderId="99" xfId="2" applyFont="1" applyBorder="1" applyAlignment="1">
      <alignment horizontal="left"/>
    </xf>
    <xf numFmtId="0" fontId="54" fillId="0" borderId="93" xfId="2" applyFont="1" applyBorder="1" applyAlignment="1">
      <alignment horizontal="left"/>
    </xf>
    <xf numFmtId="0" fontId="54" fillId="0" borderId="101" xfId="2" applyFont="1" applyBorder="1" applyAlignment="1">
      <alignment horizontal="left"/>
    </xf>
    <xf numFmtId="0" fontId="47" fillId="14" borderId="43" xfId="3" applyFont="1" applyFill="1" applyBorder="1" applyAlignment="1" applyProtection="1">
      <alignment horizontal="left" vertical="center" wrapText="1"/>
    </xf>
    <xf numFmtId="0" fontId="47" fillId="14" borderId="57" xfId="3" applyFont="1" applyFill="1" applyBorder="1" applyAlignment="1" applyProtection="1">
      <alignment horizontal="left" vertical="center" wrapText="1"/>
    </xf>
    <xf numFmtId="0" fontId="47" fillId="14" borderId="44" xfId="3" applyFont="1" applyFill="1" applyBorder="1" applyAlignment="1" applyProtection="1">
      <alignment horizontal="left" vertical="center" wrapText="1"/>
    </xf>
    <xf numFmtId="0" fontId="47" fillId="14" borderId="26" xfId="3" applyFont="1" applyFill="1" applyBorder="1" applyAlignment="1" applyProtection="1">
      <alignment horizontal="left" vertical="center" wrapText="1"/>
    </xf>
    <xf numFmtId="0" fontId="47" fillId="14" borderId="8" xfId="3" applyFont="1" applyFill="1" applyBorder="1" applyAlignment="1" applyProtection="1">
      <alignment horizontal="left" vertical="center" wrapText="1"/>
    </xf>
    <xf numFmtId="0" fontId="47" fillId="14" borderId="64" xfId="3" applyFont="1" applyFill="1" applyBorder="1" applyAlignment="1" applyProtection="1">
      <alignment horizontal="left" vertical="center" wrapText="1"/>
    </xf>
    <xf numFmtId="0" fontId="47" fillId="14" borderId="19" xfId="3" applyFont="1" applyFill="1" applyBorder="1" applyAlignment="1" applyProtection="1">
      <alignment horizontal="left" vertical="center" wrapText="1"/>
    </xf>
    <xf numFmtId="0" fontId="47" fillId="14" borderId="20" xfId="3" applyFont="1" applyFill="1" applyBorder="1" applyAlignment="1" applyProtection="1">
      <alignment horizontal="left" vertical="center" wrapText="1"/>
    </xf>
    <xf numFmtId="0" fontId="47" fillId="14" borderId="21" xfId="3" applyFont="1" applyFill="1" applyBorder="1" applyAlignment="1" applyProtection="1">
      <alignment horizontal="left" vertical="center" wrapText="1"/>
    </xf>
    <xf numFmtId="0" fontId="55" fillId="0" borderId="14" xfId="2" applyFont="1" applyBorder="1" applyAlignment="1">
      <alignment horizontal="center" vertical="center"/>
    </xf>
    <xf numFmtId="0" fontId="55" fillId="0" borderId="97" xfId="2" applyFont="1" applyBorder="1" applyAlignment="1">
      <alignment horizontal="center" vertical="center"/>
    </xf>
    <xf numFmtId="0" fontId="54" fillId="0" borderId="100" xfId="2" applyFont="1" applyBorder="1" applyAlignment="1">
      <alignment horizontal="left"/>
    </xf>
    <xf numFmtId="0" fontId="54" fillId="0" borderId="98" xfId="2" applyFont="1" applyBorder="1" applyAlignment="1">
      <alignment horizontal="left"/>
    </xf>
    <xf numFmtId="0" fontId="54" fillId="0" borderId="94" xfId="2" applyFont="1" applyBorder="1" applyAlignment="1">
      <alignment horizontal="left" vertical="top"/>
    </xf>
    <xf numFmtId="0" fontId="54" fillId="0" borderId="99" xfId="2" applyFont="1" applyBorder="1" applyAlignment="1">
      <alignment horizontal="left" vertical="top"/>
    </xf>
    <xf numFmtId="14" fontId="52" fillId="3" borderId="89" xfId="2" applyNumberFormat="1" applyFont="1" applyFill="1" applyBorder="1" applyAlignment="1">
      <alignment horizontal="left" vertical="top"/>
    </xf>
    <xf numFmtId="14" fontId="52" fillId="3" borderId="91" xfId="2" applyNumberFormat="1" applyFont="1" applyFill="1" applyBorder="1" applyAlignment="1">
      <alignment horizontal="left" vertical="top"/>
    </xf>
    <xf numFmtId="0" fontId="25" fillId="6" borderId="12" xfId="3" applyFont="1" applyBorder="1" applyAlignment="1">
      <alignment horizontal="left" vertical="center"/>
    </xf>
    <xf numFmtId="0" fontId="25" fillId="6" borderId="63" xfId="3" applyFont="1" applyBorder="1" applyAlignment="1">
      <alignment horizontal="left" vertical="center"/>
    </xf>
    <xf numFmtId="0" fontId="25" fillId="6" borderId="13" xfId="3" applyFont="1" applyBorder="1" applyAlignment="1">
      <alignment horizontal="left" vertical="center"/>
    </xf>
    <xf numFmtId="0" fontId="52" fillId="3" borderId="86" xfId="2" applyNumberFormat="1" applyFont="1" applyFill="1" applyBorder="1" applyAlignment="1">
      <alignment horizontal="left" vertical="center" wrapText="1"/>
    </xf>
    <xf numFmtId="0" fontId="52" fillId="3" borderId="88" xfId="2" applyNumberFormat="1" applyFont="1" applyFill="1" applyBorder="1" applyAlignment="1">
      <alignment horizontal="left" vertical="center" wrapText="1"/>
    </xf>
    <xf numFmtId="0" fontId="52" fillId="3" borderId="115" xfId="2" applyFont="1" applyFill="1" applyBorder="1" applyAlignment="1">
      <alignment horizontal="left" vertical="center" wrapText="1"/>
    </xf>
    <xf numFmtId="0" fontId="52" fillId="3" borderId="117" xfId="2" applyFont="1" applyFill="1" applyBorder="1" applyAlignment="1">
      <alignment horizontal="left" vertical="center" wrapText="1"/>
    </xf>
    <xf numFmtId="0" fontId="52" fillId="3" borderId="86" xfId="2" applyNumberFormat="1" applyFont="1" applyFill="1" applyBorder="1" applyAlignment="1">
      <alignment horizontal="left" vertical="top"/>
    </xf>
    <xf numFmtId="0" fontId="52" fillId="3" borderId="88" xfId="2" applyNumberFormat="1" applyFont="1" applyFill="1" applyBorder="1" applyAlignment="1">
      <alignment horizontal="left" vertical="top"/>
    </xf>
    <xf numFmtId="14" fontId="52" fillId="3" borderId="86" xfId="2" applyNumberFormat="1" applyFont="1" applyFill="1" applyBorder="1" applyAlignment="1">
      <alignment horizontal="left" vertical="top"/>
    </xf>
    <xf numFmtId="14" fontId="52" fillId="3" borderId="88" xfId="2" applyNumberFormat="1" applyFont="1" applyFill="1" applyBorder="1" applyAlignment="1">
      <alignment horizontal="left" vertical="top"/>
    </xf>
    <xf numFmtId="0" fontId="20" fillId="3" borderId="18" xfId="0" applyFont="1" applyFill="1" applyBorder="1" applyAlignment="1">
      <alignment horizontal="center" vertical="center" wrapText="1"/>
    </xf>
    <xf numFmtId="0" fontId="20" fillId="3" borderId="4" xfId="0" applyFont="1" applyFill="1" applyBorder="1" applyAlignment="1">
      <alignment horizontal="center" vertical="center" wrapText="1"/>
    </xf>
    <xf numFmtId="0" fontId="20" fillId="3" borderId="1" xfId="0" applyFont="1" applyFill="1" applyBorder="1" applyAlignment="1">
      <alignment horizontal="center" vertical="center" wrapText="1"/>
    </xf>
    <xf numFmtId="0" fontId="20" fillId="3" borderId="2" xfId="0" applyFont="1" applyFill="1" applyBorder="1" applyAlignment="1">
      <alignment horizontal="center"/>
    </xf>
    <xf numFmtId="0" fontId="20" fillId="3" borderId="5" xfId="0" applyFont="1" applyFill="1" applyBorder="1" applyAlignment="1">
      <alignment horizontal="center"/>
    </xf>
    <xf numFmtId="0" fontId="20" fillId="3" borderId="4" xfId="0" applyFont="1" applyFill="1" applyBorder="1" applyAlignment="1">
      <alignment horizontal="center"/>
    </xf>
    <xf numFmtId="0" fontId="20" fillId="3" borderId="22" xfId="0" applyFont="1" applyFill="1" applyBorder="1" applyAlignment="1">
      <alignment horizontal="center"/>
    </xf>
    <xf numFmtId="0" fontId="57" fillId="3" borderId="0" xfId="15" applyFont="1" applyFill="1" applyAlignment="1" applyProtection="1">
      <alignment horizontal="left"/>
      <protection locked="0"/>
    </xf>
    <xf numFmtId="0" fontId="51" fillId="3" borderId="0" xfId="0" applyFont="1" applyFill="1" applyAlignment="1">
      <alignment horizontal="center" vertical="top" wrapText="1"/>
    </xf>
  </cellXfs>
  <cellStyles count="20">
    <cellStyle name="40% - Accent1" xfId="1" builtinId="31"/>
    <cellStyle name="60% - Accent2" xfId="17" builtinId="36"/>
    <cellStyle name="Auto Populated Cells" xfId="4"/>
    <cellStyle name="Calculation 2" xfId="5"/>
    <cellStyle name="Conditional Cell" xfId="6"/>
    <cellStyle name="Explanatory Text 2" xfId="7"/>
    <cellStyle name="Explanatory Text 3" xfId="16"/>
    <cellStyle name="Fixed Values" xfId="8"/>
    <cellStyle name="Heading 4 2" xfId="3"/>
    <cellStyle name="Hyperlink" xfId="15" builtinId="8"/>
    <cellStyle name="Input 2" xfId="9"/>
    <cellStyle name="Input 3" xfId="14"/>
    <cellStyle name="Normal" xfId="0" builtinId="0"/>
    <cellStyle name="Normal 2" xfId="2"/>
    <cellStyle name="Normal 4" xfId="18"/>
    <cellStyle name="Output 2" xfId="10"/>
    <cellStyle name="Percent" xfId="19" builtinId="5"/>
    <cellStyle name="Revision Needed" xfId="11"/>
    <cellStyle name="Tab Header" xfId="12"/>
    <cellStyle name="Table Header" xfId="13"/>
  </cellStyles>
  <dxfs count="57">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ont>
        <color auto="1"/>
      </font>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fgColor auto="1"/>
          <bgColor theme="0"/>
        </patternFill>
      </fill>
    </dxf>
    <dxf>
      <fill>
        <patternFill patternType="lightUp">
          <fgColor auto="1"/>
          <bgColor theme="0"/>
        </patternFill>
      </fill>
    </dxf>
    <dxf>
      <fill>
        <patternFill patternType="lightUp">
          <fgColor auto="1"/>
          <bgColor theme="0"/>
        </patternFill>
      </fill>
    </dxf>
    <dxf>
      <fill>
        <patternFill patternType="lightUp">
          <fgColor auto="1"/>
          <bgColor theme="0"/>
        </patternFill>
      </fill>
    </dxf>
    <dxf>
      <fill>
        <patternFill patternType="lightUp">
          <fgColor auto="1"/>
          <bgColor theme="0"/>
        </patternFill>
      </fill>
    </dxf>
    <dxf>
      <fill>
        <patternFill patternType="lightUp">
          <fgColor auto="1"/>
          <bgColor theme="0"/>
        </patternFill>
      </fill>
    </dxf>
    <dxf>
      <fill>
        <patternFill patternType="lightUp">
          <fgColor auto="1"/>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fgColor auto="1"/>
          <bgColor theme="0"/>
        </patternFill>
      </fill>
    </dxf>
    <dxf>
      <fill>
        <patternFill patternType="lightUp">
          <fgColor auto="1"/>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
      <fill>
        <patternFill patternType="lightUp">
          <bgColor theme="0"/>
        </patternFill>
      </fill>
    </dxf>
  </dxfs>
  <tableStyles count="0" defaultTableStyle="TableStyleMedium9" defaultPivotStyle="PivotStyleLight16"/>
  <colors>
    <mruColors>
      <color rgb="FF92CDDC"/>
      <color rgb="FF800000"/>
      <color rgb="FF99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ecfr.gov/cgi-bin/text-idx?SID=0cba989ed87d295c4861dfb40c244706&amp;node=pt10.3.430&amp;rgn=div5" TargetMode="External"/><Relationship Id="rId1" Type="http://schemas.openxmlformats.org/officeDocument/2006/relationships/hyperlink" Target="http://www.energy.gov/"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59"/>
  <sheetViews>
    <sheetView showGridLines="0" tabSelected="1" zoomScale="80" zoomScaleNormal="80" workbookViewId="0">
      <selection activeCell="B11" sqref="B11:C11"/>
    </sheetView>
  </sheetViews>
  <sheetFormatPr defaultColWidth="9.140625" defaultRowHeight="16.5" x14ac:dyDescent="0.3"/>
  <cols>
    <col min="1" max="1" width="4.85546875" style="128" customWidth="1"/>
    <col min="2" max="2" width="36.7109375" style="128" customWidth="1"/>
    <col min="3" max="3" width="148.85546875" style="128" customWidth="1"/>
    <col min="4" max="4" width="4.42578125" style="128" customWidth="1"/>
    <col min="5" max="5" width="4.140625" style="128" customWidth="1"/>
    <col min="6" max="6" width="25.7109375" style="128" customWidth="1"/>
    <col min="7" max="16384" width="9.140625" style="128"/>
  </cols>
  <sheetData>
    <row r="1" spans="2:6" ht="17.25" thickBot="1" x14ac:dyDescent="0.35">
      <c r="E1" s="248"/>
    </row>
    <row r="2" spans="2:6" ht="18" thickBot="1" x14ac:dyDescent="0.35">
      <c r="B2" s="667" t="str">
        <f>'Version Control'!$B$2</f>
        <v>Title Block</v>
      </c>
      <c r="C2" s="668"/>
      <c r="E2" s="248"/>
    </row>
    <row r="3" spans="2:6" s="129" customFormat="1" x14ac:dyDescent="0.3">
      <c r="B3" s="552" t="str">
        <f>'Version Control'!$B$3</f>
        <v>Test Report Template Name:</v>
      </c>
      <c r="C3" s="553" t="str">
        <f>'Version Control'!$C$3</f>
        <v xml:space="preserve">Residential Clothes Washer J2  </v>
      </c>
      <c r="E3" s="249"/>
    </row>
    <row r="4" spans="2:6" s="129" customFormat="1" x14ac:dyDescent="0.3">
      <c r="B4" s="554" t="str">
        <f>'Version Control'!$B$4</f>
        <v>Version Number:</v>
      </c>
      <c r="C4" s="555" t="str">
        <f>'Version Control'!$C$4</f>
        <v>v2.3</v>
      </c>
      <c r="E4" s="249"/>
    </row>
    <row r="5" spans="2:6" s="129" customFormat="1" x14ac:dyDescent="0.3">
      <c r="B5" s="556" t="str">
        <f>'Version Control'!$B$5</f>
        <v xml:space="preserve">Latest Template Revision: </v>
      </c>
      <c r="C5" s="557">
        <f>'Version Control'!$C$5</f>
        <v>42496</v>
      </c>
      <c r="E5" s="249"/>
    </row>
    <row r="6" spans="2:6" s="129" customFormat="1" x14ac:dyDescent="0.3">
      <c r="B6" s="556" t="str">
        <f>'Version Control'!$B$6</f>
        <v>Tab Name:</v>
      </c>
      <c r="C6" s="555" t="str">
        <f ca="1">MID(CELL("filename",B1), FIND("]", CELL("filename", B1))+ 1, 255)</f>
        <v>Instructions</v>
      </c>
      <c r="E6" s="249"/>
    </row>
    <row r="7" spans="2:6" ht="17.25" thickBot="1" x14ac:dyDescent="0.35">
      <c r="B7" s="562" t="str">
        <f>'Version Control'!$B$7</f>
        <v>File Name:</v>
      </c>
      <c r="C7" s="563" t="str">
        <f ca="1">'Version Control'!$C$7</f>
        <v>Residential Clothes Washer J2 - v2.3.xlsx</v>
      </c>
      <c r="E7" s="250"/>
      <c r="F7" s="129"/>
    </row>
    <row r="8" spans="2:6" x14ac:dyDescent="0.3">
      <c r="E8" s="250"/>
      <c r="F8" s="129"/>
    </row>
    <row r="9" spans="2:6" ht="17.25" thickBot="1" x14ac:dyDescent="0.35">
      <c r="E9" s="250"/>
      <c r="F9" s="129"/>
    </row>
    <row r="10" spans="2:6" ht="14.25" customHeight="1" thickBot="1" x14ac:dyDescent="0.35">
      <c r="B10" s="167" t="s">
        <v>165</v>
      </c>
      <c r="C10" s="442"/>
      <c r="E10" s="250"/>
      <c r="F10" s="129"/>
    </row>
    <row r="11" spans="2:6" ht="17.25" thickBot="1" x14ac:dyDescent="0.35">
      <c r="B11" s="669" t="s">
        <v>500</v>
      </c>
      <c r="C11" s="670"/>
      <c r="E11" s="250"/>
      <c r="F11" s="129"/>
    </row>
    <row r="12" spans="2:6" ht="17.25" thickBot="1" x14ac:dyDescent="0.35">
      <c r="E12" s="250"/>
      <c r="F12" s="129"/>
    </row>
    <row r="13" spans="2:6" ht="18" thickBot="1" x14ac:dyDescent="0.35">
      <c r="B13" s="167" t="s">
        <v>166</v>
      </c>
      <c r="C13" s="442"/>
      <c r="E13" s="250"/>
      <c r="F13" s="129"/>
    </row>
    <row r="14" spans="2:6" ht="17.25" x14ac:dyDescent="0.3">
      <c r="B14" s="443" t="s">
        <v>167</v>
      </c>
      <c r="C14" s="444" t="s">
        <v>168</v>
      </c>
      <c r="E14" s="250"/>
      <c r="F14" s="129"/>
    </row>
    <row r="15" spans="2:6" x14ac:dyDescent="0.3">
      <c r="B15" s="174" t="s">
        <v>188</v>
      </c>
      <c r="C15" s="175" t="s">
        <v>249</v>
      </c>
      <c r="D15" s="129"/>
      <c r="E15" s="250"/>
      <c r="F15" s="129"/>
    </row>
    <row r="16" spans="2:6" x14ac:dyDescent="0.3">
      <c r="B16" s="168" t="s">
        <v>185</v>
      </c>
      <c r="C16" s="169" t="s">
        <v>250</v>
      </c>
      <c r="D16" s="129"/>
      <c r="E16" s="250"/>
      <c r="F16" s="129"/>
    </row>
    <row r="17" spans="2:6" x14ac:dyDescent="0.3">
      <c r="B17" s="168" t="s">
        <v>182</v>
      </c>
      <c r="C17" s="169" t="s">
        <v>248</v>
      </c>
      <c r="D17" s="129"/>
      <c r="E17" s="250"/>
      <c r="F17" s="129"/>
    </row>
    <row r="18" spans="2:6" x14ac:dyDescent="0.3">
      <c r="B18" s="170" t="s">
        <v>148</v>
      </c>
      <c r="C18" s="171" t="s">
        <v>251</v>
      </c>
      <c r="D18" s="129"/>
      <c r="E18" s="250"/>
      <c r="F18" s="129"/>
    </row>
    <row r="19" spans="2:6" x14ac:dyDescent="0.3">
      <c r="B19" s="168" t="s">
        <v>26</v>
      </c>
      <c r="C19" s="169" t="s">
        <v>252</v>
      </c>
      <c r="D19" s="129"/>
      <c r="E19" s="250"/>
      <c r="F19" s="129"/>
    </row>
    <row r="20" spans="2:6" x14ac:dyDescent="0.3">
      <c r="B20" s="168" t="s">
        <v>105</v>
      </c>
      <c r="C20" s="171" t="s">
        <v>253</v>
      </c>
      <c r="D20" s="129"/>
      <c r="E20" s="250"/>
      <c r="F20" s="129"/>
    </row>
    <row r="21" spans="2:6" x14ac:dyDescent="0.3">
      <c r="B21" s="278" t="s">
        <v>516</v>
      </c>
      <c r="C21" s="279" t="s">
        <v>474</v>
      </c>
      <c r="D21" s="129"/>
      <c r="E21" s="250"/>
      <c r="F21" s="129"/>
    </row>
    <row r="22" spans="2:6" x14ac:dyDescent="0.3">
      <c r="B22" s="168" t="s">
        <v>181</v>
      </c>
      <c r="C22" s="169" t="s">
        <v>254</v>
      </c>
      <c r="D22" s="129"/>
      <c r="E22" s="250"/>
      <c r="F22" s="129"/>
    </row>
    <row r="23" spans="2:6" x14ac:dyDescent="0.3">
      <c r="B23" s="168" t="s">
        <v>475</v>
      </c>
      <c r="C23" s="171" t="s">
        <v>247</v>
      </c>
      <c r="D23" s="129"/>
      <c r="E23" s="250"/>
      <c r="F23" s="129"/>
    </row>
    <row r="24" spans="2:6" x14ac:dyDescent="0.3">
      <c r="B24" s="168" t="s">
        <v>491</v>
      </c>
      <c r="C24" s="171" t="s">
        <v>476</v>
      </c>
      <c r="D24" s="129"/>
      <c r="E24" s="250"/>
      <c r="F24" s="129"/>
    </row>
    <row r="25" spans="2:6" x14ac:dyDescent="0.3">
      <c r="B25" s="168" t="s">
        <v>210</v>
      </c>
      <c r="C25" s="171" t="s">
        <v>107</v>
      </c>
      <c r="D25" s="129"/>
      <c r="E25" s="250"/>
      <c r="F25" s="129"/>
    </row>
    <row r="26" spans="2:6" x14ac:dyDescent="0.3">
      <c r="B26" s="168" t="s">
        <v>108</v>
      </c>
      <c r="C26" s="171" t="s">
        <v>109</v>
      </c>
      <c r="D26" s="129"/>
      <c r="E26" s="250"/>
      <c r="F26" s="129"/>
    </row>
    <row r="27" spans="2:6" x14ac:dyDescent="0.3">
      <c r="B27" s="168" t="s">
        <v>110</v>
      </c>
      <c r="C27" s="171" t="s">
        <v>477</v>
      </c>
      <c r="D27" s="129"/>
      <c r="E27" s="250"/>
      <c r="F27" s="129"/>
    </row>
    <row r="28" spans="2:6" x14ac:dyDescent="0.3">
      <c r="B28" s="168" t="s">
        <v>111</v>
      </c>
      <c r="C28" s="171" t="s">
        <v>112</v>
      </c>
      <c r="D28" s="129"/>
      <c r="E28" s="250"/>
      <c r="F28" s="129"/>
    </row>
    <row r="29" spans="2:6" x14ac:dyDescent="0.3">
      <c r="B29" s="168" t="s">
        <v>113</v>
      </c>
      <c r="C29" s="171" t="s">
        <v>114</v>
      </c>
      <c r="D29" s="129"/>
      <c r="E29" s="250"/>
      <c r="F29" s="129"/>
    </row>
    <row r="30" spans="2:6" x14ac:dyDescent="0.3">
      <c r="B30" s="168" t="s">
        <v>31</v>
      </c>
      <c r="C30" s="171" t="s">
        <v>106</v>
      </c>
      <c r="D30" s="129"/>
      <c r="E30" s="250"/>
      <c r="F30" s="129"/>
    </row>
    <row r="31" spans="2:6" x14ac:dyDescent="0.3">
      <c r="B31" s="168" t="s">
        <v>115</v>
      </c>
      <c r="C31" s="171" t="s">
        <v>116</v>
      </c>
      <c r="D31" s="129"/>
      <c r="E31" s="250"/>
      <c r="F31" s="129"/>
    </row>
    <row r="32" spans="2:6" ht="17.25" thickBot="1" x14ac:dyDescent="0.35">
      <c r="B32" s="172" t="s">
        <v>183</v>
      </c>
      <c r="C32" s="173" t="s">
        <v>197</v>
      </c>
      <c r="E32" s="248"/>
      <c r="F32" s="129"/>
    </row>
    <row r="33" spans="2:7" ht="17.25" thickBot="1" x14ac:dyDescent="0.35">
      <c r="D33" s="129"/>
      <c r="E33" s="249"/>
      <c r="F33" s="129"/>
      <c r="G33" s="130"/>
    </row>
    <row r="34" spans="2:7" ht="18" thickBot="1" x14ac:dyDescent="0.4">
      <c r="B34" s="681" t="s">
        <v>220</v>
      </c>
      <c r="C34" s="682"/>
      <c r="D34" s="129"/>
      <c r="E34" s="249"/>
      <c r="F34" s="129"/>
      <c r="G34" s="130"/>
    </row>
    <row r="35" spans="2:7" ht="16.5" customHeight="1" x14ac:dyDescent="0.3">
      <c r="B35" s="521" t="s">
        <v>486</v>
      </c>
      <c r="C35" s="522" t="s">
        <v>487</v>
      </c>
      <c r="D35" s="129"/>
      <c r="E35" s="249"/>
      <c r="F35" s="129"/>
      <c r="G35" s="130"/>
    </row>
    <row r="36" spans="2:7" x14ac:dyDescent="0.3">
      <c r="B36" s="683" t="s">
        <v>488</v>
      </c>
      <c r="C36" s="517" t="s">
        <v>202</v>
      </c>
      <c r="D36" s="129"/>
      <c r="E36" s="249"/>
      <c r="F36" s="129"/>
      <c r="G36" s="130"/>
    </row>
    <row r="37" spans="2:7" x14ac:dyDescent="0.3">
      <c r="B37" s="683"/>
      <c r="C37" s="518" t="s">
        <v>489</v>
      </c>
      <c r="D37" s="129"/>
      <c r="E37" s="249"/>
      <c r="F37" s="129"/>
      <c r="G37" s="130"/>
    </row>
    <row r="38" spans="2:7" x14ac:dyDescent="0.3">
      <c r="B38" s="683"/>
      <c r="C38" s="519" t="s">
        <v>490</v>
      </c>
      <c r="D38" s="129"/>
      <c r="E38" s="249"/>
      <c r="F38" s="129"/>
      <c r="G38" s="130"/>
    </row>
    <row r="39" spans="2:7" ht="21.75" thickBot="1" x14ac:dyDescent="0.35">
      <c r="B39" s="684"/>
      <c r="C39" s="520" t="s">
        <v>221</v>
      </c>
      <c r="D39" s="129"/>
      <c r="E39" s="249"/>
      <c r="F39" s="129"/>
      <c r="G39" s="130"/>
    </row>
    <row r="40" spans="2:7" ht="17.25" thickBot="1" x14ac:dyDescent="0.35">
      <c r="D40" s="129"/>
      <c r="E40" s="249"/>
      <c r="F40" s="129"/>
      <c r="G40" s="130"/>
    </row>
    <row r="41" spans="2:7" ht="18.75" thickBot="1" x14ac:dyDescent="0.35">
      <c r="B41" s="176" t="s">
        <v>117</v>
      </c>
      <c r="C41" s="177"/>
      <c r="D41" s="129"/>
      <c r="E41" s="249"/>
      <c r="F41" s="129"/>
      <c r="G41" s="130"/>
    </row>
    <row r="42" spans="2:7" x14ac:dyDescent="0.3">
      <c r="B42" s="671" t="s">
        <v>222</v>
      </c>
      <c r="C42" s="672"/>
      <c r="D42" s="129"/>
      <c r="E42" s="249"/>
      <c r="F42" s="129"/>
      <c r="G42" s="130"/>
    </row>
    <row r="43" spans="2:7" x14ac:dyDescent="0.3">
      <c r="B43" s="673"/>
      <c r="C43" s="674"/>
      <c r="D43" s="129"/>
      <c r="E43" s="249"/>
      <c r="F43" s="129"/>
      <c r="G43" s="130"/>
    </row>
    <row r="44" spans="2:7" ht="17.25" thickBot="1" x14ac:dyDescent="0.35">
      <c r="B44" s="675"/>
      <c r="C44" s="676"/>
      <c r="D44" s="129"/>
      <c r="E44" s="249"/>
      <c r="F44" s="129"/>
      <c r="G44" s="130"/>
    </row>
    <row r="45" spans="2:7" x14ac:dyDescent="0.3">
      <c r="B45" s="677" t="s">
        <v>226</v>
      </c>
      <c r="C45" s="678"/>
      <c r="D45" s="129"/>
      <c r="E45" s="249"/>
      <c r="F45" s="129"/>
      <c r="G45" s="130"/>
    </row>
    <row r="46" spans="2:7" ht="17.25" thickBot="1" x14ac:dyDescent="0.35">
      <c r="B46" s="679"/>
      <c r="C46" s="680"/>
      <c r="D46" s="129"/>
      <c r="E46" s="249"/>
      <c r="F46" s="129"/>
      <c r="G46" s="130"/>
    </row>
    <row r="47" spans="2:7" ht="17.25" x14ac:dyDescent="0.3">
      <c r="B47" s="178"/>
      <c r="C47" s="179"/>
      <c r="D47" s="129"/>
      <c r="E47" s="249"/>
      <c r="F47" s="129"/>
      <c r="G47" s="130"/>
    </row>
    <row r="48" spans="2:7" ht="21" x14ac:dyDescent="0.3">
      <c r="B48" s="180" t="s">
        <v>223</v>
      </c>
      <c r="C48" s="181" t="s">
        <v>224</v>
      </c>
      <c r="D48" s="129"/>
      <c r="E48" s="249"/>
      <c r="F48" s="129"/>
      <c r="G48" s="130"/>
    </row>
    <row r="49" spans="1:7" ht="18" thickBot="1" x14ac:dyDescent="0.35">
      <c r="B49" s="178"/>
      <c r="C49" s="179"/>
      <c r="D49" s="129"/>
      <c r="E49" s="249"/>
      <c r="F49" s="129"/>
      <c r="G49" s="130"/>
    </row>
    <row r="50" spans="1:7" x14ac:dyDescent="0.3">
      <c r="B50" s="186" t="s">
        <v>14</v>
      </c>
      <c r="C50" s="187" t="s">
        <v>185</v>
      </c>
      <c r="D50" s="129"/>
      <c r="E50" s="249"/>
      <c r="F50" s="129"/>
      <c r="G50" s="130"/>
    </row>
    <row r="51" spans="1:7" x14ac:dyDescent="0.3">
      <c r="B51" s="182" t="s">
        <v>28</v>
      </c>
      <c r="C51" s="183" t="s">
        <v>182</v>
      </c>
      <c r="D51" s="129"/>
      <c r="E51" s="249"/>
      <c r="F51" s="129"/>
      <c r="G51" s="130"/>
    </row>
    <row r="52" spans="1:7" x14ac:dyDescent="0.3">
      <c r="B52" s="182" t="s">
        <v>15</v>
      </c>
      <c r="C52" s="183" t="s">
        <v>148</v>
      </c>
      <c r="D52" s="129"/>
      <c r="E52" s="249"/>
      <c r="F52" s="129"/>
      <c r="G52" s="130"/>
    </row>
    <row r="53" spans="1:7" x14ac:dyDescent="0.3">
      <c r="B53" s="182" t="s">
        <v>134</v>
      </c>
      <c r="C53" s="183" t="s">
        <v>26</v>
      </c>
      <c r="D53" s="129"/>
      <c r="E53" s="249"/>
      <c r="F53" s="129"/>
      <c r="G53" s="130"/>
    </row>
    <row r="54" spans="1:7" x14ac:dyDescent="0.3">
      <c r="B54" s="182" t="s">
        <v>149</v>
      </c>
      <c r="C54" s="188" t="s">
        <v>105</v>
      </c>
      <c r="D54" s="129"/>
      <c r="E54" s="249"/>
      <c r="F54" s="129"/>
      <c r="G54" s="130"/>
    </row>
    <row r="55" spans="1:7" x14ac:dyDescent="0.3">
      <c r="B55" s="291" t="s">
        <v>150</v>
      </c>
      <c r="C55" s="292" t="s">
        <v>517</v>
      </c>
      <c r="D55" s="129"/>
      <c r="E55" s="249"/>
      <c r="F55" s="129"/>
      <c r="G55" s="130"/>
    </row>
    <row r="56" spans="1:7" ht="17.25" thickBot="1" x14ac:dyDescent="0.35">
      <c r="B56" s="184" t="s">
        <v>255</v>
      </c>
      <c r="C56" s="185" t="s">
        <v>225</v>
      </c>
      <c r="D56" s="129"/>
      <c r="E56" s="249"/>
      <c r="F56" s="129"/>
      <c r="G56" s="130"/>
    </row>
    <row r="57" spans="1:7" x14ac:dyDescent="0.3">
      <c r="D57" s="129"/>
      <c r="E57" s="249"/>
      <c r="F57" s="129"/>
      <c r="G57" s="130"/>
    </row>
    <row r="58" spans="1:7" x14ac:dyDescent="0.3">
      <c r="A58" s="248"/>
      <c r="B58" s="248"/>
      <c r="C58" s="248"/>
      <c r="D58" s="249"/>
      <c r="E58" s="249"/>
      <c r="F58" s="129"/>
    </row>
    <row r="59" spans="1:7" x14ac:dyDescent="0.3">
      <c r="C59" s="131"/>
      <c r="D59" s="129"/>
      <c r="E59" s="129"/>
      <c r="F59" s="129"/>
    </row>
  </sheetData>
  <sheetProtection password="CA26" sheet="1" objects="1" scenarios="1" selectLockedCells="1"/>
  <mergeCells count="6">
    <mergeCell ref="B2:C2"/>
    <mergeCell ref="B11:C11"/>
    <mergeCell ref="B42:C44"/>
    <mergeCell ref="B45:C46"/>
    <mergeCell ref="B34:C34"/>
    <mergeCell ref="B36:B39"/>
  </mergeCells>
  <hyperlinks>
    <hyperlink ref="B11" r:id="rId1" display="[Enter Full Name of Test Procedure, Be Sure to change Hyperlink so acurate test procedure is referenced]"/>
    <hyperlink ref="B11:C11" r:id="rId2" display="10 CFR 430 Subpart B Appendix J2:  Uniform Test Method for Measuring the Energy Consumption of Automatic and Semi-Automatic Clothes Washers [77 FR 13939, Mar. 7, 2012]"/>
    <hyperlink ref="C54" location="'Test Data Inputs'!A1" display="Test Data Inputs"/>
    <hyperlink ref="C56" location="'Report Sign-Off Block'!A1" display="Fill in Input Cells on &quot;Report Sign-off Block&quot; tab"/>
    <hyperlink ref="C51" location="'Setup &amp; Instrumentation'!A1" display="Fill in Input Cells on &quot;Setup &amp; Instrumentation&quot; tab"/>
    <hyperlink ref="C50" location="'General Info &amp; Test Results'!A1" display="Fill in Input Cells on &quot;General Info &amp; Test Results&quot; tab"/>
    <hyperlink ref="C53" location="'Test Conditions'!A1" display="Fill in Input Cells on &quot;Test Conditions&quot; tab"/>
    <hyperlink ref="C52" location="Photos!A1" display="Fill in Input Cells on &quot;Photos&quot; tab, if applicable"/>
    <hyperlink ref="C55" location="'User Adjustable Adaptive Fill'!A1" display="User Adjustable Adaptive Fill (if required)"/>
  </hyperlinks>
  <pageMargins left="0.7" right="0.7" top="0.75" bottom="0.75" header="0.3" footer="0.3"/>
  <pageSetup orientation="portrait" horizontalDpi="200" verticalDpi="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I34"/>
  <sheetViews>
    <sheetView zoomScale="90" zoomScaleNormal="90" workbookViewId="0">
      <selection activeCell="G5" sqref="G5"/>
    </sheetView>
  </sheetViews>
  <sheetFormatPr defaultColWidth="9.140625" defaultRowHeight="15" x14ac:dyDescent="0.3"/>
  <cols>
    <col min="1" max="1" width="4.85546875" style="8" customWidth="1"/>
    <col min="2" max="2" width="50.28515625" style="8" customWidth="1"/>
    <col min="3" max="3" width="21.7109375" style="8" customWidth="1"/>
    <col min="4" max="4" width="16.7109375" style="8" customWidth="1"/>
    <col min="5" max="5" width="5.85546875" style="8" customWidth="1"/>
    <col min="6" max="6" width="3.85546875" style="8" customWidth="1"/>
    <col min="7" max="7" width="21.7109375" style="8" bestFit="1" customWidth="1"/>
    <col min="8" max="8" width="3.85546875" style="8" customWidth="1"/>
    <col min="9" max="9" width="4.42578125" style="8" customWidth="1"/>
    <col min="10" max="16384" width="9.140625" style="8"/>
  </cols>
  <sheetData>
    <row r="1" spans="2:9" ht="15.75" thickBot="1" x14ac:dyDescent="0.35">
      <c r="I1" s="255"/>
    </row>
    <row r="2" spans="2:9" ht="18" thickBot="1" x14ac:dyDescent="0.35">
      <c r="B2" s="752" t="str">
        <f>'Version Control'!$B$2</f>
        <v>Title Block</v>
      </c>
      <c r="C2" s="753"/>
      <c r="D2" s="753"/>
      <c r="E2" s="754"/>
      <c r="I2" s="255"/>
    </row>
    <row r="3" spans="2:9" ht="16.5" x14ac:dyDescent="0.3">
      <c r="B3" s="456" t="str">
        <f>'Version Control'!$B$3</f>
        <v>Test Report Template Name:</v>
      </c>
      <c r="C3" s="755" t="str">
        <f>'Version Control'!$C$3</f>
        <v xml:space="preserve">Residential Clothes Washer J2  </v>
      </c>
      <c r="D3" s="756"/>
      <c r="E3" s="757"/>
      <c r="I3" s="255"/>
    </row>
    <row r="4" spans="2:9" ht="16.5" x14ac:dyDescent="0.3">
      <c r="B4" s="233" t="str">
        <f>'Version Control'!$B$4</f>
        <v>Version Number:</v>
      </c>
      <c r="C4" s="742" t="str">
        <f>'Version Control'!$C$4</f>
        <v>v2.3</v>
      </c>
      <c r="D4" s="743"/>
      <c r="E4" s="744"/>
      <c r="I4" s="255"/>
    </row>
    <row r="5" spans="2:9" ht="16.5" x14ac:dyDescent="0.3">
      <c r="B5" s="210" t="str">
        <f>'Version Control'!$B$5</f>
        <v xml:space="preserve">Latest Template Revision: </v>
      </c>
      <c r="C5" s="739">
        <f>'Version Control'!$C$5</f>
        <v>42496</v>
      </c>
      <c r="D5" s="740"/>
      <c r="E5" s="741"/>
      <c r="G5" s="468" t="s">
        <v>208</v>
      </c>
      <c r="I5" s="255"/>
    </row>
    <row r="6" spans="2:9" ht="16.5" x14ac:dyDescent="0.3">
      <c r="B6" s="210" t="str">
        <f>'Version Control'!$B$6</f>
        <v>Tab Name:</v>
      </c>
      <c r="C6" s="742" t="str">
        <f ca="1">MID(CELL("filename",A1), FIND("]", CELL("filename", A1))+ 1, 255)</f>
        <v>Calculations - Low-Power Mode</v>
      </c>
      <c r="D6" s="743"/>
      <c r="E6" s="744"/>
      <c r="I6" s="255"/>
    </row>
    <row r="7" spans="2:9" ht="16.5" x14ac:dyDescent="0.3">
      <c r="B7" s="536" t="str">
        <f>'Version Control'!$B$7</f>
        <v>File Name:</v>
      </c>
      <c r="C7" s="748" t="str">
        <f ca="1">'Version Control'!$C$7</f>
        <v>Residential Clothes Washer J2 - v2.3.xlsx</v>
      </c>
      <c r="D7" s="749"/>
      <c r="E7" s="750"/>
      <c r="I7" s="255"/>
    </row>
    <row r="8" spans="2:9" ht="17.25" thickBot="1" x14ac:dyDescent="0.35">
      <c r="B8" s="211" t="str">
        <f>'Version Control'!$B$8</f>
        <v xml:space="preserve">Test Completion Date: </v>
      </c>
      <c r="C8" s="745" t="str">
        <f>'Version Control'!$C$8</f>
        <v>[MM/DD/YYYY]</v>
      </c>
      <c r="D8" s="746"/>
      <c r="E8" s="747"/>
      <c r="I8" s="255"/>
    </row>
    <row r="9" spans="2:9" x14ac:dyDescent="0.3">
      <c r="I9" s="255"/>
    </row>
    <row r="10" spans="2:9" ht="21" x14ac:dyDescent="0.4">
      <c r="B10" s="105" t="s">
        <v>458</v>
      </c>
      <c r="I10" s="255"/>
    </row>
    <row r="11" spans="2:9" x14ac:dyDescent="0.3">
      <c r="B11" s="17" t="s">
        <v>459</v>
      </c>
      <c r="I11" s="255"/>
    </row>
    <row r="12" spans="2:9" ht="15.75" thickBot="1" x14ac:dyDescent="0.35">
      <c r="I12" s="255"/>
    </row>
    <row r="13" spans="2:9" ht="15.75" thickBot="1" x14ac:dyDescent="0.35">
      <c r="B13" s="108" t="s">
        <v>460</v>
      </c>
      <c r="C13" s="369"/>
      <c r="D13" s="12"/>
      <c r="I13" s="255"/>
    </row>
    <row r="14" spans="2:9" ht="15.75" thickBot="1" x14ac:dyDescent="0.35">
      <c r="B14" s="49" t="s">
        <v>466</v>
      </c>
      <c r="C14" s="389" t="e">
        <f>((C31*C24)+(C32*C25))*C26/C27</f>
        <v>#VALUE!</v>
      </c>
      <c r="D14" s="12" t="s">
        <v>88</v>
      </c>
      <c r="I14" s="255"/>
    </row>
    <row r="15" spans="2:9" x14ac:dyDescent="0.3">
      <c r="B15" s="40"/>
      <c r="C15" s="42"/>
      <c r="D15" s="12"/>
      <c r="I15" s="255"/>
    </row>
    <row r="16" spans="2:9" ht="21" x14ac:dyDescent="0.4">
      <c r="B16" s="105" t="s">
        <v>125</v>
      </c>
      <c r="I16" s="255"/>
    </row>
    <row r="17" spans="2:9" s="12" customFormat="1" ht="15.75" thickBot="1" x14ac:dyDescent="0.35">
      <c r="B17" s="40"/>
      <c r="C17" s="42"/>
      <c r="I17" s="462"/>
    </row>
    <row r="18" spans="2:9" ht="15.75" thickBot="1" x14ac:dyDescent="0.35">
      <c r="B18" s="23" t="s">
        <v>412</v>
      </c>
      <c r="C18" s="25"/>
      <c r="D18" s="12"/>
      <c r="I18" s="255"/>
    </row>
    <row r="19" spans="2:9" s="12" customFormat="1" ht="15.75" thickBot="1" x14ac:dyDescent="0.35">
      <c r="B19" s="371" t="s">
        <v>511</v>
      </c>
      <c r="C19" s="339">
        <f>'General Info &amp; Test Results'!C41</f>
        <v>0</v>
      </c>
      <c r="I19" s="462"/>
    </row>
    <row r="20" spans="2:9" ht="15.75" thickBot="1" x14ac:dyDescent="0.35">
      <c r="D20" s="42"/>
      <c r="I20" s="255"/>
    </row>
    <row r="21" spans="2:9" ht="15.75" thickBot="1" x14ac:dyDescent="0.35">
      <c r="B21" s="347" t="s">
        <v>84</v>
      </c>
      <c r="C21" s="341"/>
      <c r="D21" s="348"/>
      <c r="I21" s="255"/>
    </row>
    <row r="22" spans="2:9" ht="30" x14ac:dyDescent="0.3">
      <c r="B22" s="344"/>
      <c r="C22" s="120"/>
      <c r="D22" s="346" t="s">
        <v>325</v>
      </c>
      <c r="I22" s="255"/>
    </row>
    <row r="23" spans="2:9" ht="16.899999999999999" customHeight="1" x14ac:dyDescent="0.3">
      <c r="B23" s="373" t="s">
        <v>461</v>
      </c>
      <c r="C23" s="651">
        <v>8465</v>
      </c>
      <c r="D23" s="385" t="s">
        <v>514</v>
      </c>
      <c r="I23" s="255"/>
    </row>
    <row r="24" spans="2:9" x14ac:dyDescent="0.3">
      <c r="B24" s="650" t="s">
        <v>522</v>
      </c>
      <c r="C24" s="651" t="str">
        <f>IF($C$19="No",C23,IF($C$19="Yes",C23/2,"error"))</f>
        <v>error</v>
      </c>
      <c r="D24" s="385" t="s">
        <v>512</v>
      </c>
      <c r="I24" s="255"/>
    </row>
    <row r="25" spans="2:9" x14ac:dyDescent="0.3">
      <c r="B25" s="650" t="s">
        <v>523</v>
      </c>
      <c r="C25" s="652" t="str">
        <f>IF($C$19="No",0,IF($C$19="Yes",C23/2,"error"))</f>
        <v>error</v>
      </c>
      <c r="D25" s="385" t="s">
        <v>513</v>
      </c>
      <c r="I25" s="255"/>
    </row>
    <row r="26" spans="2:9" x14ac:dyDescent="0.3">
      <c r="B26" s="48" t="s">
        <v>464</v>
      </c>
      <c r="C26" s="653">
        <v>1E-3</v>
      </c>
      <c r="D26" s="116" t="s">
        <v>462</v>
      </c>
      <c r="I26" s="255"/>
    </row>
    <row r="27" spans="2:9" ht="30.75" thickBot="1" x14ac:dyDescent="0.35">
      <c r="B27" s="387" t="s">
        <v>463</v>
      </c>
      <c r="C27" s="388">
        <v>295</v>
      </c>
      <c r="D27" s="386"/>
      <c r="I27" s="255"/>
    </row>
    <row r="28" spans="2:9" ht="15.75" thickBot="1" x14ac:dyDescent="0.35">
      <c r="D28" s="42"/>
      <c r="I28" s="255"/>
    </row>
    <row r="29" spans="2:9" ht="15.75" thickBot="1" x14ac:dyDescent="0.35">
      <c r="B29" s="347" t="s">
        <v>314</v>
      </c>
      <c r="C29" s="341"/>
      <c r="D29" s="348"/>
      <c r="I29" s="255"/>
    </row>
    <row r="30" spans="2:9" ht="30" x14ac:dyDescent="0.3">
      <c r="B30" s="344"/>
      <c r="C30" s="120"/>
      <c r="D30" s="346" t="s">
        <v>325</v>
      </c>
      <c r="I30" s="255"/>
    </row>
    <row r="31" spans="2:9" x14ac:dyDescent="0.3">
      <c r="B31" s="48" t="s">
        <v>507</v>
      </c>
      <c r="C31" s="114">
        <f>'Test Data Inputs'!C27</f>
        <v>0</v>
      </c>
      <c r="D31" s="116" t="s">
        <v>509</v>
      </c>
      <c r="I31" s="255"/>
    </row>
    <row r="32" spans="2:9" ht="15.75" thickBot="1" x14ac:dyDescent="0.35">
      <c r="B32" s="49" t="s">
        <v>508</v>
      </c>
      <c r="C32" s="380" t="str">
        <f>IF($C$19="No", 0, IF($C$19="Yes", 'Test Data Inputs'!C28, "error"))</f>
        <v>error</v>
      </c>
      <c r="D32" s="118" t="s">
        <v>510</v>
      </c>
      <c r="I32" s="255"/>
    </row>
    <row r="33" spans="1:9" x14ac:dyDescent="0.3">
      <c r="I33" s="255"/>
    </row>
    <row r="34" spans="1:9" x14ac:dyDescent="0.3">
      <c r="A34" s="255"/>
      <c r="B34" s="255"/>
      <c r="C34" s="255"/>
      <c r="D34" s="255"/>
      <c r="E34" s="255"/>
      <c r="F34" s="255"/>
      <c r="G34" s="255"/>
      <c r="H34" s="255"/>
      <c r="I34" s="255"/>
    </row>
  </sheetData>
  <sheetProtection password="CA26" sheet="1" objects="1" scenarios="1" selectLockedCells="1"/>
  <mergeCells count="7">
    <mergeCell ref="C8:E8"/>
    <mergeCell ref="B2:E2"/>
    <mergeCell ref="C3:E3"/>
    <mergeCell ref="C4:E4"/>
    <mergeCell ref="C5:E5"/>
    <mergeCell ref="C6:E6"/>
    <mergeCell ref="C7:E7"/>
  </mergeCells>
  <hyperlinks>
    <hyperlink ref="G5" location="Instructions!C35" display="Back to Instructions tab"/>
  </hyperlinks>
  <pageMargins left="0.7" right="0.7" top="0.75" bottom="0.75" header="0.3" footer="0.3"/>
  <pageSetup orientation="landscape" horizontalDpi="200" verticalDpi="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I91"/>
  <sheetViews>
    <sheetView zoomScale="90" zoomScaleNormal="90" workbookViewId="0">
      <selection activeCell="G5" sqref="G5"/>
    </sheetView>
  </sheetViews>
  <sheetFormatPr defaultColWidth="9.140625" defaultRowHeight="15" x14ac:dyDescent="0.3"/>
  <cols>
    <col min="1" max="1" width="3" style="8" customWidth="1"/>
    <col min="2" max="2" width="36.85546875" style="8" customWidth="1"/>
    <col min="3" max="3" width="26.28515625" style="8" customWidth="1"/>
    <col min="4" max="4" width="19" style="8" customWidth="1"/>
    <col min="5" max="5" width="12.42578125" style="8" customWidth="1"/>
    <col min="6" max="6" width="17.7109375" style="8" customWidth="1"/>
    <col min="7" max="7" width="21.7109375" style="8" bestFit="1" customWidth="1"/>
    <col min="8" max="8" width="5" style="8" customWidth="1"/>
    <col min="9" max="9" width="4.42578125" style="8" customWidth="1"/>
    <col min="10" max="16384" width="9.140625" style="8"/>
  </cols>
  <sheetData>
    <row r="1" spans="2:9" ht="15.75" thickBot="1" x14ac:dyDescent="0.35">
      <c r="I1" s="255"/>
    </row>
    <row r="2" spans="2:9" ht="18" thickBot="1" x14ac:dyDescent="0.35">
      <c r="B2" s="752" t="str">
        <f>'Version Control'!$B$2</f>
        <v>Title Block</v>
      </c>
      <c r="C2" s="753"/>
      <c r="D2" s="753"/>
      <c r="E2" s="754"/>
      <c r="I2" s="255"/>
    </row>
    <row r="3" spans="2:9" ht="15.75" customHeight="1" x14ac:dyDescent="0.3">
      <c r="B3" s="456" t="str">
        <f>'Version Control'!$B$3</f>
        <v>Test Report Template Name:</v>
      </c>
      <c r="C3" s="755" t="str">
        <f>'Version Control'!$C$3</f>
        <v xml:space="preserve">Residential Clothes Washer J2  </v>
      </c>
      <c r="D3" s="756"/>
      <c r="E3" s="757"/>
      <c r="I3" s="255"/>
    </row>
    <row r="4" spans="2:9" ht="16.5" x14ac:dyDescent="0.3">
      <c r="B4" s="233" t="str">
        <f>'Version Control'!$B$4</f>
        <v>Version Number:</v>
      </c>
      <c r="C4" s="742" t="str">
        <f>'Version Control'!$C$4</f>
        <v>v2.3</v>
      </c>
      <c r="D4" s="743"/>
      <c r="E4" s="744"/>
      <c r="I4" s="255"/>
    </row>
    <row r="5" spans="2:9" ht="16.5" x14ac:dyDescent="0.3">
      <c r="B5" s="210" t="str">
        <f>'Version Control'!$B$5</f>
        <v xml:space="preserve">Latest Template Revision: </v>
      </c>
      <c r="C5" s="739">
        <f>'Version Control'!$C$5</f>
        <v>42496</v>
      </c>
      <c r="D5" s="740"/>
      <c r="E5" s="741"/>
      <c r="G5" s="468" t="s">
        <v>208</v>
      </c>
      <c r="I5" s="255"/>
    </row>
    <row r="6" spans="2:9" ht="16.5" x14ac:dyDescent="0.3">
      <c r="B6" s="210" t="str">
        <f>'Version Control'!$B$6</f>
        <v>Tab Name:</v>
      </c>
      <c r="C6" s="742" t="str">
        <f ca="1">MID(CELL("filename",A1), FIND("]", CELL("filename", A1))+ 1, 255)</f>
        <v>Calculations -Water Consumption</v>
      </c>
      <c r="D6" s="743"/>
      <c r="E6" s="744"/>
      <c r="I6" s="255"/>
    </row>
    <row r="7" spans="2:9" ht="37.5" customHeight="1" x14ac:dyDescent="0.3">
      <c r="B7" s="536" t="str">
        <f>'Version Control'!$B$7</f>
        <v>File Name:</v>
      </c>
      <c r="C7" s="748" t="str">
        <f ca="1">'Version Control'!$C$7</f>
        <v>Residential Clothes Washer J2 - v2.3.xlsx</v>
      </c>
      <c r="D7" s="749"/>
      <c r="E7" s="750"/>
      <c r="I7" s="255"/>
    </row>
    <row r="8" spans="2:9" ht="16.5" customHeight="1" thickBot="1" x14ac:dyDescent="0.35">
      <c r="B8" s="211" t="str">
        <f>'Version Control'!$B$8</f>
        <v xml:space="preserve">Test Completion Date: </v>
      </c>
      <c r="C8" s="745" t="str">
        <f>'Version Control'!$C$8</f>
        <v>[MM/DD/YYYY]</v>
      </c>
      <c r="D8" s="746"/>
      <c r="E8" s="747"/>
      <c r="I8" s="255"/>
    </row>
    <row r="9" spans="2:9" x14ac:dyDescent="0.3">
      <c r="I9" s="255"/>
    </row>
    <row r="10" spans="2:9" ht="21" x14ac:dyDescent="0.4">
      <c r="B10" s="105" t="s">
        <v>432</v>
      </c>
      <c r="I10" s="255"/>
    </row>
    <row r="11" spans="2:9" x14ac:dyDescent="0.3">
      <c r="B11" s="17" t="s">
        <v>143</v>
      </c>
      <c r="I11" s="255"/>
    </row>
    <row r="12" spans="2:9" ht="15.75" thickBot="1" x14ac:dyDescent="0.35">
      <c r="I12" s="255"/>
    </row>
    <row r="13" spans="2:9" ht="15.75" thickBot="1" x14ac:dyDescent="0.35">
      <c r="B13" s="108" t="s">
        <v>454</v>
      </c>
      <c r="C13" s="369"/>
      <c r="D13" s="12"/>
      <c r="I13" s="255"/>
    </row>
    <row r="14" spans="2:9" s="12" customFormat="1" ht="15.75" thickBot="1" x14ac:dyDescent="0.35">
      <c r="B14" s="49" t="s">
        <v>199</v>
      </c>
      <c r="C14" s="368" t="str">
        <f>IF(C22="Manual",C26,IF(OR(C22="Adaptive",C22="User-Adjustable Adaptive"),C27,IF(OR(C22="Both Manual and Adaptive",C22="Both Manual and User-Adjustable Adaptive"),C28,"")))</f>
        <v/>
      </c>
      <c r="D14" s="12" t="s">
        <v>102</v>
      </c>
      <c r="I14" s="462"/>
    </row>
    <row r="15" spans="2:9" s="12" customFormat="1" ht="15.75" thickBot="1" x14ac:dyDescent="0.35">
      <c r="B15" s="40"/>
      <c r="C15" s="42"/>
      <c r="I15" s="462"/>
    </row>
    <row r="16" spans="2:9" ht="15.75" thickBot="1" x14ac:dyDescent="0.35">
      <c r="B16" s="103" t="s">
        <v>457</v>
      </c>
      <c r="C16" s="104"/>
      <c r="D16" s="12"/>
      <c r="I16" s="255"/>
    </row>
    <row r="17" spans="2:9" ht="15.75" thickBot="1" x14ac:dyDescent="0.35">
      <c r="B17" s="49" t="s">
        <v>453</v>
      </c>
      <c r="C17" s="257" t="str">
        <f>IF(C22="Manual",C32,IF(OR(C22="Adaptive",C22="User-Adjustable Adaptive"),C33,IF(OR(C22="Both Manual and Adaptive",C22="Both Manual and User-Adjustable Adaptive"),C34,"")))</f>
        <v/>
      </c>
      <c r="D17" s="12" t="s">
        <v>102</v>
      </c>
      <c r="I17" s="255"/>
    </row>
    <row r="18" spans="2:9" s="12" customFormat="1" x14ac:dyDescent="0.3">
      <c r="B18" s="40"/>
      <c r="C18" s="42"/>
      <c r="I18" s="462"/>
    </row>
    <row r="19" spans="2:9" ht="21" x14ac:dyDescent="0.4">
      <c r="B19" s="105" t="s">
        <v>125</v>
      </c>
      <c r="I19" s="255"/>
    </row>
    <row r="20" spans="2:9" s="12" customFormat="1" ht="15.75" thickBot="1" x14ac:dyDescent="0.35">
      <c r="B20" s="40"/>
      <c r="C20" s="42"/>
      <c r="I20" s="462"/>
    </row>
    <row r="21" spans="2:9" ht="15.75" thickBot="1" x14ac:dyDescent="0.35">
      <c r="B21" s="347" t="s">
        <v>412</v>
      </c>
      <c r="C21" s="348"/>
      <c r="D21" s="12"/>
      <c r="I21" s="255"/>
    </row>
    <row r="22" spans="2:9" s="12" customFormat="1" ht="15.75" thickBot="1" x14ac:dyDescent="0.35">
      <c r="B22" s="371" t="s">
        <v>465</v>
      </c>
      <c r="C22" s="339">
        <f>'General Info &amp; Test Results'!$C$30</f>
        <v>0</v>
      </c>
      <c r="I22" s="462"/>
    </row>
    <row r="23" spans="2:9" ht="15.75" thickBot="1" x14ac:dyDescent="0.35">
      <c r="D23" s="42"/>
      <c r="I23" s="255"/>
    </row>
    <row r="24" spans="2:9" ht="15.75" thickBot="1" x14ac:dyDescent="0.35">
      <c r="B24" s="36" t="s">
        <v>454</v>
      </c>
      <c r="C24" s="37"/>
      <c r="D24" s="38"/>
      <c r="I24" s="255"/>
    </row>
    <row r="25" spans="2:9" ht="30" x14ac:dyDescent="0.3">
      <c r="B25" s="349"/>
      <c r="C25" s="345" t="s">
        <v>455</v>
      </c>
      <c r="D25" s="346" t="s">
        <v>325</v>
      </c>
      <c r="I25" s="255"/>
    </row>
    <row r="26" spans="2:9" x14ac:dyDescent="0.3">
      <c r="B26" s="39" t="s">
        <v>186</v>
      </c>
      <c r="C26" s="114" t="e">
        <f>(C43*TUFm)+(C42*TUFh)+(C41*TUFww)+(C40*TUFw)+(C39*TUFc)</f>
        <v>#VALUE!</v>
      </c>
      <c r="D26" s="116" t="s">
        <v>199</v>
      </c>
      <c r="E26" s="379"/>
      <c r="I26" s="255"/>
    </row>
    <row r="27" spans="2:9" x14ac:dyDescent="0.3">
      <c r="B27" s="39" t="s">
        <v>187</v>
      </c>
      <c r="C27" s="114" t="e">
        <f>(C51*TUFm)+(C50*TUFh)+(C49*TUFww)+(C48*TUFw)+(C47*TUFc)</f>
        <v>#VALUE!</v>
      </c>
      <c r="D27" s="116" t="s">
        <v>199</v>
      </c>
      <c r="I27" s="255"/>
    </row>
    <row r="28" spans="2:9" ht="15.75" thickBot="1" x14ac:dyDescent="0.35">
      <c r="B28" s="13" t="s">
        <v>404</v>
      </c>
      <c r="C28" s="380" t="e">
        <f>AVERAGE(C26:C27)</f>
        <v>#VALUE!</v>
      </c>
      <c r="D28" s="118" t="s">
        <v>199</v>
      </c>
      <c r="I28" s="255"/>
    </row>
    <row r="29" spans="2:9" ht="15.75" thickBot="1" x14ac:dyDescent="0.35">
      <c r="B29" s="14"/>
      <c r="C29" s="41"/>
      <c r="D29" s="12"/>
      <c r="E29" s="12"/>
      <c r="I29" s="255"/>
    </row>
    <row r="30" spans="2:9" ht="15.75" thickBot="1" x14ac:dyDescent="0.35">
      <c r="B30" s="36" t="s">
        <v>457</v>
      </c>
      <c r="C30" s="37"/>
      <c r="D30" s="38"/>
      <c r="I30" s="255"/>
    </row>
    <row r="31" spans="2:9" ht="30" x14ac:dyDescent="0.3">
      <c r="B31" s="349"/>
      <c r="C31" s="345" t="s">
        <v>455</v>
      </c>
      <c r="D31" s="346" t="s">
        <v>325</v>
      </c>
      <c r="I31" s="255"/>
    </row>
    <row r="32" spans="2:9" x14ac:dyDescent="0.3">
      <c r="B32" s="39" t="s">
        <v>186</v>
      </c>
      <c r="C32" s="114">
        <f>C39</f>
        <v>0</v>
      </c>
      <c r="D32" s="116" t="s">
        <v>453</v>
      </c>
      <c r="E32" s="379"/>
      <c r="I32" s="255"/>
    </row>
    <row r="33" spans="2:9" x14ac:dyDescent="0.3">
      <c r="B33" s="39" t="s">
        <v>187</v>
      </c>
      <c r="C33" s="114">
        <f>C47</f>
        <v>0</v>
      </c>
      <c r="D33" s="116" t="s">
        <v>453</v>
      </c>
      <c r="I33" s="255"/>
    </row>
    <row r="34" spans="2:9" ht="15.75" thickBot="1" x14ac:dyDescent="0.35">
      <c r="B34" s="13" t="s">
        <v>404</v>
      </c>
      <c r="C34" s="380">
        <f>AVERAGE(C32:C33)</f>
        <v>0</v>
      </c>
      <c r="D34" s="118" t="s">
        <v>453</v>
      </c>
      <c r="I34" s="255"/>
    </row>
    <row r="35" spans="2:9" ht="15.75" thickBot="1" x14ac:dyDescent="0.35">
      <c r="B35" s="14"/>
      <c r="C35" s="41"/>
      <c r="D35" s="12"/>
      <c r="E35" s="12"/>
      <c r="I35" s="255"/>
    </row>
    <row r="36" spans="2:9" ht="15.75" thickBot="1" x14ac:dyDescent="0.35">
      <c r="B36" s="108" t="s">
        <v>98</v>
      </c>
      <c r="C36" s="334"/>
      <c r="D36" s="348"/>
      <c r="I36" s="255"/>
    </row>
    <row r="37" spans="2:9" x14ac:dyDescent="0.3">
      <c r="B37" s="110" t="s">
        <v>76</v>
      </c>
      <c r="C37" s="24"/>
      <c r="D37" s="25"/>
      <c r="I37" s="255"/>
    </row>
    <row r="38" spans="2:9" ht="30" x14ac:dyDescent="0.3">
      <c r="B38" s="46"/>
      <c r="C38" s="318" t="s">
        <v>456</v>
      </c>
      <c r="D38" s="112" t="s">
        <v>325</v>
      </c>
      <c r="I38" s="255"/>
    </row>
    <row r="39" spans="2:9" x14ac:dyDescent="0.3">
      <c r="B39" s="39" t="s">
        <v>70</v>
      </c>
      <c r="C39" s="58">
        <f>(E56*Fmin_manual)+(E63*Fmax_manual)</f>
        <v>0</v>
      </c>
      <c r="D39" s="116" t="s">
        <v>453</v>
      </c>
      <c r="I39" s="255"/>
    </row>
    <row r="40" spans="2:9" x14ac:dyDescent="0.3">
      <c r="B40" s="39" t="s">
        <v>313</v>
      </c>
      <c r="C40" s="58">
        <f>(E57*Fmin_manual)+(E64*Fmax_manual)</f>
        <v>0</v>
      </c>
      <c r="D40" s="116" t="s">
        <v>452</v>
      </c>
      <c r="I40" s="255"/>
    </row>
    <row r="41" spans="2:9" x14ac:dyDescent="0.3">
      <c r="B41" s="39" t="s">
        <v>312</v>
      </c>
      <c r="C41" s="58">
        <f>(E58*Fmin_manual)+(E65*Fmax_manual)</f>
        <v>0</v>
      </c>
      <c r="D41" s="116" t="s">
        <v>451</v>
      </c>
      <c r="I41" s="255"/>
    </row>
    <row r="42" spans="2:9" x14ac:dyDescent="0.3">
      <c r="B42" s="39" t="s">
        <v>73</v>
      </c>
      <c r="C42" s="58">
        <f>(E59*Fmin_manual)+(E66*Fmax_manual)</f>
        <v>0</v>
      </c>
      <c r="D42" s="116" t="s">
        <v>450</v>
      </c>
      <c r="I42" s="255"/>
    </row>
    <row r="43" spans="2:9" x14ac:dyDescent="0.3">
      <c r="B43" s="39" t="s">
        <v>74</v>
      </c>
      <c r="C43" s="58">
        <f>(E60*Fmin_manual)+(E67*Fmax_manual)</f>
        <v>0</v>
      </c>
      <c r="D43" s="116" t="s">
        <v>449</v>
      </c>
      <c r="I43" s="255"/>
    </row>
    <row r="44" spans="2:9" x14ac:dyDescent="0.3">
      <c r="B44" s="39"/>
      <c r="C44" s="12"/>
      <c r="D44" s="15"/>
      <c r="I44" s="255"/>
    </row>
    <row r="45" spans="2:9" x14ac:dyDescent="0.3">
      <c r="B45" s="43" t="s">
        <v>77</v>
      </c>
      <c r="C45" s="44"/>
      <c r="D45" s="45"/>
      <c r="I45" s="255"/>
    </row>
    <row r="46" spans="2:9" ht="30" x14ac:dyDescent="0.3">
      <c r="B46" s="46" t="s">
        <v>78</v>
      </c>
      <c r="C46" s="318" t="s">
        <v>456</v>
      </c>
      <c r="D46" s="112" t="s">
        <v>325</v>
      </c>
      <c r="I46" s="255"/>
    </row>
    <row r="47" spans="2:9" x14ac:dyDescent="0.3">
      <c r="B47" s="39" t="s">
        <v>70</v>
      </c>
      <c r="C47" s="58">
        <f>(E71*Fmin_adaptive)+(E78*Favg_adaptive)+(E85*Fmax_adaptive)</f>
        <v>0</v>
      </c>
      <c r="D47" s="116" t="s">
        <v>453</v>
      </c>
      <c r="I47" s="255"/>
    </row>
    <row r="48" spans="2:9" x14ac:dyDescent="0.3">
      <c r="B48" s="39" t="s">
        <v>313</v>
      </c>
      <c r="C48" s="58">
        <f>(E72*Fmin_adaptive)+(E79*Favg_adaptive)+(E86*Fmax_adaptive)</f>
        <v>0</v>
      </c>
      <c r="D48" s="116" t="s">
        <v>452</v>
      </c>
      <c r="I48" s="255"/>
    </row>
    <row r="49" spans="2:9" x14ac:dyDescent="0.3">
      <c r="B49" s="39" t="s">
        <v>312</v>
      </c>
      <c r="C49" s="58">
        <f>(E73*Fmin_adaptive)+(E80*Favg_adaptive)+(E87*Fmax_adaptive)</f>
        <v>0</v>
      </c>
      <c r="D49" s="116" t="s">
        <v>451</v>
      </c>
      <c r="I49" s="255"/>
    </row>
    <row r="50" spans="2:9" x14ac:dyDescent="0.3">
      <c r="B50" s="39" t="s">
        <v>73</v>
      </c>
      <c r="C50" s="58">
        <f>(E74*Fmin_adaptive)+(E81*Favg_adaptive)+(E88*Fmax_adaptive)</f>
        <v>0</v>
      </c>
      <c r="D50" s="116" t="s">
        <v>450</v>
      </c>
      <c r="I50" s="255"/>
    </row>
    <row r="51" spans="2:9" ht="15.75" thickBot="1" x14ac:dyDescent="0.35">
      <c r="B51" s="13" t="s">
        <v>74</v>
      </c>
      <c r="C51" s="101">
        <f>(E75*Fmin_adaptive)+(E82*Favg_adaptive)+(E89*Fmax_adaptive)</f>
        <v>0</v>
      </c>
      <c r="D51" s="118" t="s">
        <v>449</v>
      </c>
      <c r="I51" s="255"/>
    </row>
    <row r="52" spans="2:9" ht="15.75" thickBot="1" x14ac:dyDescent="0.35">
      <c r="I52" s="255"/>
    </row>
    <row r="53" spans="2:9" ht="15.75" thickBot="1" x14ac:dyDescent="0.35">
      <c r="B53" s="108" t="s">
        <v>448</v>
      </c>
      <c r="C53" s="334"/>
      <c r="D53" s="341"/>
      <c r="E53" s="341"/>
      <c r="F53" s="348"/>
      <c r="I53" s="255"/>
    </row>
    <row r="54" spans="2:9" x14ac:dyDescent="0.3">
      <c r="B54" s="110" t="s">
        <v>76</v>
      </c>
      <c r="C54" s="24"/>
      <c r="D54" s="24"/>
      <c r="E54" s="24"/>
      <c r="F54" s="25"/>
      <c r="I54" s="255"/>
    </row>
    <row r="55" spans="2:9" ht="30" x14ac:dyDescent="0.3">
      <c r="B55" s="46" t="s">
        <v>78</v>
      </c>
      <c r="C55" s="318" t="s">
        <v>97</v>
      </c>
      <c r="D55" s="318" t="s">
        <v>72</v>
      </c>
      <c r="E55" s="318" t="s">
        <v>83</v>
      </c>
      <c r="F55" s="112" t="s">
        <v>325</v>
      </c>
      <c r="I55" s="255"/>
    </row>
    <row r="56" spans="2:9" x14ac:dyDescent="0.3">
      <c r="B56" s="39" t="s">
        <v>70</v>
      </c>
      <c r="C56" s="113">
        <f>'Test Data Inputs'!C77</f>
        <v>0</v>
      </c>
      <c r="D56" s="113">
        <f>'Test Data Inputs'!D77</f>
        <v>0</v>
      </c>
      <c r="E56" s="58">
        <f>SUM(C56:D56)</f>
        <v>0</v>
      </c>
      <c r="F56" s="116" t="s">
        <v>437</v>
      </c>
      <c r="I56" s="255"/>
    </row>
    <row r="57" spans="2:9" x14ac:dyDescent="0.3">
      <c r="B57" s="39" t="s">
        <v>313</v>
      </c>
      <c r="C57" s="113" t="str">
        <f>'Test Data Inputs'!C83</f>
        <v/>
      </c>
      <c r="D57" s="113" t="str">
        <f>'Test Data Inputs'!D83</f>
        <v/>
      </c>
      <c r="E57" s="58">
        <f t="shared" ref="E57:E60" si="0">SUM(C57:D57)</f>
        <v>0</v>
      </c>
      <c r="F57" s="116" t="s">
        <v>436</v>
      </c>
      <c r="I57" s="255"/>
    </row>
    <row r="58" spans="2:9" x14ac:dyDescent="0.3">
      <c r="B58" s="39" t="s">
        <v>312</v>
      </c>
      <c r="C58" s="113" t="str">
        <f>'Test Data Inputs'!C89</f>
        <v/>
      </c>
      <c r="D58" s="113" t="str">
        <f>'Test Data Inputs'!D89</f>
        <v/>
      </c>
      <c r="E58" s="58">
        <f t="shared" si="0"/>
        <v>0</v>
      </c>
      <c r="F58" s="116" t="s">
        <v>435</v>
      </c>
      <c r="I58" s="255"/>
    </row>
    <row r="59" spans="2:9" x14ac:dyDescent="0.3">
      <c r="B59" s="39" t="s">
        <v>73</v>
      </c>
      <c r="C59" s="113">
        <f>'Test Data Inputs'!C90</f>
        <v>0</v>
      </c>
      <c r="D59" s="113">
        <f>'Test Data Inputs'!D90</f>
        <v>0</v>
      </c>
      <c r="E59" s="58">
        <f t="shared" si="0"/>
        <v>0</v>
      </c>
      <c r="F59" s="116" t="s">
        <v>434</v>
      </c>
      <c r="I59" s="255"/>
    </row>
    <row r="60" spans="2:9" x14ac:dyDescent="0.3">
      <c r="B60" s="39" t="s">
        <v>74</v>
      </c>
      <c r="C60" s="113">
        <f>'Test Data Inputs'!C91</f>
        <v>0</v>
      </c>
      <c r="D60" s="113">
        <f>'Test Data Inputs'!D91</f>
        <v>0</v>
      </c>
      <c r="E60" s="58">
        <f t="shared" si="0"/>
        <v>0</v>
      </c>
      <c r="F60" s="116" t="s">
        <v>433</v>
      </c>
      <c r="I60" s="255"/>
    </row>
    <row r="61" spans="2:9" x14ac:dyDescent="0.3">
      <c r="B61" s="39"/>
      <c r="C61" s="114"/>
      <c r="D61" s="114"/>
      <c r="E61" s="114"/>
      <c r="F61" s="15"/>
      <c r="I61" s="255"/>
    </row>
    <row r="62" spans="2:9" ht="30" x14ac:dyDescent="0.3">
      <c r="B62" s="46" t="s">
        <v>79</v>
      </c>
      <c r="C62" s="318" t="s">
        <v>97</v>
      </c>
      <c r="D62" s="318" t="s">
        <v>72</v>
      </c>
      <c r="E62" s="318" t="s">
        <v>83</v>
      </c>
      <c r="F62" s="112" t="s">
        <v>325</v>
      </c>
      <c r="I62" s="255"/>
    </row>
    <row r="63" spans="2:9" x14ac:dyDescent="0.3">
      <c r="B63" s="39" t="s">
        <v>70</v>
      </c>
      <c r="C63" s="113">
        <f>'Test Data Inputs'!C94</f>
        <v>0</v>
      </c>
      <c r="D63" s="113">
        <f>'Test Data Inputs'!D94</f>
        <v>0</v>
      </c>
      <c r="E63" s="58">
        <f>SUM(C63:D63)</f>
        <v>0</v>
      </c>
      <c r="F63" s="116" t="s">
        <v>438</v>
      </c>
      <c r="I63" s="255"/>
    </row>
    <row r="64" spans="2:9" x14ac:dyDescent="0.3">
      <c r="B64" s="39" t="s">
        <v>313</v>
      </c>
      <c r="C64" s="113" t="str">
        <f>'Test Data Inputs'!C100</f>
        <v/>
      </c>
      <c r="D64" s="113" t="str">
        <f>'Test Data Inputs'!D100</f>
        <v/>
      </c>
      <c r="E64" s="58">
        <f t="shared" ref="E64:E67" si="1">SUM(C64:D64)</f>
        <v>0</v>
      </c>
      <c r="F64" s="116" t="s">
        <v>439</v>
      </c>
      <c r="I64" s="255"/>
    </row>
    <row r="65" spans="2:9" x14ac:dyDescent="0.3">
      <c r="B65" s="39" t="s">
        <v>312</v>
      </c>
      <c r="C65" s="113" t="str">
        <f>'Test Data Inputs'!C106</f>
        <v/>
      </c>
      <c r="D65" s="113" t="str">
        <f>'Test Data Inputs'!D106</f>
        <v/>
      </c>
      <c r="E65" s="58">
        <f t="shared" si="1"/>
        <v>0</v>
      </c>
      <c r="F65" s="116" t="s">
        <v>440</v>
      </c>
      <c r="I65" s="255"/>
    </row>
    <row r="66" spans="2:9" x14ac:dyDescent="0.3">
      <c r="B66" s="39" t="s">
        <v>73</v>
      </c>
      <c r="C66" s="113">
        <f>'Test Data Inputs'!C107</f>
        <v>0</v>
      </c>
      <c r="D66" s="113">
        <f>'Test Data Inputs'!D107</f>
        <v>0</v>
      </c>
      <c r="E66" s="58">
        <f t="shared" si="1"/>
        <v>0</v>
      </c>
      <c r="F66" s="116" t="s">
        <v>441</v>
      </c>
      <c r="I66" s="255"/>
    </row>
    <row r="67" spans="2:9" x14ac:dyDescent="0.3">
      <c r="B67" s="39" t="s">
        <v>74</v>
      </c>
      <c r="C67" s="113">
        <f>'Test Data Inputs'!C108</f>
        <v>0</v>
      </c>
      <c r="D67" s="113">
        <f>'Test Data Inputs'!D108</f>
        <v>0</v>
      </c>
      <c r="E67" s="58">
        <f t="shared" si="1"/>
        <v>0</v>
      </c>
      <c r="F67" s="116" t="s">
        <v>442</v>
      </c>
      <c r="I67" s="255"/>
    </row>
    <row r="68" spans="2:9" x14ac:dyDescent="0.3">
      <c r="B68" s="39"/>
      <c r="C68" s="12"/>
      <c r="D68" s="12"/>
      <c r="E68" s="12"/>
      <c r="F68" s="15"/>
      <c r="I68" s="255"/>
    </row>
    <row r="69" spans="2:9" x14ac:dyDescent="0.3">
      <c r="B69" s="43" t="s">
        <v>77</v>
      </c>
      <c r="C69" s="44"/>
      <c r="D69" s="44"/>
      <c r="E69" s="44"/>
      <c r="F69" s="15"/>
      <c r="I69" s="255"/>
    </row>
    <row r="70" spans="2:9" ht="30" x14ac:dyDescent="0.3">
      <c r="B70" s="46" t="s">
        <v>485</v>
      </c>
      <c r="C70" s="318" t="s">
        <v>97</v>
      </c>
      <c r="D70" s="318" t="s">
        <v>72</v>
      </c>
      <c r="E70" s="318" t="s">
        <v>83</v>
      </c>
      <c r="F70" s="112" t="s">
        <v>325</v>
      </c>
      <c r="I70" s="255"/>
    </row>
    <row r="71" spans="2:9" x14ac:dyDescent="0.3">
      <c r="B71" s="39" t="s">
        <v>70</v>
      </c>
      <c r="C71" s="113">
        <f>'Test Data Inputs'!C113</f>
        <v>0</v>
      </c>
      <c r="D71" s="113">
        <f>'Test Data Inputs'!D113</f>
        <v>0</v>
      </c>
      <c r="E71" s="58">
        <f t="shared" ref="E71:E85" si="2">SUM(C71:D71)</f>
        <v>0</v>
      </c>
      <c r="F71" s="116" t="s">
        <v>437</v>
      </c>
      <c r="I71" s="255"/>
    </row>
    <row r="72" spans="2:9" x14ac:dyDescent="0.3">
      <c r="B72" s="39" t="s">
        <v>313</v>
      </c>
      <c r="C72" s="113" t="str">
        <f>'Test Data Inputs'!C119</f>
        <v/>
      </c>
      <c r="D72" s="113" t="str">
        <f>'Test Data Inputs'!D119</f>
        <v/>
      </c>
      <c r="E72" s="58">
        <f t="shared" si="2"/>
        <v>0</v>
      </c>
      <c r="F72" s="116" t="s">
        <v>436</v>
      </c>
      <c r="I72" s="255"/>
    </row>
    <row r="73" spans="2:9" x14ac:dyDescent="0.3">
      <c r="B73" s="39" t="s">
        <v>312</v>
      </c>
      <c r="C73" s="113" t="str">
        <f>'Test Data Inputs'!C125</f>
        <v/>
      </c>
      <c r="D73" s="113" t="str">
        <f>'Test Data Inputs'!D125</f>
        <v/>
      </c>
      <c r="E73" s="58">
        <f t="shared" si="2"/>
        <v>0</v>
      </c>
      <c r="F73" s="116" t="s">
        <v>435</v>
      </c>
      <c r="I73" s="255"/>
    </row>
    <row r="74" spans="2:9" x14ac:dyDescent="0.3">
      <c r="B74" s="39" t="s">
        <v>73</v>
      </c>
      <c r="C74" s="113">
        <f>'Test Data Inputs'!C126</f>
        <v>0</v>
      </c>
      <c r="D74" s="113">
        <f>'Test Data Inputs'!D126</f>
        <v>0</v>
      </c>
      <c r="E74" s="58">
        <f t="shared" si="2"/>
        <v>0</v>
      </c>
      <c r="F74" s="116" t="s">
        <v>434</v>
      </c>
      <c r="I74" s="255"/>
    </row>
    <row r="75" spans="2:9" x14ac:dyDescent="0.3">
      <c r="B75" s="39" t="s">
        <v>74</v>
      </c>
      <c r="C75" s="113">
        <f>'Test Data Inputs'!C127</f>
        <v>0</v>
      </c>
      <c r="D75" s="113">
        <f>'Test Data Inputs'!D127</f>
        <v>0</v>
      </c>
      <c r="E75" s="58">
        <f t="shared" si="2"/>
        <v>0</v>
      </c>
      <c r="F75" s="116" t="s">
        <v>433</v>
      </c>
      <c r="I75" s="255"/>
    </row>
    <row r="76" spans="2:9" x14ac:dyDescent="0.3">
      <c r="B76" s="39"/>
      <c r="C76" s="41"/>
      <c r="D76" s="41"/>
      <c r="E76" s="41"/>
      <c r="F76" s="15"/>
      <c r="I76" s="255"/>
    </row>
    <row r="77" spans="2:9" ht="30" x14ac:dyDescent="0.3">
      <c r="B77" s="46" t="s">
        <v>81</v>
      </c>
      <c r="C77" s="318" t="s">
        <v>97</v>
      </c>
      <c r="D77" s="318" t="s">
        <v>72</v>
      </c>
      <c r="E77" s="318" t="s">
        <v>83</v>
      </c>
      <c r="F77" s="112" t="s">
        <v>325</v>
      </c>
      <c r="I77" s="255"/>
    </row>
    <row r="78" spans="2:9" x14ac:dyDescent="0.3">
      <c r="B78" s="39" t="s">
        <v>70</v>
      </c>
      <c r="C78" s="113">
        <f>IF(OR($C$22="User-Adjustable Adaptive",$C$22= "Both Manual and User-Adjustable Adaptive"),'User Adjustable Adaptive Fill'!C65, 'Test Data Inputs'!C130)</f>
        <v>0</v>
      </c>
      <c r="D78" s="113">
        <f>IF(OR($C$22="User-Adjustable Adaptive",$C$22= "Both Manual and User-Adjustable Adaptive"),'User Adjustable Adaptive Fill'!D65, 'Test Data Inputs'!D130)</f>
        <v>0</v>
      </c>
      <c r="E78" s="58">
        <f>SUM(C78:D78)</f>
        <v>0</v>
      </c>
      <c r="F78" s="116" t="s">
        <v>443</v>
      </c>
      <c r="I78" s="255"/>
    </row>
    <row r="79" spans="2:9" x14ac:dyDescent="0.3">
      <c r="B79" s="39" t="s">
        <v>313</v>
      </c>
      <c r="C79" s="113" t="str">
        <f>IF(OR($C$22="User-Adjustable Adaptive",$C$22= "Both Manual and User-Adjustable Adaptive"),'User Adjustable Adaptive Fill'!C71, 'Test Data Inputs'!C136)</f>
        <v/>
      </c>
      <c r="D79" s="113" t="str">
        <f>IF(OR($C$22="User-Adjustable Adaptive",$C$22= "Both Manual and User-Adjustable Adaptive"),'User Adjustable Adaptive Fill'!D71, 'Test Data Inputs'!D136)</f>
        <v/>
      </c>
      <c r="E79" s="58">
        <f t="shared" ref="E79:E82" si="3">SUM(C79:D79)</f>
        <v>0</v>
      </c>
      <c r="F79" s="116" t="s">
        <v>444</v>
      </c>
      <c r="I79" s="255"/>
    </row>
    <row r="80" spans="2:9" x14ac:dyDescent="0.3">
      <c r="B80" s="39" t="s">
        <v>312</v>
      </c>
      <c r="C80" s="113" t="str">
        <f>IF(OR($C$22="User-Adjustable Adaptive",$C$22= "Both Manual and User-Adjustable Adaptive"),'User Adjustable Adaptive Fill'!C77, 'Test Data Inputs'!C142)</f>
        <v/>
      </c>
      <c r="D80" s="113" t="str">
        <f>IF(OR($C$22="User-Adjustable Adaptive",$C$22= "Both Manual and User-Adjustable Adaptive"),'User Adjustable Adaptive Fill'!D77, 'Test Data Inputs'!D142)</f>
        <v/>
      </c>
      <c r="E80" s="58">
        <f t="shared" si="3"/>
        <v>0</v>
      </c>
      <c r="F80" s="116" t="s">
        <v>445</v>
      </c>
      <c r="I80" s="255"/>
    </row>
    <row r="81" spans="1:9" x14ac:dyDescent="0.3">
      <c r="B81" s="39" t="s">
        <v>73</v>
      </c>
      <c r="C81" s="113">
        <f>IF(OR($C$22="User-Adjustable Adaptive",$C$22= "Both Manual and User-Adjustable Adaptive"),'User Adjustable Adaptive Fill'!C78, 'Test Data Inputs'!C143)</f>
        <v>0</v>
      </c>
      <c r="D81" s="113">
        <f>IF(OR($C$22="User-Adjustable Adaptive",$C$22= "Both Manual and User-Adjustable Adaptive"),'User Adjustable Adaptive Fill'!D78, 'Test Data Inputs'!D143)</f>
        <v>0</v>
      </c>
      <c r="E81" s="58">
        <f t="shared" si="3"/>
        <v>0</v>
      </c>
      <c r="F81" s="116" t="s">
        <v>446</v>
      </c>
      <c r="I81" s="255"/>
    </row>
    <row r="82" spans="1:9" x14ac:dyDescent="0.3">
      <c r="B82" s="39" t="s">
        <v>74</v>
      </c>
      <c r="C82" s="113">
        <f>IF(OR($C$22="User-Adjustable Adaptive",$C$22= "Both Manual and User-Adjustable Adaptive"),'User Adjustable Adaptive Fill'!C79, 'Test Data Inputs'!C144)</f>
        <v>0</v>
      </c>
      <c r="D82" s="113">
        <f>IF(OR($C$22="User-Adjustable Adaptive",$C$22= "Both Manual and User-Adjustable Adaptive"),'User Adjustable Adaptive Fill'!D79, 'Test Data Inputs'!D144)</f>
        <v>0</v>
      </c>
      <c r="E82" s="58">
        <f t="shared" si="3"/>
        <v>0</v>
      </c>
      <c r="F82" s="116" t="s">
        <v>447</v>
      </c>
      <c r="I82" s="255"/>
    </row>
    <row r="83" spans="1:9" x14ac:dyDescent="0.3">
      <c r="B83" s="39"/>
      <c r="C83" s="41"/>
      <c r="D83" s="41"/>
      <c r="E83" s="41"/>
      <c r="F83" s="15"/>
      <c r="I83" s="255"/>
    </row>
    <row r="84" spans="1:9" ht="30" x14ac:dyDescent="0.3">
      <c r="B84" s="46" t="s">
        <v>82</v>
      </c>
      <c r="C84" s="318" t="s">
        <v>97</v>
      </c>
      <c r="D84" s="318" t="s">
        <v>72</v>
      </c>
      <c r="E84" s="318" t="s">
        <v>83</v>
      </c>
      <c r="F84" s="112" t="s">
        <v>325</v>
      </c>
      <c r="I84" s="255"/>
    </row>
    <row r="85" spans="1:9" x14ac:dyDescent="0.3">
      <c r="B85" s="316" t="s">
        <v>70</v>
      </c>
      <c r="C85" s="317">
        <f>'Test Data Inputs'!C147</f>
        <v>0</v>
      </c>
      <c r="D85" s="317">
        <f>'Test Data Inputs'!D147</f>
        <v>0</v>
      </c>
      <c r="E85" s="58">
        <f t="shared" si="2"/>
        <v>0</v>
      </c>
      <c r="F85" s="116" t="s">
        <v>438</v>
      </c>
      <c r="I85" s="255"/>
    </row>
    <row r="86" spans="1:9" x14ac:dyDescent="0.3">
      <c r="B86" s="39" t="s">
        <v>313</v>
      </c>
      <c r="C86" s="317" t="str">
        <f>'Test Data Inputs'!C153</f>
        <v/>
      </c>
      <c r="D86" s="317" t="str">
        <f>'Test Data Inputs'!D153</f>
        <v/>
      </c>
      <c r="E86" s="58">
        <f t="shared" ref="E86:E89" si="4">SUM(C86:D86)</f>
        <v>0</v>
      </c>
      <c r="F86" s="116" t="s">
        <v>439</v>
      </c>
      <c r="I86" s="255"/>
    </row>
    <row r="87" spans="1:9" x14ac:dyDescent="0.3">
      <c r="B87" s="39" t="s">
        <v>312</v>
      </c>
      <c r="C87" s="317" t="str">
        <f>'Test Data Inputs'!C159</f>
        <v/>
      </c>
      <c r="D87" s="317" t="str">
        <f>'Test Data Inputs'!D159</f>
        <v/>
      </c>
      <c r="E87" s="58">
        <f t="shared" si="4"/>
        <v>0</v>
      </c>
      <c r="F87" s="116" t="s">
        <v>440</v>
      </c>
      <c r="I87" s="255"/>
    </row>
    <row r="88" spans="1:9" x14ac:dyDescent="0.3">
      <c r="B88" s="39" t="s">
        <v>73</v>
      </c>
      <c r="C88" s="317">
        <f>'Test Data Inputs'!C160</f>
        <v>0</v>
      </c>
      <c r="D88" s="317">
        <f>'Test Data Inputs'!D160</f>
        <v>0</v>
      </c>
      <c r="E88" s="58">
        <f t="shared" si="4"/>
        <v>0</v>
      </c>
      <c r="F88" s="116" t="s">
        <v>441</v>
      </c>
      <c r="I88" s="255"/>
    </row>
    <row r="89" spans="1:9" ht="15.75" thickBot="1" x14ac:dyDescent="0.35">
      <c r="B89" s="13" t="s">
        <v>74</v>
      </c>
      <c r="C89" s="115">
        <f>'Test Data Inputs'!C161</f>
        <v>0</v>
      </c>
      <c r="D89" s="115">
        <f>'Test Data Inputs'!D161</f>
        <v>0</v>
      </c>
      <c r="E89" s="101">
        <f t="shared" si="4"/>
        <v>0</v>
      </c>
      <c r="F89" s="118" t="s">
        <v>442</v>
      </c>
      <c r="I89" s="255"/>
    </row>
    <row r="90" spans="1:9" x14ac:dyDescent="0.3">
      <c r="I90" s="255"/>
    </row>
    <row r="91" spans="1:9" x14ac:dyDescent="0.3">
      <c r="A91" s="255"/>
      <c r="B91" s="255"/>
      <c r="C91" s="255"/>
      <c r="D91" s="255"/>
      <c r="E91" s="255"/>
      <c r="F91" s="255"/>
      <c r="G91" s="255"/>
      <c r="H91" s="255"/>
      <c r="I91" s="255"/>
    </row>
  </sheetData>
  <sheetProtection password="CA26" sheet="1" objects="1" scenarios="1" selectLockedCells="1"/>
  <mergeCells count="7">
    <mergeCell ref="C8:E8"/>
    <mergeCell ref="B2:E2"/>
    <mergeCell ref="C3:E3"/>
    <mergeCell ref="C4:E4"/>
    <mergeCell ref="C5:E5"/>
    <mergeCell ref="C6:E6"/>
    <mergeCell ref="C7:E7"/>
  </mergeCells>
  <hyperlinks>
    <hyperlink ref="G5" location="Instructions!C35" display="Back to Instructions tab"/>
  </hyperlinks>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H35"/>
  <sheetViews>
    <sheetView zoomScale="90" zoomScaleNormal="90" workbookViewId="0">
      <selection activeCell="F5" sqref="F5"/>
    </sheetView>
  </sheetViews>
  <sheetFormatPr defaultColWidth="9.140625" defaultRowHeight="15" x14ac:dyDescent="0.3"/>
  <cols>
    <col min="1" max="1" width="3.28515625" style="8" customWidth="1"/>
    <col min="2" max="2" width="38.140625" style="8" customWidth="1"/>
    <col min="3" max="3" width="23" style="8" customWidth="1"/>
    <col min="4" max="4" width="20.7109375" style="8" customWidth="1"/>
    <col min="5" max="5" width="5.42578125" style="8" customWidth="1"/>
    <col min="6" max="6" width="21.7109375" style="8" bestFit="1" customWidth="1"/>
    <col min="7" max="7" width="5.42578125" style="8" customWidth="1"/>
    <col min="8" max="8" width="5" style="8" customWidth="1"/>
    <col min="9" max="16384" width="9.140625" style="8"/>
  </cols>
  <sheetData>
    <row r="1" spans="2:8" ht="15.75" thickBot="1" x14ac:dyDescent="0.35">
      <c r="H1" s="255"/>
    </row>
    <row r="2" spans="2:8" ht="15.75" thickBot="1" x14ac:dyDescent="0.35">
      <c r="B2" s="809" t="str">
        <f>'Version Control'!$B$2</f>
        <v>Title Block</v>
      </c>
      <c r="C2" s="810"/>
      <c r="D2" s="811"/>
      <c r="E2" s="367"/>
      <c r="F2" s="367"/>
      <c r="G2" s="367"/>
      <c r="H2" s="255"/>
    </row>
    <row r="3" spans="2:8" ht="15.75" customHeight="1" x14ac:dyDescent="0.3">
      <c r="B3" s="463" t="str">
        <f>'Version Control'!$B$3</f>
        <v>Test Report Template Name:</v>
      </c>
      <c r="C3" s="814" t="str">
        <f>'Version Control'!$C$3</f>
        <v xml:space="preserve">Residential Clothes Washer J2  </v>
      </c>
      <c r="D3" s="815"/>
      <c r="E3" s="366"/>
      <c r="F3" s="366"/>
      <c r="G3" s="366"/>
      <c r="H3" s="255"/>
    </row>
    <row r="4" spans="2:8" x14ac:dyDescent="0.3">
      <c r="B4" s="464" t="str">
        <f>'Version Control'!$B$4</f>
        <v>Version Number:</v>
      </c>
      <c r="C4" s="816" t="str">
        <f>'Version Control'!$C$4</f>
        <v>v2.3</v>
      </c>
      <c r="D4" s="817"/>
      <c r="E4" s="366"/>
      <c r="F4" s="366"/>
      <c r="G4" s="366"/>
      <c r="H4" s="255"/>
    </row>
    <row r="5" spans="2:8" x14ac:dyDescent="0.3">
      <c r="B5" s="465" t="str">
        <f>'Version Control'!$B$5</f>
        <v xml:space="preserve">Latest Template Revision: </v>
      </c>
      <c r="C5" s="818">
        <f>'Version Control'!$C$5</f>
        <v>42496</v>
      </c>
      <c r="D5" s="819"/>
      <c r="E5" s="12"/>
      <c r="F5" s="468" t="s">
        <v>208</v>
      </c>
      <c r="G5" s="12"/>
      <c r="H5" s="255"/>
    </row>
    <row r="6" spans="2:8" x14ac:dyDescent="0.3">
      <c r="B6" s="465" t="str">
        <f>'Version Control'!$B$6</f>
        <v>Tab Name:</v>
      </c>
      <c r="C6" s="816" t="str">
        <f ca="1">MID(CELL("filename",A1), FIND("]", CELL("filename", A1))+ 1, 255)</f>
        <v>Calculations - Dryer Energy</v>
      </c>
      <c r="D6" s="817"/>
      <c r="E6" s="12"/>
      <c r="F6" s="12"/>
      <c r="G6" s="12"/>
      <c r="H6" s="255"/>
    </row>
    <row r="7" spans="2:8" ht="36" customHeight="1" x14ac:dyDescent="0.3">
      <c r="B7" s="537" t="str">
        <f>'Version Control'!$B$7</f>
        <v>File Name:</v>
      </c>
      <c r="C7" s="812" t="str">
        <f ca="1">'Version Control'!$C$7</f>
        <v>Residential Clothes Washer J2 - v2.3.xlsx</v>
      </c>
      <c r="D7" s="813"/>
      <c r="E7" s="12"/>
      <c r="F7" s="12"/>
      <c r="G7" s="12"/>
      <c r="H7" s="255"/>
    </row>
    <row r="8" spans="2:8" ht="16.5" customHeight="1" thickBot="1" x14ac:dyDescent="0.35">
      <c r="B8" s="466" t="str">
        <f>'Version Control'!$B$8</f>
        <v xml:space="preserve">Test Completion Date: </v>
      </c>
      <c r="C8" s="807" t="str">
        <f>'Version Control'!$C$8</f>
        <v>[MM/DD/YYYY]</v>
      </c>
      <c r="D8" s="808"/>
      <c r="E8" s="12"/>
      <c r="F8" s="12"/>
      <c r="G8" s="12"/>
      <c r="H8" s="255"/>
    </row>
    <row r="9" spans="2:8" x14ac:dyDescent="0.3">
      <c r="H9" s="255"/>
    </row>
    <row r="10" spans="2:8" ht="21" x14ac:dyDescent="0.4">
      <c r="B10" s="105" t="s">
        <v>419</v>
      </c>
      <c r="H10" s="255"/>
    </row>
    <row r="11" spans="2:8" x14ac:dyDescent="0.3">
      <c r="B11" s="17" t="s">
        <v>142</v>
      </c>
      <c r="H11" s="255"/>
    </row>
    <row r="12" spans="2:8" ht="15.75" thickBot="1" x14ac:dyDescent="0.35">
      <c r="H12" s="255"/>
    </row>
    <row r="13" spans="2:8" ht="15.75" thickBot="1" x14ac:dyDescent="0.35">
      <c r="B13" s="108" t="s">
        <v>89</v>
      </c>
      <c r="C13" s="369"/>
      <c r="D13" s="12"/>
      <c r="H13" s="255"/>
    </row>
    <row r="14" spans="2:8" ht="15.75" thickBot="1" x14ac:dyDescent="0.35">
      <c r="B14" s="49" t="s">
        <v>200</v>
      </c>
      <c r="C14" s="368" t="str">
        <f>IF(C19="Manual",C31,IF(OR(C19="Adaptive",C19="User-Adjustable Adaptive"),C32,IF(OR(C19="Both Manual and Adaptive",C19="Both Manual and User-Adjustable Adaptive"),C33,"")))</f>
        <v/>
      </c>
      <c r="D14" s="12" t="s">
        <v>88</v>
      </c>
      <c r="H14" s="255"/>
    </row>
    <row r="15" spans="2:8" s="12" customFormat="1" x14ac:dyDescent="0.3">
      <c r="B15" s="40"/>
      <c r="C15" s="42"/>
      <c r="H15" s="462"/>
    </row>
    <row r="16" spans="2:8" ht="21" x14ac:dyDescent="0.4">
      <c r="B16" s="105" t="s">
        <v>125</v>
      </c>
      <c r="H16" s="255"/>
    </row>
    <row r="17" spans="2:8" s="12" customFormat="1" ht="15.75" thickBot="1" x14ac:dyDescent="0.35">
      <c r="B17" s="40"/>
      <c r="C17" s="42"/>
      <c r="H17" s="462"/>
    </row>
    <row r="18" spans="2:8" ht="15.75" thickBot="1" x14ac:dyDescent="0.35">
      <c r="B18" s="347" t="s">
        <v>412</v>
      </c>
      <c r="C18" s="348"/>
      <c r="D18" s="12"/>
      <c r="H18" s="255"/>
    </row>
    <row r="19" spans="2:8" ht="30.75" customHeight="1" x14ac:dyDescent="0.3">
      <c r="B19" s="374" t="s">
        <v>416</v>
      </c>
      <c r="C19" s="375">
        <f>'General Info &amp; Test Results'!C30</f>
        <v>0</v>
      </c>
      <c r="D19" s="362"/>
      <c r="H19" s="255"/>
    </row>
    <row r="20" spans="2:8" x14ac:dyDescent="0.3">
      <c r="B20" s="48" t="s">
        <v>424</v>
      </c>
      <c r="C20" s="106">
        <f>'Test Data Inputs'!C21</f>
        <v>3</v>
      </c>
      <c r="D20" s="12"/>
      <c r="H20" s="255"/>
    </row>
    <row r="21" spans="2:8" x14ac:dyDescent="0.3">
      <c r="B21" s="48" t="s">
        <v>423</v>
      </c>
      <c r="C21" s="106" t="e">
        <f>'Test Data Inputs'!C22</f>
        <v>#VALUE!</v>
      </c>
      <c r="D21" s="12"/>
      <c r="H21" s="255"/>
    </row>
    <row r="22" spans="2:8" ht="15.75" thickBot="1" x14ac:dyDescent="0.35">
      <c r="B22" s="49" t="s">
        <v>422</v>
      </c>
      <c r="C22" s="107" t="e">
        <f>'Test Data Inputs'!C23</f>
        <v>#VALUE!</v>
      </c>
      <c r="D22" s="12"/>
      <c r="H22" s="255"/>
    </row>
    <row r="23" spans="2:8" ht="15.75" thickBot="1" x14ac:dyDescent="0.35">
      <c r="B23" s="40"/>
      <c r="C23" s="40"/>
      <c r="D23" s="12"/>
      <c r="H23" s="255"/>
    </row>
    <row r="24" spans="2:8" ht="15.75" thickBot="1" x14ac:dyDescent="0.35">
      <c r="B24" s="23" t="s">
        <v>84</v>
      </c>
      <c r="C24" s="25"/>
      <c r="D24" s="12"/>
      <c r="H24" s="255"/>
    </row>
    <row r="25" spans="2:8" ht="30" x14ac:dyDescent="0.3">
      <c r="B25" s="376" t="s">
        <v>420</v>
      </c>
      <c r="C25" s="377">
        <v>0.5</v>
      </c>
      <c r="D25" s="12"/>
      <c r="H25" s="255"/>
    </row>
    <row r="26" spans="2:8" x14ac:dyDescent="0.3">
      <c r="B26" s="48" t="s">
        <v>92</v>
      </c>
      <c r="C26" s="111">
        <v>0.91</v>
      </c>
      <c r="D26" s="12"/>
      <c r="H26" s="255"/>
    </row>
    <row r="27" spans="2:8" ht="15.75" thickBot="1" x14ac:dyDescent="0.35">
      <c r="B27" s="49" t="s">
        <v>91</v>
      </c>
      <c r="C27" s="378" t="str">
        <f>'Calculations - RMC'!$C$14</f>
        <v/>
      </c>
      <c r="D27" s="12"/>
      <c r="H27" s="255"/>
    </row>
    <row r="28" spans="2:8" ht="15.75" thickBot="1" x14ac:dyDescent="0.35">
      <c r="B28" s="40"/>
      <c r="C28" s="40"/>
      <c r="D28" s="12"/>
      <c r="H28" s="255"/>
    </row>
    <row r="29" spans="2:8" ht="15.75" thickBot="1" x14ac:dyDescent="0.35">
      <c r="B29" s="36" t="s">
        <v>421</v>
      </c>
      <c r="C29" s="37"/>
      <c r="D29" s="38"/>
      <c r="H29" s="255"/>
    </row>
    <row r="30" spans="2:8" ht="30" x14ac:dyDescent="0.3">
      <c r="B30" s="349"/>
      <c r="C30" s="345" t="s">
        <v>425</v>
      </c>
      <c r="D30" s="346" t="s">
        <v>325</v>
      </c>
      <c r="H30" s="255"/>
    </row>
    <row r="31" spans="2:8" x14ac:dyDescent="0.3">
      <c r="B31" s="39" t="s">
        <v>186</v>
      </c>
      <c r="C31" s="114" t="e">
        <f>((Fmax_manual*$C$22)+(Fmin_manual*$C$20))*($C$27-4%)*$C$25*$C$26</f>
        <v>#VALUE!</v>
      </c>
      <c r="D31" s="116" t="s">
        <v>200</v>
      </c>
      <c r="E31" s="379"/>
      <c r="F31" s="379"/>
      <c r="G31" s="379"/>
      <c r="H31" s="255"/>
    </row>
    <row r="32" spans="2:8" x14ac:dyDescent="0.3">
      <c r="B32" s="39" t="s">
        <v>187</v>
      </c>
      <c r="C32" s="114" t="e">
        <f>((Fmax_adaptive*$C$22)+(Favg_adaptive*$C$21)+(Fmin_adaptive*$C$20))*($C$27-4%)*$C$25*$C$26</f>
        <v>#VALUE!</v>
      </c>
      <c r="D32" s="116" t="s">
        <v>200</v>
      </c>
      <c r="H32" s="255"/>
    </row>
    <row r="33" spans="1:8" ht="15.75" thickBot="1" x14ac:dyDescent="0.35">
      <c r="B33" s="13" t="s">
        <v>404</v>
      </c>
      <c r="C33" s="380" t="e">
        <f>AVERAGE(C32,C31)</f>
        <v>#VALUE!</v>
      </c>
      <c r="D33" s="118" t="s">
        <v>200</v>
      </c>
      <c r="H33" s="255"/>
    </row>
    <row r="34" spans="1:8" s="12" customFormat="1" x14ac:dyDescent="0.3">
      <c r="C34" s="114"/>
      <c r="D34" s="42"/>
      <c r="H34" s="462"/>
    </row>
    <row r="35" spans="1:8" x14ac:dyDescent="0.3">
      <c r="A35" s="255"/>
      <c r="B35" s="255"/>
      <c r="C35" s="255"/>
      <c r="D35" s="255"/>
      <c r="E35" s="255"/>
      <c r="F35" s="255"/>
      <c r="G35" s="255"/>
      <c r="H35" s="255"/>
    </row>
  </sheetData>
  <sheetProtection password="CA26" sheet="1" objects="1" scenarios="1" selectLockedCells="1"/>
  <mergeCells count="7">
    <mergeCell ref="C8:D8"/>
    <mergeCell ref="B2:D2"/>
    <mergeCell ref="C7:D7"/>
    <mergeCell ref="C3:D3"/>
    <mergeCell ref="C4:D4"/>
    <mergeCell ref="C5:D5"/>
    <mergeCell ref="C6:D6"/>
  </mergeCells>
  <hyperlinks>
    <hyperlink ref="F5" location="Instructions!C35" display="Back to Instructions tab"/>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J77"/>
  <sheetViews>
    <sheetView zoomScale="90" zoomScaleNormal="90" workbookViewId="0">
      <selection activeCell="G5" sqref="G5"/>
    </sheetView>
  </sheetViews>
  <sheetFormatPr defaultColWidth="9.140625" defaultRowHeight="15" x14ac:dyDescent="0.3"/>
  <cols>
    <col min="1" max="1" width="5" style="8" customWidth="1"/>
    <col min="2" max="2" width="37.5703125" style="8" customWidth="1"/>
    <col min="3" max="3" width="23.28515625" style="8" customWidth="1"/>
    <col min="4" max="4" width="18.7109375" style="8" customWidth="1"/>
    <col min="5" max="5" width="5.85546875" style="8" customWidth="1"/>
    <col min="6" max="6" width="9.140625" style="8"/>
    <col min="7" max="7" width="21.7109375" style="8" bestFit="1" customWidth="1"/>
    <col min="8" max="8" width="9.140625" style="8"/>
    <col min="9" max="9" width="3.7109375" style="8" customWidth="1"/>
    <col min="10" max="16384" width="9.140625" style="8"/>
  </cols>
  <sheetData>
    <row r="1" spans="2:9" ht="15.75" thickBot="1" x14ac:dyDescent="0.35">
      <c r="I1" s="255"/>
    </row>
    <row r="2" spans="2:9" ht="18" thickBot="1" x14ac:dyDescent="0.35">
      <c r="B2" s="752" t="str">
        <f>'Version Control'!$B$2</f>
        <v>Title Block</v>
      </c>
      <c r="C2" s="753"/>
      <c r="D2" s="753"/>
      <c r="E2" s="754"/>
      <c r="I2" s="255"/>
    </row>
    <row r="3" spans="2:9" ht="15.75" customHeight="1" x14ac:dyDescent="0.3">
      <c r="B3" s="456" t="str">
        <f>'Version Control'!$B$3</f>
        <v>Test Report Template Name:</v>
      </c>
      <c r="C3" s="755" t="str">
        <f>'Version Control'!$C$3</f>
        <v xml:space="preserve">Residential Clothes Washer J2  </v>
      </c>
      <c r="D3" s="756"/>
      <c r="E3" s="757"/>
      <c r="I3" s="255"/>
    </row>
    <row r="4" spans="2:9" ht="16.5" x14ac:dyDescent="0.3">
      <c r="B4" s="233" t="str">
        <f>'Version Control'!$B$4</f>
        <v>Version Number:</v>
      </c>
      <c r="C4" s="742" t="str">
        <f>'Version Control'!$C$4</f>
        <v>v2.3</v>
      </c>
      <c r="D4" s="743"/>
      <c r="E4" s="744"/>
      <c r="I4" s="255"/>
    </row>
    <row r="5" spans="2:9" ht="16.5" x14ac:dyDescent="0.3">
      <c r="B5" s="210" t="str">
        <f>'Version Control'!$B$5</f>
        <v xml:space="preserve">Latest Template Revision: </v>
      </c>
      <c r="C5" s="739">
        <f>'Version Control'!$C$5</f>
        <v>42496</v>
      </c>
      <c r="D5" s="740"/>
      <c r="E5" s="741"/>
      <c r="G5" s="468" t="s">
        <v>208</v>
      </c>
      <c r="I5" s="255"/>
    </row>
    <row r="6" spans="2:9" ht="16.5" x14ac:dyDescent="0.3">
      <c r="B6" s="210" t="str">
        <f>'Version Control'!$B$6</f>
        <v>Tab Name:</v>
      </c>
      <c r="C6" s="742" t="str">
        <f ca="1">MID(CELL("filename",A1), FIND("]", CELL("filename", A1))+ 1, 255)</f>
        <v>Calculations - Machine Elec</v>
      </c>
      <c r="D6" s="743"/>
      <c r="E6" s="744"/>
      <c r="I6" s="255"/>
    </row>
    <row r="7" spans="2:9" ht="34.5" customHeight="1" x14ac:dyDescent="0.3">
      <c r="B7" s="536" t="str">
        <f>'Version Control'!$B$7</f>
        <v>File Name:</v>
      </c>
      <c r="C7" s="748" t="str">
        <f ca="1">'Version Control'!$C$7</f>
        <v>Residential Clothes Washer J2 - v2.3.xlsx</v>
      </c>
      <c r="D7" s="749"/>
      <c r="E7" s="750"/>
      <c r="I7" s="255"/>
    </row>
    <row r="8" spans="2:9" ht="16.5" customHeight="1" thickBot="1" x14ac:dyDescent="0.35">
      <c r="B8" s="211" t="str">
        <f>'Version Control'!$B$8</f>
        <v xml:space="preserve">Test Completion Date: </v>
      </c>
      <c r="C8" s="745" t="str">
        <f>'Version Control'!$C$8</f>
        <v>[MM/DD/YYYY]</v>
      </c>
      <c r="D8" s="746"/>
      <c r="E8" s="747"/>
      <c r="I8" s="255"/>
    </row>
    <row r="9" spans="2:9" x14ac:dyDescent="0.3">
      <c r="I9" s="255"/>
    </row>
    <row r="10" spans="2:9" ht="21" x14ac:dyDescent="0.4">
      <c r="B10" s="105" t="s">
        <v>418</v>
      </c>
      <c r="I10" s="255"/>
    </row>
    <row r="11" spans="2:9" x14ac:dyDescent="0.3">
      <c r="B11" s="17" t="s">
        <v>415</v>
      </c>
      <c r="I11" s="255"/>
    </row>
    <row r="12" spans="2:9" ht="15.75" thickBot="1" x14ac:dyDescent="0.35">
      <c r="I12" s="255"/>
    </row>
    <row r="13" spans="2:9" ht="15.75" thickBot="1" x14ac:dyDescent="0.35">
      <c r="B13" s="108" t="s">
        <v>400</v>
      </c>
      <c r="C13" s="369"/>
      <c r="D13" s="12"/>
      <c r="I13" s="255"/>
    </row>
    <row r="14" spans="2:9" ht="15.75" thickBot="1" x14ac:dyDescent="0.35">
      <c r="B14" s="49" t="s">
        <v>201</v>
      </c>
      <c r="C14" s="368" t="str">
        <f>IF(C19="Manual",C23,IF(C19="Adaptive",C24,IF(C19="User-Adjustable Adaptive",C24,IF(C19="Both Manual and Adaptive",C25,IF(C19="Both Manual and User-Adjustable Adaptive",C25,"")))))</f>
        <v/>
      </c>
      <c r="D14" s="12" t="s">
        <v>88</v>
      </c>
      <c r="I14" s="255"/>
    </row>
    <row r="15" spans="2:9" x14ac:dyDescent="0.3">
      <c r="I15" s="255"/>
    </row>
    <row r="16" spans="2:9" ht="21" x14ac:dyDescent="0.4">
      <c r="B16" s="105" t="s">
        <v>125</v>
      </c>
      <c r="I16" s="255"/>
    </row>
    <row r="17" spans="2:10" s="12" customFormat="1" ht="15.75" thickBot="1" x14ac:dyDescent="0.35">
      <c r="B17" s="40"/>
      <c r="C17" s="42"/>
      <c r="I17" s="462"/>
    </row>
    <row r="18" spans="2:10" ht="15.75" thickBot="1" x14ac:dyDescent="0.35">
      <c r="B18" s="347" t="s">
        <v>412</v>
      </c>
      <c r="C18" s="348"/>
      <c r="D18" s="12"/>
      <c r="I18" s="255"/>
    </row>
    <row r="19" spans="2:10" ht="15.75" thickBot="1" x14ac:dyDescent="0.35">
      <c r="B19" s="371" t="s">
        <v>416</v>
      </c>
      <c r="C19" s="339">
        <f>'General Info &amp; Test Results'!$C$30</f>
        <v>0</v>
      </c>
      <c r="D19" s="12"/>
      <c r="I19" s="255"/>
    </row>
    <row r="20" spans="2:10" ht="15.75" thickBot="1" x14ac:dyDescent="0.35">
      <c r="B20" s="40"/>
      <c r="C20" s="40"/>
      <c r="D20" s="12"/>
      <c r="I20" s="255"/>
    </row>
    <row r="21" spans="2:10" ht="15.75" thickBot="1" x14ac:dyDescent="0.35">
      <c r="B21" s="108" t="s">
        <v>400</v>
      </c>
      <c r="C21" s="334"/>
      <c r="D21" s="348"/>
      <c r="I21" s="255"/>
    </row>
    <row r="22" spans="2:10" ht="30" x14ac:dyDescent="0.3">
      <c r="B22" s="349"/>
      <c r="C22" s="345" t="s">
        <v>394</v>
      </c>
      <c r="D22" s="346" t="s">
        <v>325</v>
      </c>
      <c r="I22" s="255"/>
    </row>
    <row r="23" spans="2:10" x14ac:dyDescent="0.3">
      <c r="B23" s="39" t="s">
        <v>186</v>
      </c>
      <c r="C23" s="350" t="e">
        <f>(C30*Fmin_manual)+(C31*Fmax_manual)</f>
        <v>#VALUE!</v>
      </c>
      <c r="D23" s="116" t="s">
        <v>201</v>
      </c>
      <c r="I23" s="255"/>
    </row>
    <row r="24" spans="2:10" x14ac:dyDescent="0.3">
      <c r="B24" s="39" t="s">
        <v>187</v>
      </c>
      <c r="C24" s="350" t="e">
        <f>(C34*Fmin_adaptive)+(C35*Favg_adaptive)+(C36*Fmax_adaptive)</f>
        <v>#VALUE!</v>
      </c>
      <c r="D24" s="116" t="s">
        <v>201</v>
      </c>
      <c r="I24" s="255"/>
    </row>
    <row r="25" spans="2:10" ht="15.75" thickBot="1" x14ac:dyDescent="0.35">
      <c r="B25" s="13" t="s">
        <v>404</v>
      </c>
      <c r="C25" s="351" t="e">
        <f>AVERAGE(C23:C24)</f>
        <v>#VALUE!</v>
      </c>
      <c r="D25" s="118" t="s">
        <v>201</v>
      </c>
      <c r="I25" s="255"/>
    </row>
    <row r="26" spans="2:10" ht="15.75" thickBot="1" x14ac:dyDescent="0.35">
      <c r="B26" s="40"/>
      <c r="C26" s="40"/>
      <c r="D26" s="12"/>
      <c r="I26" s="255"/>
    </row>
    <row r="27" spans="2:10" ht="15.75" thickBot="1" x14ac:dyDescent="0.35">
      <c r="B27" s="108" t="s">
        <v>395</v>
      </c>
      <c r="C27" s="334"/>
      <c r="D27" s="109"/>
      <c r="I27" s="255"/>
    </row>
    <row r="28" spans="2:10" x14ac:dyDescent="0.3">
      <c r="B28" s="110" t="s">
        <v>76</v>
      </c>
      <c r="C28" s="24"/>
      <c r="D28" s="25"/>
      <c r="E28" s="12"/>
      <c r="I28" s="467"/>
      <c r="J28" s="12"/>
    </row>
    <row r="29" spans="2:10" ht="30" x14ac:dyDescent="0.3">
      <c r="B29" s="39"/>
      <c r="C29" s="318" t="s">
        <v>394</v>
      </c>
      <c r="D29" s="112" t="s">
        <v>325</v>
      </c>
      <c r="E29" s="12"/>
      <c r="I29" s="255"/>
    </row>
    <row r="30" spans="2:10" x14ac:dyDescent="0.3">
      <c r="B30" s="39" t="s">
        <v>78</v>
      </c>
      <c r="C30" s="41" t="e">
        <f>(TUFm*C45)+(TUFh*C44)+(TUFww*C43)+(TUFw*C42)+(TUFc*C41)</f>
        <v>#VALUE!</v>
      </c>
      <c r="D30" s="116" t="s">
        <v>396</v>
      </c>
      <c r="E30" s="12"/>
      <c r="I30" s="255"/>
    </row>
    <row r="31" spans="2:10" x14ac:dyDescent="0.3">
      <c r="B31" s="39" t="s">
        <v>79</v>
      </c>
      <c r="C31" s="41" t="e">
        <f>(TUFm*C52)+(TUFh*C51)+(TUFww*C50)+(TUFw*C49)+(TUFc*C48)</f>
        <v>#VALUE!</v>
      </c>
      <c r="D31" s="116" t="s">
        <v>397</v>
      </c>
      <c r="E31" s="12"/>
      <c r="I31" s="255"/>
    </row>
    <row r="32" spans="2:10" x14ac:dyDescent="0.3">
      <c r="B32" s="43" t="s">
        <v>77</v>
      </c>
      <c r="C32" s="338"/>
      <c r="D32" s="333"/>
      <c r="E32" s="12"/>
      <c r="I32" s="255"/>
    </row>
    <row r="33" spans="2:9" ht="30" x14ac:dyDescent="0.3">
      <c r="B33" s="39"/>
      <c r="C33" s="318" t="s">
        <v>394</v>
      </c>
      <c r="D33" s="112" t="s">
        <v>325</v>
      </c>
      <c r="E33" s="12"/>
      <c r="I33" s="255"/>
    </row>
    <row r="34" spans="2:9" x14ac:dyDescent="0.3">
      <c r="B34" s="39" t="s">
        <v>80</v>
      </c>
      <c r="C34" s="41" t="e">
        <f>(TUFm*C60)+(TUFh*C59)+(TUFww*C58)+(TUFw*C57)+(TUFc*C56)</f>
        <v>#VALUE!</v>
      </c>
      <c r="D34" s="116" t="s">
        <v>396</v>
      </c>
      <c r="E34" s="12"/>
      <c r="I34" s="255"/>
    </row>
    <row r="35" spans="2:9" x14ac:dyDescent="0.3">
      <c r="B35" s="39" t="s">
        <v>81</v>
      </c>
      <c r="C35" s="41" t="e">
        <f>(TUFm*C67)+(TUFh*C66)+(TUFww*C65)+(TUFw*C64)+(TUFc*C63)</f>
        <v>#VALUE!</v>
      </c>
      <c r="D35" s="116" t="s">
        <v>398</v>
      </c>
      <c r="E35" s="12"/>
      <c r="I35" s="255"/>
    </row>
    <row r="36" spans="2:9" ht="15.75" thickBot="1" x14ac:dyDescent="0.35">
      <c r="B36" s="13" t="s">
        <v>82</v>
      </c>
      <c r="C36" s="336" t="e">
        <f>(TUFm*C74)+(TUFh*C73)+(TUFww*C72)+(TUFw*C71)+(TUFc*C70)</f>
        <v>#VALUE!</v>
      </c>
      <c r="D36" s="118" t="s">
        <v>399</v>
      </c>
      <c r="E36" s="12"/>
      <c r="I36" s="255"/>
    </row>
    <row r="37" spans="2:9" ht="15.75" thickBot="1" x14ac:dyDescent="0.35">
      <c r="I37" s="255"/>
    </row>
    <row r="38" spans="2:9" ht="15.75" thickBot="1" x14ac:dyDescent="0.35">
      <c r="B38" s="108" t="s">
        <v>90</v>
      </c>
      <c r="C38" s="334"/>
      <c r="D38" s="109"/>
      <c r="I38" s="255"/>
    </row>
    <row r="39" spans="2:9" x14ac:dyDescent="0.3">
      <c r="B39" s="110" t="s">
        <v>76</v>
      </c>
      <c r="C39" s="24"/>
      <c r="D39" s="25"/>
      <c r="I39" s="255"/>
    </row>
    <row r="40" spans="2:9" ht="30" x14ac:dyDescent="0.3">
      <c r="B40" s="46" t="s">
        <v>78</v>
      </c>
      <c r="C40" s="318" t="s">
        <v>71</v>
      </c>
      <c r="D40" s="112" t="s">
        <v>325</v>
      </c>
      <c r="I40" s="255"/>
    </row>
    <row r="41" spans="2:9" x14ac:dyDescent="0.3">
      <c r="B41" s="39" t="s">
        <v>70</v>
      </c>
      <c r="C41" s="124" t="str">
        <f>IF('Test Data Inputs'!E77="","0",'Test Data Inputs'!E77)</f>
        <v>0</v>
      </c>
      <c r="D41" s="116" t="s">
        <v>380</v>
      </c>
      <c r="I41" s="255"/>
    </row>
    <row r="42" spans="2:9" x14ac:dyDescent="0.3">
      <c r="B42" s="39" t="s">
        <v>332</v>
      </c>
      <c r="C42" s="124" t="str">
        <f>IF('Test Data Inputs'!E83="","0",'Test Data Inputs'!E83)</f>
        <v>0</v>
      </c>
      <c r="D42" s="116" t="s">
        <v>381</v>
      </c>
      <c r="I42" s="255"/>
    </row>
    <row r="43" spans="2:9" x14ac:dyDescent="0.3">
      <c r="B43" s="39" t="s">
        <v>331</v>
      </c>
      <c r="C43" s="124" t="str">
        <f>IF('Test Data Inputs'!E89="","0",'Test Data Inputs'!E89)</f>
        <v>0</v>
      </c>
      <c r="D43" s="116" t="s">
        <v>382</v>
      </c>
      <c r="I43" s="255"/>
    </row>
    <row r="44" spans="2:9" x14ac:dyDescent="0.3">
      <c r="B44" s="39" t="s">
        <v>73</v>
      </c>
      <c r="C44" s="124" t="str">
        <f>IF('Test Data Inputs'!E90="","0",'Test Data Inputs'!E90)</f>
        <v>0</v>
      </c>
      <c r="D44" s="116" t="s">
        <v>383</v>
      </c>
      <c r="I44" s="255"/>
    </row>
    <row r="45" spans="2:9" x14ac:dyDescent="0.3">
      <c r="B45" s="39" t="s">
        <v>74</v>
      </c>
      <c r="C45" s="124" t="str">
        <f>IF('Test Data Inputs'!E91="","0",'Test Data Inputs'!E91)</f>
        <v>0</v>
      </c>
      <c r="D45" s="116" t="s">
        <v>379</v>
      </c>
      <c r="I45" s="255"/>
    </row>
    <row r="46" spans="2:9" x14ac:dyDescent="0.3">
      <c r="B46" s="39"/>
      <c r="C46" s="117"/>
      <c r="D46" s="116"/>
      <c r="I46" s="255"/>
    </row>
    <row r="47" spans="2:9" ht="30" x14ac:dyDescent="0.3">
      <c r="B47" s="46" t="s">
        <v>79</v>
      </c>
      <c r="C47" s="318" t="s">
        <v>71</v>
      </c>
      <c r="D47" s="112" t="s">
        <v>325</v>
      </c>
      <c r="I47" s="255"/>
    </row>
    <row r="48" spans="2:9" x14ac:dyDescent="0.3">
      <c r="B48" s="39" t="s">
        <v>70</v>
      </c>
      <c r="C48" s="124" t="str">
        <f>IF('Test Data Inputs'!E94="","0",'Test Data Inputs'!E94)</f>
        <v>0</v>
      </c>
      <c r="D48" s="116" t="s">
        <v>384</v>
      </c>
      <c r="I48" s="255"/>
    </row>
    <row r="49" spans="2:9" x14ac:dyDescent="0.3">
      <c r="B49" s="39" t="s">
        <v>332</v>
      </c>
      <c r="C49" s="124" t="str">
        <f>IF('Test Data Inputs'!E100="","0",'Test Data Inputs'!E100)</f>
        <v>0</v>
      </c>
      <c r="D49" s="116" t="s">
        <v>385</v>
      </c>
      <c r="I49" s="255"/>
    </row>
    <row r="50" spans="2:9" x14ac:dyDescent="0.3">
      <c r="B50" s="39" t="s">
        <v>331</v>
      </c>
      <c r="C50" s="124" t="str">
        <f>IF('Test Data Inputs'!E106="","0",'Test Data Inputs'!E106)</f>
        <v>0</v>
      </c>
      <c r="D50" s="116" t="s">
        <v>388</v>
      </c>
      <c r="I50" s="255"/>
    </row>
    <row r="51" spans="2:9" x14ac:dyDescent="0.3">
      <c r="B51" s="39" t="s">
        <v>73</v>
      </c>
      <c r="C51" s="124" t="str">
        <f>IF('Test Data Inputs'!E107="","0",'Test Data Inputs'!E107)</f>
        <v>0</v>
      </c>
      <c r="D51" s="116" t="s">
        <v>386</v>
      </c>
      <c r="I51" s="255"/>
    </row>
    <row r="52" spans="2:9" x14ac:dyDescent="0.3">
      <c r="B52" s="39" t="s">
        <v>74</v>
      </c>
      <c r="C52" s="124" t="str">
        <f>IF('Test Data Inputs'!E108="","0",'Test Data Inputs'!E108)</f>
        <v>0</v>
      </c>
      <c r="D52" s="116" t="s">
        <v>387</v>
      </c>
      <c r="I52" s="255"/>
    </row>
    <row r="53" spans="2:9" x14ac:dyDescent="0.3">
      <c r="B53" s="39"/>
      <c r="C53" s="12"/>
      <c r="D53" s="15"/>
      <c r="I53" s="255"/>
    </row>
    <row r="54" spans="2:9" x14ac:dyDescent="0.3">
      <c r="B54" s="43" t="s">
        <v>77</v>
      </c>
      <c r="C54" s="44"/>
      <c r="D54" s="45"/>
      <c r="I54" s="255"/>
    </row>
    <row r="55" spans="2:9" ht="30" x14ac:dyDescent="0.3">
      <c r="B55" s="46" t="s">
        <v>80</v>
      </c>
      <c r="C55" s="318" t="s">
        <v>71</v>
      </c>
      <c r="D55" s="112" t="s">
        <v>325</v>
      </c>
      <c r="I55" s="255"/>
    </row>
    <row r="56" spans="2:9" x14ac:dyDescent="0.3">
      <c r="B56" s="39" t="s">
        <v>70</v>
      </c>
      <c r="C56" s="337" t="str">
        <f>IF('Test Data Inputs'!E113="","0",'Test Data Inputs'!E113)</f>
        <v>0</v>
      </c>
      <c r="D56" s="116" t="s">
        <v>380</v>
      </c>
      <c r="I56" s="255"/>
    </row>
    <row r="57" spans="2:9" x14ac:dyDescent="0.3">
      <c r="B57" s="39" t="s">
        <v>332</v>
      </c>
      <c r="C57" s="337" t="str">
        <f>IF('Test Data Inputs'!E119="","0",'Test Data Inputs'!E119)</f>
        <v>0</v>
      </c>
      <c r="D57" s="116" t="s">
        <v>381</v>
      </c>
      <c r="I57" s="255"/>
    </row>
    <row r="58" spans="2:9" x14ac:dyDescent="0.3">
      <c r="B58" s="39" t="s">
        <v>331</v>
      </c>
      <c r="C58" s="337" t="str">
        <f>IF('Test Data Inputs'!E125="","0",'Test Data Inputs'!E125)</f>
        <v>0</v>
      </c>
      <c r="D58" s="116" t="s">
        <v>382</v>
      </c>
      <c r="I58" s="255"/>
    </row>
    <row r="59" spans="2:9" x14ac:dyDescent="0.3">
      <c r="B59" s="39" t="s">
        <v>73</v>
      </c>
      <c r="C59" s="337" t="str">
        <f>IF('Test Data Inputs'!E126="","0",'Test Data Inputs'!E126)</f>
        <v>0</v>
      </c>
      <c r="D59" s="116" t="s">
        <v>383</v>
      </c>
      <c r="I59" s="255"/>
    </row>
    <row r="60" spans="2:9" x14ac:dyDescent="0.3">
      <c r="B60" s="39" t="s">
        <v>74</v>
      </c>
      <c r="C60" s="337" t="str">
        <f>IF('Test Data Inputs'!E127="","0",'Test Data Inputs'!E127)</f>
        <v>0</v>
      </c>
      <c r="D60" s="116" t="s">
        <v>379</v>
      </c>
      <c r="I60" s="255"/>
    </row>
    <row r="61" spans="2:9" x14ac:dyDescent="0.3">
      <c r="B61" s="39"/>
      <c r="C61" s="117"/>
      <c r="D61" s="15"/>
      <c r="I61" s="255"/>
    </row>
    <row r="62" spans="2:9" ht="30" x14ac:dyDescent="0.3">
      <c r="B62" s="46" t="s">
        <v>81</v>
      </c>
      <c r="C62" s="318" t="s">
        <v>71</v>
      </c>
      <c r="D62" s="112" t="s">
        <v>325</v>
      </c>
      <c r="I62" s="255"/>
    </row>
    <row r="63" spans="2:9" x14ac:dyDescent="0.3">
      <c r="B63" s="39" t="s">
        <v>70</v>
      </c>
      <c r="C63" s="337" t="str">
        <f>IF(OR($C$19="User-Adjustable Adaptive",$C$19= "Both Manual and User-Adjustable Adaptive"),IF('User Adjustable Adaptive Fill'!E65="", "0", 'User Adjustable Adaptive Fill'!E65), IF('Test Data Inputs'!E130="","0",'Test Data Inputs'!E130))</f>
        <v>0</v>
      </c>
      <c r="D63" s="116" t="s">
        <v>389</v>
      </c>
      <c r="I63" s="255"/>
    </row>
    <row r="64" spans="2:9" x14ac:dyDescent="0.3">
      <c r="B64" s="39" t="s">
        <v>332</v>
      </c>
      <c r="C64" s="337" t="str">
        <f>IF(OR($C$19="User-Adjustable Adaptive",$C$19= "Both Manual and User-Adjustable Adaptive"),IF('User Adjustable Adaptive Fill'!E71="", "0", 'User Adjustable Adaptive Fill'!E71), IF('Test Data Inputs'!E136="","0",'Test Data Inputs'!E136))</f>
        <v>0</v>
      </c>
      <c r="D64" s="116" t="s">
        <v>390</v>
      </c>
      <c r="I64" s="255"/>
    </row>
    <row r="65" spans="1:9" x14ac:dyDescent="0.3">
      <c r="B65" s="39" t="s">
        <v>331</v>
      </c>
      <c r="C65" s="337" t="str">
        <f>IF(OR($C$19="User-Adjustable Adaptive",$C$19= "Both Manual and User-Adjustable Adaptive"),IF('User Adjustable Adaptive Fill'!E77="", "0", 'User Adjustable Adaptive Fill'!E77), IF('Test Data Inputs'!E142="","0",'Test Data Inputs'!E142))</f>
        <v>0</v>
      </c>
      <c r="D65" s="116" t="s">
        <v>391</v>
      </c>
      <c r="I65" s="255"/>
    </row>
    <row r="66" spans="1:9" x14ac:dyDescent="0.3">
      <c r="B66" s="39" t="s">
        <v>73</v>
      </c>
      <c r="C66" s="337" t="str">
        <f>IF(OR($C$19="User-Adjustable Adaptive",$C$19= "Both Manual and User-Adjustable Adaptive"),IF('User Adjustable Adaptive Fill'!E78="", "0", 'User Adjustable Adaptive Fill'!E78), IF('Test Data Inputs'!E143="","0",'Test Data Inputs'!E143))</f>
        <v>0</v>
      </c>
      <c r="D66" s="116" t="s">
        <v>392</v>
      </c>
      <c r="I66" s="255"/>
    </row>
    <row r="67" spans="1:9" x14ac:dyDescent="0.3">
      <c r="B67" s="39" t="s">
        <v>74</v>
      </c>
      <c r="C67" s="337" t="str">
        <f>IF(OR($C$19="User-Adjustable Adaptive",$C$19= "Both Manual and User-Adjustable Adaptive"),IF('User Adjustable Adaptive Fill'!E79="", "0", 'User Adjustable Adaptive Fill'!E79), IF('Test Data Inputs'!E144="","0",'Test Data Inputs'!E144))</f>
        <v>0</v>
      </c>
      <c r="D67" s="116" t="s">
        <v>393</v>
      </c>
      <c r="I67" s="255"/>
    </row>
    <row r="68" spans="1:9" x14ac:dyDescent="0.3">
      <c r="B68" s="39"/>
      <c r="C68" s="117"/>
      <c r="D68" s="15"/>
      <c r="I68" s="255"/>
    </row>
    <row r="69" spans="1:9" ht="30" x14ac:dyDescent="0.3">
      <c r="B69" s="46" t="s">
        <v>82</v>
      </c>
      <c r="C69" s="318" t="s">
        <v>71</v>
      </c>
      <c r="D69" s="112" t="s">
        <v>325</v>
      </c>
      <c r="I69" s="255"/>
    </row>
    <row r="70" spans="1:9" x14ac:dyDescent="0.3">
      <c r="B70" s="39" t="s">
        <v>70</v>
      </c>
      <c r="C70" s="337" t="str">
        <f>IF('Test Data Inputs'!E147="","0",'Test Data Inputs'!E147)</f>
        <v>0</v>
      </c>
      <c r="D70" s="116" t="s">
        <v>384</v>
      </c>
      <c r="I70" s="255"/>
    </row>
    <row r="71" spans="1:9" x14ac:dyDescent="0.3">
      <c r="B71" s="39" t="s">
        <v>332</v>
      </c>
      <c r="C71" s="337" t="str">
        <f>IF('Test Data Inputs'!E153="","0",'Test Data Inputs'!E153)</f>
        <v>0</v>
      </c>
      <c r="D71" s="116" t="s">
        <v>385</v>
      </c>
      <c r="I71" s="255"/>
    </row>
    <row r="72" spans="1:9" x14ac:dyDescent="0.3">
      <c r="B72" s="39" t="s">
        <v>331</v>
      </c>
      <c r="C72" s="337" t="str">
        <f>IF('Test Data Inputs'!E159="","0",'Test Data Inputs'!E159)</f>
        <v>0</v>
      </c>
      <c r="D72" s="116" t="s">
        <v>388</v>
      </c>
      <c r="I72" s="255"/>
    </row>
    <row r="73" spans="1:9" x14ac:dyDescent="0.3">
      <c r="B73" s="39" t="s">
        <v>73</v>
      </c>
      <c r="C73" s="337" t="str">
        <f>IF('Test Data Inputs'!E160="","0",'Test Data Inputs'!E160)</f>
        <v>0</v>
      </c>
      <c r="D73" s="116" t="s">
        <v>386</v>
      </c>
      <c r="I73" s="255"/>
    </row>
    <row r="74" spans="1:9" x14ac:dyDescent="0.3">
      <c r="B74" s="39" t="s">
        <v>74</v>
      </c>
      <c r="C74" s="337" t="str">
        <f>IF('Test Data Inputs'!E161="","0",'Test Data Inputs'!E161)</f>
        <v>0</v>
      </c>
      <c r="D74" s="116" t="s">
        <v>387</v>
      </c>
      <c r="I74" s="255"/>
    </row>
    <row r="75" spans="1:9" ht="15.75" thickBot="1" x14ac:dyDescent="0.35">
      <c r="B75" s="13"/>
      <c r="C75" s="14"/>
      <c r="D75" s="16"/>
      <c r="I75" s="255"/>
    </row>
    <row r="76" spans="1:9" x14ac:dyDescent="0.3">
      <c r="I76" s="255"/>
    </row>
    <row r="77" spans="1:9" x14ac:dyDescent="0.3">
      <c r="A77" s="255"/>
      <c r="B77" s="255"/>
      <c r="C77" s="255"/>
      <c r="D77" s="255"/>
      <c r="E77" s="255"/>
      <c r="F77" s="255"/>
      <c r="G77" s="255"/>
      <c r="H77" s="255"/>
      <c r="I77" s="255"/>
    </row>
  </sheetData>
  <sheetProtection password="CA26" sheet="1" objects="1" scenarios="1" selectLockedCells="1"/>
  <mergeCells count="7">
    <mergeCell ref="C8:E8"/>
    <mergeCell ref="B2:E2"/>
    <mergeCell ref="C3:E3"/>
    <mergeCell ref="C4:E4"/>
    <mergeCell ref="C5:E5"/>
    <mergeCell ref="C6:E6"/>
    <mergeCell ref="C7:E7"/>
  </mergeCells>
  <hyperlinks>
    <hyperlink ref="G5" location="Instructions!C35" display="Back to Instructions tab"/>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I92"/>
  <sheetViews>
    <sheetView zoomScale="90" zoomScaleNormal="90" workbookViewId="0">
      <selection activeCell="G5" sqref="G5"/>
    </sheetView>
  </sheetViews>
  <sheetFormatPr defaultColWidth="9.140625" defaultRowHeight="15" x14ac:dyDescent="0.3"/>
  <cols>
    <col min="1" max="1" width="2.85546875" style="8" customWidth="1"/>
    <col min="2" max="2" width="35.28515625" style="8" bestFit="1" customWidth="1"/>
    <col min="3" max="3" width="24.140625" style="8" customWidth="1"/>
    <col min="4" max="4" width="17.85546875" style="8" customWidth="1"/>
    <col min="5" max="5" width="7.85546875" style="8" customWidth="1"/>
    <col min="6" max="6" width="9.140625" style="8"/>
    <col min="7" max="7" width="21.7109375" style="8" bestFit="1" customWidth="1"/>
    <col min="8" max="8" width="9.140625" style="8"/>
    <col min="9" max="9" width="4.28515625" style="8" customWidth="1"/>
    <col min="10" max="16384" width="9.140625" style="8"/>
  </cols>
  <sheetData>
    <row r="1" spans="2:9" ht="15.75" thickBot="1" x14ac:dyDescent="0.35">
      <c r="I1" s="255"/>
    </row>
    <row r="2" spans="2:9" ht="18" thickBot="1" x14ac:dyDescent="0.35">
      <c r="B2" s="752" t="str">
        <f>'Version Control'!$B$2</f>
        <v>Title Block</v>
      </c>
      <c r="C2" s="753"/>
      <c r="D2" s="753"/>
      <c r="E2" s="754"/>
      <c r="I2" s="255"/>
    </row>
    <row r="3" spans="2:9" ht="15.75" customHeight="1" x14ac:dyDescent="0.3">
      <c r="B3" s="456" t="str">
        <f>'Version Control'!$B$3</f>
        <v>Test Report Template Name:</v>
      </c>
      <c r="C3" s="755" t="str">
        <f>'Version Control'!$C$3</f>
        <v xml:space="preserve">Residential Clothes Washer J2  </v>
      </c>
      <c r="D3" s="756"/>
      <c r="E3" s="757"/>
      <c r="I3" s="255"/>
    </row>
    <row r="4" spans="2:9" ht="16.5" x14ac:dyDescent="0.3">
      <c r="B4" s="233" t="str">
        <f>'Version Control'!$B$4</f>
        <v>Version Number:</v>
      </c>
      <c r="C4" s="742" t="str">
        <f>'Version Control'!$C$4</f>
        <v>v2.3</v>
      </c>
      <c r="D4" s="743"/>
      <c r="E4" s="744"/>
      <c r="I4" s="255"/>
    </row>
    <row r="5" spans="2:9" ht="16.5" x14ac:dyDescent="0.3">
      <c r="B5" s="210" t="str">
        <f>'Version Control'!$B$5</f>
        <v xml:space="preserve">Latest Template Revision: </v>
      </c>
      <c r="C5" s="739">
        <f>'Version Control'!$C$5</f>
        <v>42496</v>
      </c>
      <c r="D5" s="740"/>
      <c r="E5" s="741"/>
      <c r="G5" s="468" t="s">
        <v>208</v>
      </c>
      <c r="I5" s="255"/>
    </row>
    <row r="6" spans="2:9" ht="16.5" x14ac:dyDescent="0.3">
      <c r="B6" s="210" t="str">
        <f>'Version Control'!$B$6</f>
        <v>Tab Name:</v>
      </c>
      <c r="C6" s="742" t="str">
        <f ca="1">MID(CELL("filename",A1), FIND("]", CELL("filename", A1))+ 1, 255)</f>
        <v>Calculations - Hot Water Energy</v>
      </c>
      <c r="D6" s="743"/>
      <c r="E6" s="744"/>
      <c r="I6" s="255"/>
    </row>
    <row r="7" spans="2:9" ht="34.5" customHeight="1" x14ac:dyDescent="0.3">
      <c r="B7" s="536" t="str">
        <f>'Version Control'!$B$7</f>
        <v>File Name:</v>
      </c>
      <c r="C7" s="748" t="str">
        <f ca="1">'Version Control'!$C$7</f>
        <v>Residential Clothes Washer J2 - v2.3.xlsx</v>
      </c>
      <c r="D7" s="749"/>
      <c r="E7" s="750"/>
      <c r="I7" s="255"/>
    </row>
    <row r="8" spans="2:9" ht="16.5" customHeight="1" thickBot="1" x14ac:dyDescent="0.35">
      <c r="B8" s="211" t="str">
        <f>'Version Control'!$B$8</f>
        <v xml:space="preserve">Test Completion Date: </v>
      </c>
      <c r="C8" s="745" t="str">
        <f>'Version Control'!$C$8</f>
        <v>[MM/DD/YYYY]</v>
      </c>
      <c r="D8" s="746"/>
      <c r="E8" s="747"/>
      <c r="I8" s="255"/>
    </row>
    <row r="9" spans="2:9" x14ac:dyDescent="0.3">
      <c r="I9" s="255"/>
    </row>
    <row r="10" spans="2:9" ht="21" x14ac:dyDescent="0.4">
      <c r="B10" s="105" t="s">
        <v>417</v>
      </c>
      <c r="I10" s="255"/>
    </row>
    <row r="11" spans="2:9" x14ac:dyDescent="0.3">
      <c r="B11" s="17" t="s">
        <v>141</v>
      </c>
      <c r="I11" s="255"/>
    </row>
    <row r="12" spans="2:9" ht="15.75" thickBot="1" x14ac:dyDescent="0.35">
      <c r="I12" s="255"/>
    </row>
    <row r="13" spans="2:9" ht="15.75" thickBot="1" x14ac:dyDescent="0.35">
      <c r="B13" s="108" t="s">
        <v>403</v>
      </c>
      <c r="C13" s="369"/>
      <c r="D13" s="12"/>
      <c r="I13" s="255"/>
    </row>
    <row r="14" spans="2:9" ht="15.75" thickBot="1" x14ac:dyDescent="0.35">
      <c r="B14" s="49" t="s">
        <v>307</v>
      </c>
      <c r="C14" s="368" t="str">
        <f>IF(C19="Manual",C27,IF(C19="Adaptive",C28,IF(C19="User-Adjustable Adaptive",C28,IF(C19="Both Manual and Adaptive",C29,IF(C19="Both Manual and User-Adjustable Adaptive",C29,"")))))</f>
        <v/>
      </c>
      <c r="D14" s="12" t="s">
        <v>88</v>
      </c>
      <c r="I14" s="255"/>
    </row>
    <row r="15" spans="2:9" s="12" customFormat="1" x14ac:dyDescent="0.3">
      <c r="B15" s="40"/>
      <c r="C15" s="42"/>
      <c r="I15" s="462"/>
    </row>
    <row r="16" spans="2:9" ht="21" x14ac:dyDescent="0.4">
      <c r="B16" s="105" t="s">
        <v>125</v>
      </c>
      <c r="I16" s="255"/>
    </row>
    <row r="17" spans="2:9" ht="15" customHeight="1" thickBot="1" x14ac:dyDescent="0.45">
      <c r="B17" s="105"/>
      <c r="I17" s="255"/>
    </row>
    <row r="18" spans="2:9" ht="15.75" thickBot="1" x14ac:dyDescent="0.35">
      <c r="B18" s="347" t="s">
        <v>412</v>
      </c>
      <c r="C18" s="348"/>
      <c r="D18" s="12"/>
      <c r="I18" s="255"/>
    </row>
    <row r="19" spans="2:9" ht="30.75" customHeight="1" thickBot="1" x14ac:dyDescent="0.35">
      <c r="B19" s="371" t="s">
        <v>416</v>
      </c>
      <c r="C19" s="339">
        <f>'General Info &amp; Test Results'!$C$30</f>
        <v>0</v>
      </c>
      <c r="D19" s="362"/>
      <c r="I19" s="255"/>
    </row>
    <row r="20" spans="2:9" ht="15.75" thickBot="1" x14ac:dyDescent="0.35">
      <c r="B20" s="40"/>
      <c r="C20" s="40"/>
      <c r="D20" s="12"/>
      <c r="I20" s="255"/>
    </row>
    <row r="21" spans="2:9" x14ac:dyDescent="0.3">
      <c r="B21" s="36" t="s">
        <v>84</v>
      </c>
      <c r="C21" s="38"/>
      <c r="D21" s="12"/>
      <c r="I21" s="255"/>
    </row>
    <row r="22" spans="2:9" x14ac:dyDescent="0.3">
      <c r="B22" s="48" t="s">
        <v>86</v>
      </c>
      <c r="C22" s="116">
        <v>75</v>
      </c>
      <c r="D22" s="12"/>
      <c r="I22" s="255"/>
    </row>
    <row r="23" spans="2:9" ht="15.75" thickBot="1" x14ac:dyDescent="0.35">
      <c r="B23" s="49" t="s">
        <v>85</v>
      </c>
      <c r="C23" s="125">
        <v>2.3999999999999998E-3</v>
      </c>
      <c r="D23" s="12"/>
      <c r="I23" s="255"/>
    </row>
    <row r="24" spans="2:9" ht="15.75" thickBot="1" x14ac:dyDescent="0.35">
      <c r="B24" s="40"/>
      <c r="C24" s="40"/>
      <c r="D24" s="12"/>
      <c r="I24" s="255"/>
    </row>
    <row r="25" spans="2:9" ht="15.75" thickBot="1" x14ac:dyDescent="0.35">
      <c r="B25" s="347" t="s">
        <v>402</v>
      </c>
      <c r="C25" s="341"/>
      <c r="D25" s="348"/>
      <c r="I25" s="255"/>
    </row>
    <row r="26" spans="2:9" ht="30" x14ac:dyDescent="0.3">
      <c r="B26" s="344"/>
      <c r="C26" s="345" t="s">
        <v>401</v>
      </c>
      <c r="D26" s="346" t="s">
        <v>325</v>
      </c>
      <c r="I26" s="255"/>
    </row>
    <row r="27" spans="2:9" x14ac:dyDescent="0.3">
      <c r="B27" s="39" t="s">
        <v>186</v>
      </c>
      <c r="C27" s="41" t="e">
        <f>(C34*Fmin_manual)+(C35*Fmax_manual)</f>
        <v>#VALUE!</v>
      </c>
      <c r="D27" s="116" t="s">
        <v>307</v>
      </c>
      <c r="I27" s="255"/>
    </row>
    <row r="28" spans="2:9" x14ac:dyDescent="0.3">
      <c r="B28" s="39" t="s">
        <v>187</v>
      </c>
      <c r="C28" s="41" t="e">
        <f>(C38*Fmin_adaptive)+(C39*Favg_adaptive)+(C40*Fmax_adaptive)</f>
        <v>#VALUE!</v>
      </c>
      <c r="D28" s="116" t="s">
        <v>307</v>
      </c>
      <c r="I28" s="255"/>
    </row>
    <row r="29" spans="2:9" ht="15.75" thickBot="1" x14ac:dyDescent="0.35">
      <c r="B29" s="13" t="s">
        <v>404</v>
      </c>
      <c r="C29" s="336" t="e">
        <f>AVERAGE(C27:C28)</f>
        <v>#VALUE!</v>
      </c>
      <c r="D29" s="118" t="s">
        <v>307</v>
      </c>
      <c r="I29" s="255"/>
    </row>
    <row r="30" spans="2:9" s="12" customFormat="1" ht="15.75" thickBot="1" x14ac:dyDescent="0.35">
      <c r="B30" s="40"/>
      <c r="C30" s="42"/>
      <c r="I30" s="462"/>
    </row>
    <row r="31" spans="2:9" ht="15.75" thickBot="1" x14ac:dyDescent="0.35">
      <c r="B31" s="108" t="s">
        <v>328</v>
      </c>
      <c r="C31" s="341"/>
      <c r="D31" s="342"/>
      <c r="I31" s="255"/>
    </row>
    <row r="32" spans="2:9" x14ac:dyDescent="0.3">
      <c r="B32" s="110" t="s">
        <v>76</v>
      </c>
      <c r="C32" s="24"/>
      <c r="D32" s="343"/>
      <c r="I32" s="255"/>
    </row>
    <row r="33" spans="2:9" ht="30" x14ac:dyDescent="0.3">
      <c r="B33" s="340"/>
      <c r="C33" s="318" t="s">
        <v>401</v>
      </c>
      <c r="D33" s="112" t="s">
        <v>325</v>
      </c>
      <c r="I33" s="255"/>
    </row>
    <row r="34" spans="2:9" x14ac:dyDescent="0.3">
      <c r="B34" s="39" t="s">
        <v>78</v>
      </c>
      <c r="C34" s="41" t="e">
        <f>C45*$C$22*$C$23</f>
        <v>#VALUE!</v>
      </c>
      <c r="D34" s="116" t="s">
        <v>333</v>
      </c>
      <c r="I34" s="255"/>
    </row>
    <row r="35" spans="2:9" x14ac:dyDescent="0.3">
      <c r="B35" s="39" t="s">
        <v>79</v>
      </c>
      <c r="C35" s="41" t="e">
        <f>C46*$C$22*$C$23</f>
        <v>#VALUE!</v>
      </c>
      <c r="D35" s="116" t="s">
        <v>334</v>
      </c>
      <c r="I35" s="255"/>
    </row>
    <row r="36" spans="2:9" x14ac:dyDescent="0.3">
      <c r="B36" s="43" t="s">
        <v>77</v>
      </c>
      <c r="C36" s="335"/>
      <c r="D36" s="333"/>
      <c r="I36" s="255"/>
    </row>
    <row r="37" spans="2:9" ht="30" x14ac:dyDescent="0.3">
      <c r="B37" s="39"/>
      <c r="C37" s="318" t="s">
        <v>401</v>
      </c>
      <c r="D37" s="112" t="s">
        <v>325</v>
      </c>
      <c r="I37" s="255"/>
    </row>
    <row r="38" spans="2:9" x14ac:dyDescent="0.3">
      <c r="B38" s="39" t="s">
        <v>80</v>
      </c>
      <c r="C38" s="41" t="e">
        <f>C49*$C$22*$C$23</f>
        <v>#VALUE!</v>
      </c>
      <c r="D38" s="116" t="s">
        <v>333</v>
      </c>
      <c r="I38" s="255"/>
    </row>
    <row r="39" spans="2:9" x14ac:dyDescent="0.3">
      <c r="B39" s="39" t="s">
        <v>81</v>
      </c>
      <c r="C39" s="41" t="e">
        <f>C50*$C$22*$C$23</f>
        <v>#VALUE!</v>
      </c>
      <c r="D39" s="116" t="s">
        <v>335</v>
      </c>
      <c r="I39" s="255"/>
    </row>
    <row r="40" spans="2:9" ht="15.75" thickBot="1" x14ac:dyDescent="0.35">
      <c r="B40" s="13" t="s">
        <v>82</v>
      </c>
      <c r="C40" s="336" t="e">
        <f>C51*$C$22*$C$23</f>
        <v>#VALUE!</v>
      </c>
      <c r="D40" s="118" t="s">
        <v>334</v>
      </c>
      <c r="I40" s="255"/>
    </row>
    <row r="41" spans="2:9" ht="15.75" thickBot="1" x14ac:dyDescent="0.35">
      <c r="B41" s="40"/>
      <c r="C41" s="40"/>
      <c r="D41" s="12"/>
      <c r="I41" s="255"/>
    </row>
    <row r="42" spans="2:9" ht="15.75" thickBot="1" x14ac:dyDescent="0.35">
      <c r="B42" s="108" t="s">
        <v>326</v>
      </c>
      <c r="C42" s="334"/>
      <c r="D42" s="109"/>
      <c r="I42" s="255"/>
    </row>
    <row r="43" spans="2:9" x14ac:dyDescent="0.3">
      <c r="B43" s="110" t="s">
        <v>76</v>
      </c>
      <c r="C43" s="24"/>
      <c r="D43" s="25"/>
      <c r="E43" s="12"/>
      <c r="I43" s="255"/>
    </row>
    <row r="44" spans="2:9" ht="30" x14ac:dyDescent="0.3">
      <c r="B44" s="39"/>
      <c r="C44" s="318" t="s">
        <v>327</v>
      </c>
      <c r="D44" s="112" t="s">
        <v>325</v>
      </c>
      <c r="E44" s="12"/>
      <c r="I44" s="255"/>
    </row>
    <row r="45" spans="2:9" x14ac:dyDescent="0.3">
      <c r="B45" s="39" t="s">
        <v>78</v>
      </c>
      <c r="C45" s="41" t="e">
        <f>(TUFm*C60)+(TUFh*C59)+(TUFww*C58)+(TUFw*C57)+(TUFc*C56)</f>
        <v>#VALUE!</v>
      </c>
      <c r="D45" s="116" t="s">
        <v>336</v>
      </c>
      <c r="E45" s="12"/>
      <c r="I45" s="255"/>
    </row>
    <row r="46" spans="2:9" x14ac:dyDescent="0.3">
      <c r="B46" s="39" t="s">
        <v>79</v>
      </c>
      <c r="C46" s="41" t="e">
        <f>(TUFm*C67)+(TUFh*C66)+(TUFww*C65)+(TUFw*C64)+(TUFc*C63)</f>
        <v>#VALUE!</v>
      </c>
      <c r="D46" s="116" t="s">
        <v>337</v>
      </c>
      <c r="E46" s="12"/>
      <c r="I46" s="255"/>
    </row>
    <row r="47" spans="2:9" x14ac:dyDescent="0.3">
      <c r="B47" s="43" t="s">
        <v>77</v>
      </c>
      <c r="C47" s="335"/>
      <c r="D47" s="333"/>
      <c r="E47" s="12"/>
      <c r="I47" s="255"/>
    </row>
    <row r="48" spans="2:9" ht="30" x14ac:dyDescent="0.3">
      <c r="B48" s="39"/>
      <c r="C48" s="318" t="s">
        <v>327</v>
      </c>
      <c r="D48" s="112" t="s">
        <v>325</v>
      </c>
      <c r="E48" s="12"/>
      <c r="I48" s="255"/>
    </row>
    <row r="49" spans="2:9" x14ac:dyDescent="0.3">
      <c r="B49" s="39" t="s">
        <v>80</v>
      </c>
      <c r="C49" s="41" t="e">
        <f>(TUFm*C75)+(TUFh*C74)+(TUFww*C73)+(TUFw*C72)+(TUFc*C71)</f>
        <v>#VALUE!</v>
      </c>
      <c r="D49" s="116" t="s">
        <v>336</v>
      </c>
      <c r="E49" s="12"/>
      <c r="I49" s="255"/>
    </row>
    <row r="50" spans="2:9" x14ac:dyDescent="0.3">
      <c r="B50" s="39" t="s">
        <v>81</v>
      </c>
      <c r="C50" s="41" t="e">
        <f>(TUFm*C82)+(TUFh*C81)+(TUFww*C80)+(TUFw*C79)+(TUFc*C78)</f>
        <v>#VALUE!</v>
      </c>
      <c r="D50" s="116" t="s">
        <v>338</v>
      </c>
      <c r="E50" s="12"/>
      <c r="I50" s="255"/>
    </row>
    <row r="51" spans="2:9" ht="15.75" thickBot="1" x14ac:dyDescent="0.35">
      <c r="B51" s="13" t="s">
        <v>82</v>
      </c>
      <c r="C51" s="336" t="e">
        <f>(TUFm*C89)+(TUFh*C88)+(TUFww*C87)+(TUFw*C86)+(TUFc*C85)</f>
        <v>#VALUE!</v>
      </c>
      <c r="D51" s="118" t="s">
        <v>337</v>
      </c>
      <c r="E51" s="12"/>
      <c r="I51" s="255"/>
    </row>
    <row r="52" spans="2:9" ht="15.75" thickBot="1" x14ac:dyDescent="0.35">
      <c r="D52" s="12"/>
      <c r="E52" s="12"/>
      <c r="I52" s="255"/>
    </row>
    <row r="53" spans="2:9" ht="15.75" thickBot="1" x14ac:dyDescent="0.35">
      <c r="B53" s="108" t="s">
        <v>87</v>
      </c>
      <c r="C53" s="334"/>
      <c r="D53" s="109"/>
      <c r="E53" s="12"/>
      <c r="I53" s="255"/>
    </row>
    <row r="54" spans="2:9" x14ac:dyDescent="0.3">
      <c r="B54" s="110" t="s">
        <v>76</v>
      </c>
      <c r="C54" s="24"/>
      <c r="D54" s="25"/>
      <c r="E54" s="12"/>
      <c r="I54" s="255"/>
    </row>
    <row r="55" spans="2:9" ht="30" x14ac:dyDescent="0.3">
      <c r="B55" s="46" t="s">
        <v>78</v>
      </c>
      <c r="C55" s="318" t="s">
        <v>72</v>
      </c>
      <c r="D55" s="112" t="s">
        <v>325</v>
      </c>
      <c r="E55" s="12"/>
      <c r="I55" s="255"/>
    </row>
    <row r="56" spans="2:9" x14ac:dyDescent="0.3">
      <c r="B56" s="39" t="s">
        <v>70</v>
      </c>
      <c r="C56" s="124" t="str">
        <f>IF('Test Data Inputs'!D77="","0",'Test Data Inputs'!D77)</f>
        <v>0</v>
      </c>
      <c r="D56" s="116" t="s">
        <v>339</v>
      </c>
      <c r="E56" s="12"/>
      <c r="I56" s="255"/>
    </row>
    <row r="57" spans="2:9" x14ac:dyDescent="0.3">
      <c r="B57" s="39" t="s">
        <v>332</v>
      </c>
      <c r="C57" s="124" t="str">
        <f>IF('Test Data Inputs'!D83="","0",'Test Data Inputs'!D83)</f>
        <v>0</v>
      </c>
      <c r="D57" s="116" t="s">
        <v>340</v>
      </c>
      <c r="I57" s="255"/>
    </row>
    <row r="58" spans="2:9" x14ac:dyDescent="0.3">
      <c r="B58" s="39" t="s">
        <v>331</v>
      </c>
      <c r="C58" s="124" t="str">
        <f>IF('Test Data Inputs'!D89="","0",'Test Data Inputs'!D89)</f>
        <v>0</v>
      </c>
      <c r="D58" s="116" t="s">
        <v>341</v>
      </c>
      <c r="I58" s="255"/>
    </row>
    <row r="59" spans="2:9" x14ac:dyDescent="0.3">
      <c r="B59" s="39" t="s">
        <v>73</v>
      </c>
      <c r="C59" s="124" t="str">
        <f>IF('Test Data Inputs'!D90="","0",'Test Data Inputs'!D90)</f>
        <v>0</v>
      </c>
      <c r="D59" s="116" t="s">
        <v>342</v>
      </c>
      <c r="I59" s="255"/>
    </row>
    <row r="60" spans="2:9" x14ac:dyDescent="0.3">
      <c r="B60" s="39" t="s">
        <v>74</v>
      </c>
      <c r="C60" s="124" t="str">
        <f>IF('Test Data Inputs'!D91="","0",'Test Data Inputs'!D91)</f>
        <v>0</v>
      </c>
      <c r="D60" s="116" t="s">
        <v>343</v>
      </c>
      <c r="I60" s="255"/>
    </row>
    <row r="61" spans="2:9" x14ac:dyDescent="0.3">
      <c r="B61" s="39"/>
      <c r="C61" s="41"/>
      <c r="D61" s="15"/>
      <c r="I61" s="255"/>
    </row>
    <row r="62" spans="2:9" ht="30" x14ac:dyDescent="0.3">
      <c r="B62" s="46" t="s">
        <v>79</v>
      </c>
      <c r="C62" s="318" t="s">
        <v>72</v>
      </c>
      <c r="D62" s="112" t="s">
        <v>325</v>
      </c>
      <c r="I62" s="255"/>
    </row>
    <row r="63" spans="2:9" x14ac:dyDescent="0.3">
      <c r="B63" s="39" t="s">
        <v>70</v>
      </c>
      <c r="C63" s="124" t="str">
        <f>IF('Test Data Inputs'!D94="","0",'Test Data Inputs'!D94)</f>
        <v>0</v>
      </c>
      <c r="D63" s="116" t="s">
        <v>344</v>
      </c>
      <c r="I63" s="255"/>
    </row>
    <row r="64" spans="2:9" x14ac:dyDescent="0.3">
      <c r="B64" s="39" t="s">
        <v>332</v>
      </c>
      <c r="C64" s="124" t="str">
        <f>IF('Test Data Inputs'!D100="","0",'Test Data Inputs'!D100)</f>
        <v>0</v>
      </c>
      <c r="D64" s="116" t="s">
        <v>345</v>
      </c>
      <c r="I64" s="255"/>
    </row>
    <row r="65" spans="2:9" x14ac:dyDescent="0.3">
      <c r="B65" s="39" t="s">
        <v>331</v>
      </c>
      <c r="C65" s="124" t="str">
        <f>IF('Test Data Inputs'!D106="","0",'Test Data Inputs'!D106)</f>
        <v>0</v>
      </c>
      <c r="D65" s="116" t="s">
        <v>346</v>
      </c>
      <c r="I65" s="255"/>
    </row>
    <row r="66" spans="2:9" x14ac:dyDescent="0.3">
      <c r="B66" s="39" t="s">
        <v>73</v>
      </c>
      <c r="C66" s="124" t="str">
        <f>IF('Test Data Inputs'!D107="","0",'Test Data Inputs'!D107)</f>
        <v>0</v>
      </c>
      <c r="D66" s="116" t="s">
        <v>347</v>
      </c>
      <c r="I66" s="255"/>
    </row>
    <row r="67" spans="2:9" x14ac:dyDescent="0.3">
      <c r="B67" s="39" t="s">
        <v>74</v>
      </c>
      <c r="C67" s="124" t="str">
        <f>IF('Test Data Inputs'!D108="","0",'Test Data Inputs'!D108)</f>
        <v>0</v>
      </c>
      <c r="D67" s="116" t="s">
        <v>348</v>
      </c>
      <c r="I67" s="255"/>
    </row>
    <row r="68" spans="2:9" x14ac:dyDescent="0.3">
      <c r="B68" s="39"/>
      <c r="C68" s="12"/>
      <c r="D68" s="15"/>
      <c r="I68" s="255"/>
    </row>
    <row r="69" spans="2:9" x14ac:dyDescent="0.3">
      <c r="B69" s="43" t="s">
        <v>77</v>
      </c>
      <c r="C69" s="44"/>
      <c r="D69" s="45"/>
      <c r="I69" s="255"/>
    </row>
    <row r="70" spans="2:9" ht="30" x14ac:dyDescent="0.3">
      <c r="B70" s="46" t="s">
        <v>80</v>
      </c>
      <c r="C70" s="318" t="s">
        <v>72</v>
      </c>
      <c r="D70" s="112" t="s">
        <v>325</v>
      </c>
      <c r="I70" s="255"/>
    </row>
    <row r="71" spans="2:9" x14ac:dyDescent="0.3">
      <c r="B71" s="39" t="s">
        <v>70</v>
      </c>
      <c r="C71" s="124" t="str">
        <f>IF('Test Data Inputs'!D113="","0",'Test Data Inputs'!D113)</f>
        <v>0</v>
      </c>
      <c r="D71" s="116" t="s">
        <v>339</v>
      </c>
      <c r="I71" s="255"/>
    </row>
    <row r="72" spans="2:9" x14ac:dyDescent="0.3">
      <c r="B72" s="39" t="s">
        <v>332</v>
      </c>
      <c r="C72" s="124" t="str">
        <f>IF('Test Data Inputs'!D119="","0",'Test Data Inputs'!D119)</f>
        <v>0</v>
      </c>
      <c r="D72" s="116" t="s">
        <v>340</v>
      </c>
      <c r="I72" s="255"/>
    </row>
    <row r="73" spans="2:9" x14ac:dyDescent="0.3">
      <c r="B73" s="39" t="s">
        <v>331</v>
      </c>
      <c r="C73" s="124" t="str">
        <f>IF('Test Data Inputs'!D125="","0",'Test Data Inputs'!D125)</f>
        <v>0</v>
      </c>
      <c r="D73" s="116" t="s">
        <v>341</v>
      </c>
      <c r="I73" s="255"/>
    </row>
    <row r="74" spans="2:9" x14ac:dyDescent="0.3">
      <c r="B74" s="39" t="s">
        <v>73</v>
      </c>
      <c r="C74" s="124" t="str">
        <f>IF('Test Data Inputs'!D126="","0",'Test Data Inputs'!D126)</f>
        <v>0</v>
      </c>
      <c r="D74" s="116" t="s">
        <v>342</v>
      </c>
      <c r="I74" s="255"/>
    </row>
    <row r="75" spans="2:9" x14ac:dyDescent="0.3">
      <c r="B75" s="39" t="s">
        <v>74</v>
      </c>
      <c r="C75" s="124" t="str">
        <f>IF('Test Data Inputs'!D127="","0",'Test Data Inputs'!D127)</f>
        <v>0</v>
      </c>
      <c r="D75" s="116" t="s">
        <v>343</v>
      </c>
      <c r="I75" s="255"/>
    </row>
    <row r="76" spans="2:9" x14ac:dyDescent="0.3">
      <c r="B76" s="39"/>
      <c r="C76" s="41"/>
      <c r="D76" s="15"/>
      <c r="I76" s="255"/>
    </row>
    <row r="77" spans="2:9" ht="30" x14ac:dyDescent="0.3">
      <c r="B77" s="46" t="s">
        <v>81</v>
      </c>
      <c r="C77" s="318" t="s">
        <v>72</v>
      </c>
      <c r="D77" s="112" t="s">
        <v>325</v>
      </c>
      <c r="I77" s="255"/>
    </row>
    <row r="78" spans="2:9" x14ac:dyDescent="0.3">
      <c r="B78" s="39" t="s">
        <v>70</v>
      </c>
      <c r="C78" s="337" t="str">
        <f>IF(OR($C$19="User-Adjustable Adaptive",$C$19= "Both Manual and User-Adjustable Adaptive"),IF('User Adjustable Adaptive Fill'!D65="", "0", 'User Adjustable Adaptive Fill'!D65), IF('Test Data Inputs'!D130="","0",'Test Data Inputs'!D130))</f>
        <v>0</v>
      </c>
      <c r="D78" s="116" t="s">
        <v>349</v>
      </c>
      <c r="I78" s="255"/>
    </row>
    <row r="79" spans="2:9" x14ac:dyDescent="0.3">
      <c r="B79" s="39" t="s">
        <v>332</v>
      </c>
      <c r="C79" s="337" t="str">
        <f>IF(OR($C$19="User-Adjustable Adaptive",$C$19= "Both Manual and User-Adjustable Adaptive"),IF('User Adjustable Adaptive Fill'!D71="", "0", 'User Adjustable Adaptive Fill'!D71), IF('Test Data Inputs'!D136="","0",'Test Data Inputs'!D136))</f>
        <v>0</v>
      </c>
      <c r="D79" s="116" t="s">
        <v>350</v>
      </c>
      <c r="I79" s="255"/>
    </row>
    <row r="80" spans="2:9" x14ac:dyDescent="0.3">
      <c r="B80" s="39" t="s">
        <v>331</v>
      </c>
      <c r="C80" s="337" t="str">
        <f>IF(OR($C$19="User-Adjustable Adaptive",$C$19= "Both Manual and User-Adjustable Adaptive"),IF('User Adjustable Adaptive Fill'!D77="", "0", 'User Adjustable Adaptive Fill'!D77), IF('Test Data Inputs'!D142="","0",'Test Data Inputs'!D142))</f>
        <v>0</v>
      </c>
      <c r="D80" s="116" t="s">
        <v>351</v>
      </c>
      <c r="I80" s="255"/>
    </row>
    <row r="81" spans="1:9" x14ac:dyDescent="0.3">
      <c r="B81" s="39" t="s">
        <v>73</v>
      </c>
      <c r="C81" s="337" t="str">
        <f>IF(OR($C$19="User-Adjustable Adaptive",$C$19= "Both Manual and User-Adjustable Adaptive"),IF('User Adjustable Adaptive Fill'!D78="", "0", 'User Adjustable Adaptive Fill'!D78), IF('Test Data Inputs'!D143="","0",'Test Data Inputs'!D143))</f>
        <v>0</v>
      </c>
      <c r="D81" s="116" t="s">
        <v>352</v>
      </c>
      <c r="I81" s="255"/>
    </row>
    <row r="82" spans="1:9" x14ac:dyDescent="0.3">
      <c r="B82" s="39" t="s">
        <v>74</v>
      </c>
      <c r="C82" s="337" t="str">
        <f>IF(OR($C$19="User-Adjustable Adaptive",$C$19= "Both Manual and User-Adjustable Adaptive"),IF('User Adjustable Adaptive Fill'!D79="", "0", 'User Adjustable Adaptive Fill'!D79), IF('Test Data Inputs'!D144="","0",'Test Data Inputs'!D144))</f>
        <v>0</v>
      </c>
      <c r="D82" s="116" t="s">
        <v>353</v>
      </c>
      <c r="I82" s="255"/>
    </row>
    <row r="83" spans="1:9" x14ac:dyDescent="0.3">
      <c r="B83" s="39"/>
      <c r="C83" s="41"/>
      <c r="D83" s="15"/>
      <c r="I83" s="255"/>
    </row>
    <row r="84" spans="1:9" ht="30" x14ac:dyDescent="0.3">
      <c r="B84" s="46" t="s">
        <v>82</v>
      </c>
      <c r="C84" s="318" t="s">
        <v>72</v>
      </c>
      <c r="D84" s="112" t="s">
        <v>325</v>
      </c>
      <c r="I84" s="255"/>
    </row>
    <row r="85" spans="1:9" x14ac:dyDescent="0.3">
      <c r="B85" s="39" t="s">
        <v>70</v>
      </c>
      <c r="C85" s="124" t="str">
        <f>IF('Test Data Inputs'!D147="","0",'Test Data Inputs'!D147)</f>
        <v>0</v>
      </c>
      <c r="D85" s="116" t="s">
        <v>344</v>
      </c>
      <c r="I85" s="255"/>
    </row>
    <row r="86" spans="1:9" x14ac:dyDescent="0.3">
      <c r="B86" s="39" t="s">
        <v>332</v>
      </c>
      <c r="C86" s="124" t="str">
        <f>IF('Test Data Inputs'!D153="","0",'Test Data Inputs'!D153)</f>
        <v>0</v>
      </c>
      <c r="D86" s="116" t="s">
        <v>345</v>
      </c>
      <c r="I86" s="255"/>
    </row>
    <row r="87" spans="1:9" x14ac:dyDescent="0.3">
      <c r="B87" s="39" t="s">
        <v>331</v>
      </c>
      <c r="C87" s="124" t="str">
        <f>IF('Test Data Inputs'!D159="","0",'Test Data Inputs'!D159)</f>
        <v>0</v>
      </c>
      <c r="D87" s="116" t="s">
        <v>346</v>
      </c>
      <c r="I87" s="255"/>
    </row>
    <row r="88" spans="1:9" x14ac:dyDescent="0.3">
      <c r="B88" s="39" t="s">
        <v>73</v>
      </c>
      <c r="C88" s="124" t="str">
        <f>IF('Test Data Inputs'!D160="","0",'Test Data Inputs'!D160)</f>
        <v>0</v>
      </c>
      <c r="D88" s="116" t="s">
        <v>347</v>
      </c>
      <c r="I88" s="255"/>
    </row>
    <row r="89" spans="1:9" x14ac:dyDescent="0.3">
      <c r="B89" s="39" t="s">
        <v>74</v>
      </c>
      <c r="C89" s="124" t="str">
        <f>IF('Test Data Inputs'!D161="","0",'Test Data Inputs'!D161)</f>
        <v>0</v>
      </c>
      <c r="D89" s="116" t="s">
        <v>348</v>
      </c>
      <c r="I89" s="255"/>
    </row>
    <row r="90" spans="1:9" ht="15.75" thickBot="1" x14ac:dyDescent="0.35">
      <c r="B90" s="13"/>
      <c r="C90" s="14"/>
      <c r="D90" s="16"/>
      <c r="I90" s="255"/>
    </row>
    <row r="91" spans="1:9" x14ac:dyDescent="0.3">
      <c r="I91" s="255"/>
    </row>
    <row r="92" spans="1:9" x14ac:dyDescent="0.3">
      <c r="A92" s="255"/>
      <c r="B92" s="255"/>
      <c r="C92" s="255"/>
      <c r="D92" s="255"/>
      <c r="E92" s="255"/>
      <c r="F92" s="255"/>
      <c r="G92" s="255"/>
      <c r="H92" s="255"/>
      <c r="I92" s="255"/>
    </row>
  </sheetData>
  <sheetProtection password="CA26" sheet="1" objects="1" scenarios="1" selectLockedCells="1"/>
  <mergeCells count="7">
    <mergeCell ref="C8:E8"/>
    <mergeCell ref="B2:E2"/>
    <mergeCell ref="C3:E3"/>
    <mergeCell ref="C4:E4"/>
    <mergeCell ref="C5:E5"/>
    <mergeCell ref="C6:E6"/>
    <mergeCell ref="C7:E7"/>
  </mergeCells>
  <hyperlinks>
    <hyperlink ref="G5" location="Instructions!C35" display="Back to Instructions tab"/>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L67"/>
  <sheetViews>
    <sheetView zoomScale="90" zoomScaleNormal="90" workbookViewId="0">
      <selection activeCell="J5" sqref="J5"/>
    </sheetView>
  </sheetViews>
  <sheetFormatPr defaultColWidth="9.140625" defaultRowHeight="15" x14ac:dyDescent="0.3"/>
  <cols>
    <col min="1" max="1" width="2.85546875" style="8" customWidth="1"/>
    <col min="2" max="2" width="38.7109375" style="8" customWidth="1"/>
    <col min="3" max="3" width="16.28515625" style="8" customWidth="1"/>
    <col min="4" max="4" width="16.5703125" style="8" customWidth="1"/>
    <col min="5" max="8" width="14.85546875" style="8" customWidth="1"/>
    <col min="9" max="9" width="22.85546875" style="8" customWidth="1"/>
    <col min="10" max="10" width="21.7109375" style="8" bestFit="1" customWidth="1"/>
    <col min="11" max="11" width="4.5703125" style="8" customWidth="1"/>
    <col min="12" max="12" width="4" style="8" customWidth="1"/>
    <col min="13" max="16384" width="9.140625" style="8"/>
  </cols>
  <sheetData>
    <row r="1" spans="2:12" ht="15.75" thickBot="1" x14ac:dyDescent="0.35">
      <c r="L1" s="255"/>
    </row>
    <row r="2" spans="2:12" ht="16.5" customHeight="1" thickBot="1" x14ac:dyDescent="0.35">
      <c r="B2" s="809" t="str">
        <f>'Version Control'!$B$2</f>
        <v>Title Block</v>
      </c>
      <c r="C2" s="810"/>
      <c r="D2" s="811"/>
      <c r="E2" s="613"/>
      <c r="F2" s="613"/>
      <c r="G2" s="613"/>
      <c r="H2" s="613"/>
      <c r="I2" s="367"/>
      <c r="J2" s="367"/>
      <c r="K2" s="367"/>
      <c r="L2" s="255"/>
    </row>
    <row r="3" spans="2:12" ht="15.75" customHeight="1" x14ac:dyDescent="0.3">
      <c r="B3" s="463" t="str">
        <f>'Version Control'!$B$3</f>
        <v>Test Report Template Name:</v>
      </c>
      <c r="C3" s="814" t="str">
        <f>'Version Control'!$C$3</f>
        <v xml:space="preserve">Residential Clothes Washer J2  </v>
      </c>
      <c r="D3" s="815"/>
      <c r="E3" s="603"/>
      <c r="F3" s="603"/>
      <c r="G3" s="603"/>
      <c r="H3" s="603"/>
      <c r="I3" s="366"/>
      <c r="J3" s="366"/>
      <c r="K3" s="366"/>
      <c r="L3" s="255"/>
    </row>
    <row r="4" spans="2:12" x14ac:dyDescent="0.3">
      <c r="B4" s="464" t="str">
        <f>'Version Control'!$B$4</f>
        <v>Version Number:</v>
      </c>
      <c r="C4" s="816" t="str">
        <f>'Version Control'!$C$4</f>
        <v>v2.3</v>
      </c>
      <c r="D4" s="817"/>
      <c r="E4" s="604"/>
      <c r="F4" s="604"/>
      <c r="G4" s="604"/>
      <c r="H4" s="604"/>
      <c r="I4" s="366"/>
      <c r="J4" s="366"/>
      <c r="K4" s="366"/>
      <c r="L4" s="255"/>
    </row>
    <row r="5" spans="2:12" x14ac:dyDescent="0.3">
      <c r="B5" s="465" t="str">
        <f>'Version Control'!$B$5</f>
        <v xml:space="preserve">Latest Template Revision: </v>
      </c>
      <c r="C5" s="818">
        <f>'Version Control'!$C$5</f>
        <v>42496</v>
      </c>
      <c r="D5" s="819"/>
      <c r="E5" s="605"/>
      <c r="F5" s="605"/>
      <c r="G5" s="605"/>
      <c r="H5" s="605"/>
      <c r="I5" s="12"/>
      <c r="J5" s="468" t="s">
        <v>208</v>
      </c>
      <c r="K5" s="12"/>
      <c r="L5" s="255"/>
    </row>
    <row r="6" spans="2:12" x14ac:dyDescent="0.3">
      <c r="B6" s="465" t="str">
        <f>'Version Control'!$B$6</f>
        <v>Tab Name:</v>
      </c>
      <c r="C6" s="816" t="str">
        <f ca="1">MID(CELL("filename",A1), FIND("]", CELL("filename", A1))+ 1, 255)</f>
        <v>Calculations - RMC</v>
      </c>
      <c r="D6" s="817"/>
      <c r="E6" s="604"/>
      <c r="F6" s="604"/>
      <c r="G6" s="604"/>
      <c r="H6" s="604"/>
      <c r="I6" s="12"/>
      <c r="J6" s="12"/>
      <c r="K6" s="12"/>
      <c r="L6" s="255"/>
    </row>
    <row r="7" spans="2:12" ht="35.25" customHeight="1" x14ac:dyDescent="0.3">
      <c r="B7" s="537" t="str">
        <f>'Version Control'!$B$7</f>
        <v>File Name:</v>
      </c>
      <c r="C7" s="812" t="str">
        <f ca="1">'Version Control'!$C$7</f>
        <v>Residential Clothes Washer J2 - v2.3.xlsx</v>
      </c>
      <c r="D7" s="813"/>
      <c r="E7" s="606"/>
      <c r="F7" s="606"/>
      <c r="G7" s="606"/>
      <c r="H7" s="606"/>
      <c r="I7" s="12"/>
      <c r="J7" s="12"/>
      <c r="K7" s="12"/>
      <c r="L7" s="255"/>
    </row>
    <row r="8" spans="2:12" ht="16.5" customHeight="1" thickBot="1" x14ac:dyDescent="0.35">
      <c r="B8" s="466" t="str">
        <f>'Version Control'!$B$8</f>
        <v xml:space="preserve">Test Completion Date: </v>
      </c>
      <c r="C8" s="807" t="str">
        <f>'Version Control'!$C$8</f>
        <v>[MM/DD/YYYY]</v>
      </c>
      <c r="D8" s="808"/>
      <c r="E8" s="605"/>
      <c r="F8" s="605"/>
      <c r="G8" s="605"/>
      <c r="H8" s="605"/>
      <c r="I8" s="12"/>
      <c r="J8" s="12"/>
      <c r="K8" s="12"/>
      <c r="L8" s="255"/>
    </row>
    <row r="9" spans="2:12" x14ac:dyDescent="0.3">
      <c r="L9" s="255"/>
    </row>
    <row r="10" spans="2:12" ht="21" x14ac:dyDescent="0.4">
      <c r="B10" s="105" t="s">
        <v>409</v>
      </c>
      <c r="L10" s="255"/>
    </row>
    <row r="11" spans="2:12" x14ac:dyDescent="0.3">
      <c r="B11" s="17" t="s">
        <v>140</v>
      </c>
      <c r="L11" s="255"/>
    </row>
    <row r="12" spans="2:12" ht="15.75" thickBot="1" x14ac:dyDescent="0.35">
      <c r="L12" s="255"/>
    </row>
    <row r="13" spans="2:12" ht="15.75" thickBot="1" x14ac:dyDescent="0.35">
      <c r="B13" s="108" t="s">
        <v>413</v>
      </c>
      <c r="C13" s="369"/>
      <c r="L13" s="255"/>
    </row>
    <row r="14" spans="2:12" ht="15.75" thickBot="1" x14ac:dyDescent="0.35">
      <c r="B14" s="49" t="s">
        <v>378</v>
      </c>
      <c r="C14" s="370" t="str">
        <f>IF(C21="Manual",D28,IF(C21="Adaptive",D29,IF(C21="User-Adjustable Adaptive",D29,IF(C21="Both Manual and Adaptive",D30,IF(C21="Both Manual and User-Adjustable Adaptive",D30,"")))))</f>
        <v/>
      </c>
      <c r="L14" s="255"/>
    </row>
    <row r="15" spans="2:12" x14ac:dyDescent="0.3">
      <c r="L15" s="461"/>
    </row>
    <row r="16" spans="2:12" ht="21" x14ac:dyDescent="0.4">
      <c r="B16" s="105" t="s">
        <v>125</v>
      </c>
      <c r="L16" s="255"/>
    </row>
    <row r="17" spans="2:12" ht="15.75" thickBot="1" x14ac:dyDescent="0.35">
      <c r="L17" s="461"/>
    </row>
    <row r="18" spans="2:12" ht="15.75" thickBot="1" x14ac:dyDescent="0.35">
      <c r="B18" s="103" t="s">
        <v>412</v>
      </c>
      <c r="C18" s="104"/>
      <c r="L18" s="255"/>
    </row>
    <row r="19" spans="2:12" x14ac:dyDescent="0.3">
      <c r="B19" s="119" t="s">
        <v>62</v>
      </c>
      <c r="C19" s="363">
        <f>'General Info &amp; Test Results'!C35</f>
        <v>0</v>
      </c>
      <c r="D19" s="12"/>
      <c r="E19" s="12"/>
      <c r="F19" s="12"/>
      <c r="G19" s="12"/>
      <c r="H19" s="12"/>
      <c r="I19" s="12"/>
      <c r="J19" s="12"/>
      <c r="K19" s="12"/>
      <c r="L19" s="461"/>
    </row>
    <row r="20" spans="2:12" x14ac:dyDescent="0.3">
      <c r="B20" s="39" t="s">
        <v>58</v>
      </c>
      <c r="C20" s="116">
        <f>'General Info &amp; Test Results'!C39</f>
        <v>0</v>
      </c>
      <c r="D20" s="12"/>
      <c r="E20" s="12"/>
      <c r="F20" s="12"/>
      <c r="G20" s="12"/>
      <c r="H20" s="12"/>
      <c r="I20" s="12"/>
      <c r="J20" s="12"/>
      <c r="K20" s="12"/>
      <c r="L20" s="255"/>
    </row>
    <row r="21" spans="2:12" x14ac:dyDescent="0.3">
      <c r="B21" s="372" t="s">
        <v>416</v>
      </c>
      <c r="C21" s="365">
        <f>'General Info &amp; Test Results'!C30</f>
        <v>0</v>
      </c>
      <c r="D21" s="12"/>
      <c r="E21" s="12"/>
      <c r="F21" s="12"/>
      <c r="G21" s="12"/>
      <c r="H21" s="12"/>
      <c r="I21" s="12"/>
      <c r="J21" s="12"/>
      <c r="K21" s="12"/>
      <c r="L21" s="255"/>
    </row>
    <row r="22" spans="2:12" x14ac:dyDescent="0.3">
      <c r="B22" s="372" t="s">
        <v>505</v>
      </c>
      <c r="C22" s="365" t="str">
        <f>'Test Data Inputs'!C33</f>
        <v>No</v>
      </c>
      <c r="D22" s="12"/>
      <c r="E22" s="12"/>
      <c r="F22" s="12"/>
      <c r="G22" s="12"/>
      <c r="H22" s="12"/>
      <c r="I22" s="12"/>
      <c r="J22" s="12"/>
      <c r="K22" s="12"/>
      <c r="L22" s="255"/>
    </row>
    <row r="23" spans="2:12" x14ac:dyDescent="0.3">
      <c r="B23" s="121" t="s">
        <v>67</v>
      </c>
      <c r="C23" s="106" t="e">
        <f>'General Info &amp; Test Results'!C45</f>
        <v>#N/A</v>
      </c>
      <c r="D23" s="12"/>
      <c r="E23" s="12"/>
      <c r="F23" s="12"/>
      <c r="G23" s="12"/>
      <c r="H23" s="12"/>
      <c r="I23" s="12"/>
      <c r="J23" s="353"/>
      <c r="K23" s="353"/>
      <c r="L23" s="255"/>
    </row>
    <row r="24" spans="2:12" ht="15.75" thickBot="1" x14ac:dyDescent="0.35">
      <c r="B24" s="364" t="s">
        <v>68</v>
      </c>
      <c r="C24" s="107" t="e">
        <f>'General Info &amp; Test Results'!C46</f>
        <v>#N/A</v>
      </c>
      <c r="D24" s="12"/>
      <c r="E24" s="12"/>
      <c r="F24" s="12"/>
      <c r="G24" s="12"/>
      <c r="H24" s="12"/>
      <c r="I24" s="12"/>
      <c r="J24" s="353"/>
      <c r="K24" s="353"/>
      <c r="L24" s="255"/>
    </row>
    <row r="25" spans="2:12" s="12" customFormat="1" ht="16.5" thickBot="1" x14ac:dyDescent="0.35">
      <c r="C25" s="360"/>
      <c r="D25" s="361"/>
      <c r="F25" s="405"/>
      <c r="G25" s="405"/>
      <c r="H25" s="405"/>
      <c r="I25" s="405"/>
      <c r="L25" s="462"/>
    </row>
    <row r="26" spans="2:12" ht="16.5" thickBot="1" x14ac:dyDescent="0.35">
      <c r="B26" s="347" t="s">
        <v>409</v>
      </c>
      <c r="C26" s="341"/>
      <c r="D26" s="341"/>
      <c r="E26" s="348"/>
      <c r="F26" s="405"/>
      <c r="G26" s="405"/>
      <c r="H26" s="405"/>
      <c r="I26" s="405"/>
      <c r="L26" s="255"/>
    </row>
    <row r="27" spans="2:12" ht="30" x14ac:dyDescent="0.3">
      <c r="B27" s="39"/>
      <c r="C27" s="615" t="s">
        <v>410</v>
      </c>
      <c r="D27" s="618" t="s">
        <v>411</v>
      </c>
      <c r="E27" s="112" t="s">
        <v>325</v>
      </c>
      <c r="F27" s="405"/>
      <c r="G27" s="405"/>
      <c r="H27" s="405"/>
      <c r="I27" s="405"/>
      <c r="L27" s="255"/>
    </row>
    <row r="28" spans="2:12" ht="15.75" x14ac:dyDescent="0.3">
      <c r="B28" s="39" t="s">
        <v>186</v>
      </c>
      <c r="C28" s="616" t="str">
        <f>IF($C$22="No", C35, AVERAGE(C35,E35,G35))</f>
        <v>error</v>
      </c>
      <c r="D28" s="640" t="str">
        <f>IF($C$22="No", D35, AVERAGE(D35,F35,H35))</f>
        <v>error</v>
      </c>
      <c r="E28" s="116" t="s">
        <v>378</v>
      </c>
      <c r="F28" s="405"/>
      <c r="G28" s="405"/>
      <c r="H28" s="405"/>
      <c r="I28" s="405"/>
      <c r="L28" s="255"/>
    </row>
    <row r="29" spans="2:12" ht="15.75" x14ac:dyDescent="0.3">
      <c r="B29" s="39" t="s">
        <v>187</v>
      </c>
      <c r="C29" s="616" t="str">
        <f t="shared" ref="C29:D30" si="0">IF($C$22="No", C36, AVERAGE(C36,E36,G36))</f>
        <v>error</v>
      </c>
      <c r="D29" s="640" t="str">
        <f t="shared" si="0"/>
        <v>error</v>
      </c>
      <c r="E29" s="116" t="s">
        <v>378</v>
      </c>
      <c r="F29" s="405"/>
      <c r="G29" s="405"/>
      <c r="H29" s="405"/>
      <c r="I29" s="405"/>
      <c r="L29" s="255"/>
    </row>
    <row r="30" spans="2:12" ht="16.5" thickBot="1" x14ac:dyDescent="0.35">
      <c r="B30" s="13" t="s">
        <v>404</v>
      </c>
      <c r="C30" s="617" t="e">
        <f t="shared" si="0"/>
        <v>#DIV/0!</v>
      </c>
      <c r="D30" s="641" t="e">
        <f t="shared" si="0"/>
        <v>#DIV/0!</v>
      </c>
      <c r="E30" s="118" t="s">
        <v>378</v>
      </c>
      <c r="F30" s="405"/>
      <c r="G30" s="405"/>
      <c r="H30" s="405"/>
      <c r="I30" s="405"/>
      <c r="L30" s="255"/>
    </row>
    <row r="31" spans="2:12" s="12" customFormat="1" ht="15.75" thickBot="1" x14ac:dyDescent="0.35">
      <c r="C31" s="360"/>
      <c r="D31" s="361"/>
      <c r="I31" s="360"/>
      <c r="L31" s="462"/>
    </row>
    <row r="32" spans="2:12" ht="15.75" thickBot="1" x14ac:dyDescent="0.35">
      <c r="B32" s="347" t="s">
        <v>409</v>
      </c>
      <c r="C32" s="341"/>
      <c r="D32" s="341"/>
      <c r="E32" s="341"/>
      <c r="F32" s="341"/>
      <c r="G32" s="341"/>
      <c r="H32" s="341"/>
      <c r="I32" s="348"/>
      <c r="L32" s="255"/>
    </row>
    <row r="33" spans="2:12" x14ac:dyDescent="0.3">
      <c r="B33" s="119"/>
      <c r="C33" s="614" t="s">
        <v>502</v>
      </c>
      <c r="D33" s="607"/>
      <c r="E33" s="602" t="s">
        <v>501</v>
      </c>
      <c r="F33" s="621"/>
      <c r="G33" s="614" t="s">
        <v>503</v>
      </c>
      <c r="H33" s="607"/>
      <c r="I33" s="631"/>
      <c r="L33" s="255"/>
    </row>
    <row r="34" spans="2:12" ht="30" x14ac:dyDescent="0.3">
      <c r="B34" s="39"/>
      <c r="C34" s="615" t="s">
        <v>410</v>
      </c>
      <c r="D34" s="618" t="s">
        <v>411</v>
      </c>
      <c r="E34" s="615" t="s">
        <v>410</v>
      </c>
      <c r="F34" s="618" t="s">
        <v>411</v>
      </c>
      <c r="G34" s="615" t="s">
        <v>410</v>
      </c>
      <c r="H34" s="618" t="s">
        <v>411</v>
      </c>
      <c r="I34" s="112" t="s">
        <v>325</v>
      </c>
      <c r="L34" s="255"/>
    </row>
    <row r="35" spans="2:12" x14ac:dyDescent="0.3">
      <c r="B35" s="39" t="s">
        <v>186</v>
      </c>
      <c r="C35" s="616" t="str">
        <f>IF(AND($C$19="No",$C$20="No"),C46,IF(AND($C$19="Yes",$C$20="No"),(C46*(1-TUFww)+C58*TUFww),IF(AND($C$19="No",$C$20="Yes"),(0.75*C46+0.25*C52),IF(AND($C$19="Yes",$C$20="Yes"),(0.75*(C46*(1-TUFww)+C58*TUFww)+0.25*(C52*(1-TUFww)+C64*TUFww)),"error"))))</f>
        <v>error</v>
      </c>
      <c r="D35" s="619" t="str">
        <f>C35</f>
        <v>error</v>
      </c>
      <c r="E35" s="616" t="str">
        <f>IF(AND($C$19="No",$C$20="No"),E46,IF(AND($C$19="Yes",$C$20="No"),(E46*(1-TUFww)+E58*TUFww),IF(AND($C$19="No",$C$20="Yes"),(0.75*E46+0.25*E52),IF(AND($C$19="Yes",$C$20="Yes"),(0.75*(E46*(1-TUFww)+E58*TUFww)+0.25*(E52*(1-TUFww)+E64*TUFww)),"error"))))</f>
        <v>error</v>
      </c>
      <c r="F35" s="619" t="str">
        <f t="shared" ref="F35" si="1">E35</f>
        <v>error</v>
      </c>
      <c r="G35" s="616" t="str">
        <f>IF(AND($C$19="No",$C$20="No"),G46,IF(AND($C$19="Yes",$C$20="No"),(G46*(1-TUFww)+G58*TUFww),IF(AND($C$19="No",$C$20="Yes"),(0.75*G46+0.25*G52),IF(AND($C$19="Yes",$C$20="Yes"),(0.75*(G46*(1-TUFww)+G58*TUFww)+0.25*(G52*(1-TUFww)+G64*TUFww)),"error"))))</f>
        <v>error</v>
      </c>
      <c r="H35" s="619" t="str">
        <f>G35</f>
        <v>error</v>
      </c>
      <c r="I35" s="116" t="s">
        <v>378</v>
      </c>
      <c r="L35" s="255"/>
    </row>
    <row r="36" spans="2:12" x14ac:dyDescent="0.3">
      <c r="B36" s="39" t="s">
        <v>187</v>
      </c>
      <c r="C36" s="616" t="str">
        <f>IF(AND($C$19="No",$C$20="No"),D46,IF(AND($C$19="Yes",$C$20="No"),(D46*(1-TUFww)+D58*TUFww),IF(AND($C$19="No",$C$20="Yes"),(0.75*D46+0.25*D52),IF(AND($C$19="Yes",$C$20="Yes"),(0.75*(D46*(1-TUFww)+D58*TUFww)+0.25*(D52*(1-TUFww)+D64*TUFww)),"error"))))</f>
        <v>error</v>
      </c>
      <c r="D36" s="619" t="str">
        <f>C36</f>
        <v>error</v>
      </c>
      <c r="E36" s="616" t="str">
        <f>IF(AND($C$19="No",$C$20="No"),F46,IF(AND($C$19="Yes",$C$20="No"),(F46*(1-TUFww)+F58*TUFww),IF(AND($C$19="No",$C$20="Yes"),(0.75*F46+0.25*F52),IF(AND($C$19="Yes",$C$20="Yes"),(0.75*(F46*(1-TUFww)+F58*TUFww)+0.25*(F52*(1-TUFww)+F64*TUFww)),"error"))))</f>
        <v>error</v>
      </c>
      <c r="F36" s="619" t="str">
        <f t="shared" ref="F36" si="2">E36</f>
        <v>error</v>
      </c>
      <c r="G36" s="616" t="str">
        <f>IF(AND($C$19="No",$C$20="No"),H46,IF(AND($C$19="Yes",$C$20="No"),(H46*(1-TUFww)+H58*TUFww),IF(AND($C$19="No",$C$20="Yes"),(0.75*H46+0.25*H52),IF(AND($C$19="Yes",$C$20="Yes"),(0.75*(H46*(1-TUFww)+H58*TUFww)+0.25*(H52*(1-TUFww)+H64*TUFww)),"error"))))</f>
        <v>error</v>
      </c>
      <c r="H36" s="619" t="str">
        <f t="shared" ref="H36" si="3">G36</f>
        <v>error</v>
      </c>
      <c r="I36" s="116" t="s">
        <v>378</v>
      </c>
      <c r="L36" s="255"/>
    </row>
    <row r="37" spans="2:12" ht="15.75" thickBot="1" x14ac:dyDescent="0.35">
      <c r="B37" s="13" t="s">
        <v>404</v>
      </c>
      <c r="C37" s="617" t="e">
        <f>AVERAGE(C35:C36)</f>
        <v>#DIV/0!</v>
      </c>
      <c r="D37" s="620" t="e">
        <f>AVERAGE(D35:D36)</f>
        <v>#DIV/0!</v>
      </c>
      <c r="E37" s="617" t="e">
        <f t="shared" ref="E37:H37" si="4">AVERAGE(E35:E36)</f>
        <v>#DIV/0!</v>
      </c>
      <c r="F37" s="620" t="e">
        <f t="shared" si="4"/>
        <v>#DIV/0!</v>
      </c>
      <c r="G37" s="617" t="e">
        <f t="shared" si="4"/>
        <v>#DIV/0!</v>
      </c>
      <c r="H37" s="620" t="e">
        <f t="shared" si="4"/>
        <v>#DIV/0!</v>
      </c>
      <c r="I37" s="118" t="s">
        <v>378</v>
      </c>
      <c r="L37" s="255"/>
    </row>
    <row r="38" spans="2:12" s="12" customFormat="1" ht="15.75" thickBot="1" x14ac:dyDescent="0.35">
      <c r="B38" s="352"/>
      <c r="C38" s="41"/>
      <c r="J38" s="353"/>
      <c r="K38" s="353"/>
      <c r="L38" s="462"/>
    </row>
    <row r="39" spans="2:12" ht="15.75" thickBot="1" x14ac:dyDescent="0.35">
      <c r="B39" s="354" t="s">
        <v>414</v>
      </c>
      <c r="C39" s="355"/>
      <c r="D39" s="341"/>
      <c r="E39" s="341"/>
      <c r="F39" s="341"/>
      <c r="G39" s="341"/>
      <c r="H39" s="341"/>
      <c r="I39" s="356"/>
      <c r="L39" s="255"/>
    </row>
    <row r="40" spans="2:12" x14ac:dyDescent="0.3">
      <c r="B40" s="639"/>
      <c r="C40" s="602" t="s">
        <v>502</v>
      </c>
      <c r="D40" s="607"/>
      <c r="E40" s="614" t="s">
        <v>501</v>
      </c>
      <c r="F40" s="607"/>
      <c r="G40" s="602" t="s">
        <v>503</v>
      </c>
      <c r="H40" s="607"/>
      <c r="I40" s="631"/>
      <c r="L40" s="255"/>
    </row>
    <row r="41" spans="2:12" x14ac:dyDescent="0.3">
      <c r="B41" s="121"/>
      <c r="C41" s="632" t="s">
        <v>186</v>
      </c>
      <c r="D41" s="126" t="s">
        <v>187</v>
      </c>
      <c r="E41" s="632" t="s">
        <v>186</v>
      </c>
      <c r="F41" s="608" t="s">
        <v>187</v>
      </c>
      <c r="G41" s="357" t="s">
        <v>186</v>
      </c>
      <c r="H41" s="608" t="s">
        <v>187</v>
      </c>
      <c r="I41" s="359" t="s">
        <v>325</v>
      </c>
      <c r="L41" s="255"/>
    </row>
    <row r="42" spans="2:12" x14ac:dyDescent="0.3">
      <c r="B42" s="46" t="s">
        <v>63</v>
      </c>
      <c r="C42" s="633"/>
      <c r="D42" s="12"/>
      <c r="E42" s="633"/>
      <c r="F42" s="609"/>
      <c r="G42" s="12"/>
      <c r="H42" s="609"/>
      <c r="I42" s="15"/>
      <c r="L42" s="255"/>
    </row>
    <row r="43" spans="2:12" x14ac:dyDescent="0.3">
      <c r="B43" s="39" t="s">
        <v>406</v>
      </c>
      <c r="C43" s="634">
        <f>'Test Data Inputs'!C37</f>
        <v>0</v>
      </c>
      <c r="D43" s="122">
        <f>'Test Data Inputs'!C52</f>
        <v>0</v>
      </c>
      <c r="E43" s="634">
        <f>'Test Data Inputs'!D37</f>
        <v>0</v>
      </c>
      <c r="F43" s="122">
        <f>'Test Data Inputs'!D52</f>
        <v>0</v>
      </c>
      <c r="G43" s="634">
        <f>'Test Data Inputs'!E37</f>
        <v>0</v>
      </c>
      <c r="H43" s="638">
        <f>'Test Data Inputs'!E52</f>
        <v>0</v>
      </c>
      <c r="I43" s="15" t="s">
        <v>405</v>
      </c>
      <c r="L43" s="255"/>
    </row>
    <row r="44" spans="2:12" x14ac:dyDescent="0.3">
      <c r="B44" s="39" t="s">
        <v>407</v>
      </c>
      <c r="C44" s="634">
        <f>'Test Data Inputs'!C38</f>
        <v>0</v>
      </c>
      <c r="D44" s="122">
        <f>'Test Data Inputs'!C53</f>
        <v>0</v>
      </c>
      <c r="E44" s="634">
        <f>'Test Data Inputs'!D38</f>
        <v>0</v>
      </c>
      <c r="F44" s="122">
        <f>'Test Data Inputs'!D53</f>
        <v>0</v>
      </c>
      <c r="G44" s="634">
        <f>'Test Data Inputs'!E38</f>
        <v>0</v>
      </c>
      <c r="H44" s="638">
        <f>'Test Data Inputs'!E53</f>
        <v>0</v>
      </c>
      <c r="I44" s="15" t="s">
        <v>408</v>
      </c>
      <c r="L44" s="255"/>
    </row>
    <row r="45" spans="2:12" x14ac:dyDescent="0.3">
      <c r="B45" s="39" t="s">
        <v>358</v>
      </c>
      <c r="C45" s="635" t="e">
        <f>(C44-C43)/C43</f>
        <v>#DIV/0!</v>
      </c>
      <c r="D45" s="41" t="e">
        <f>(D44-D43)/D43</f>
        <v>#DIV/0!</v>
      </c>
      <c r="E45" s="635" t="e">
        <f t="shared" ref="E45:H45" si="5">(E44-E43)/E43</f>
        <v>#DIV/0!</v>
      </c>
      <c r="F45" s="41" t="e">
        <f t="shared" si="5"/>
        <v>#DIV/0!</v>
      </c>
      <c r="G45" s="635" t="e">
        <f t="shared" si="5"/>
        <v>#DIV/0!</v>
      </c>
      <c r="H45" s="610" t="e">
        <f t="shared" si="5"/>
        <v>#DIV/0!</v>
      </c>
      <c r="I45" s="15" t="s">
        <v>362</v>
      </c>
      <c r="L45" s="255"/>
    </row>
    <row r="46" spans="2:12" x14ac:dyDescent="0.3">
      <c r="B46" s="39" t="s">
        <v>354</v>
      </c>
      <c r="C46" s="635" t="e">
        <f>$C$23*C45+$C$24</f>
        <v>#N/A</v>
      </c>
      <c r="D46" s="41" t="e">
        <f>$C$23*D45+$C$24</f>
        <v>#N/A</v>
      </c>
      <c r="E46" s="635" t="e">
        <f t="shared" ref="E46:H46" si="6">$C$23*E45+$C$24</f>
        <v>#N/A</v>
      </c>
      <c r="F46" s="41" t="e">
        <f t="shared" si="6"/>
        <v>#N/A</v>
      </c>
      <c r="G46" s="635" t="e">
        <f t="shared" si="6"/>
        <v>#N/A</v>
      </c>
      <c r="H46" s="610" t="e">
        <f t="shared" si="6"/>
        <v>#N/A</v>
      </c>
      <c r="I46" s="15" t="s">
        <v>355</v>
      </c>
      <c r="L46" s="255"/>
    </row>
    <row r="47" spans="2:12" x14ac:dyDescent="0.3">
      <c r="B47" s="39" t="s">
        <v>357</v>
      </c>
      <c r="C47" s="636" t="e">
        <f>C46</f>
        <v>#N/A</v>
      </c>
      <c r="D47" s="306" t="e">
        <f>D46</f>
        <v>#N/A</v>
      </c>
      <c r="E47" s="636" t="e">
        <f t="shared" ref="E47:H47" si="7">E46</f>
        <v>#N/A</v>
      </c>
      <c r="F47" s="306" t="e">
        <f t="shared" si="7"/>
        <v>#N/A</v>
      </c>
      <c r="G47" s="636" t="e">
        <f t="shared" si="7"/>
        <v>#N/A</v>
      </c>
      <c r="H47" s="611" t="e">
        <f t="shared" si="7"/>
        <v>#N/A</v>
      </c>
      <c r="I47" s="15" t="s">
        <v>356</v>
      </c>
      <c r="L47" s="255"/>
    </row>
    <row r="48" spans="2:12" x14ac:dyDescent="0.3">
      <c r="B48" s="46" t="s">
        <v>65</v>
      </c>
      <c r="C48" s="633"/>
      <c r="D48" s="12"/>
      <c r="E48" s="633"/>
      <c r="F48" s="12"/>
      <c r="G48" s="633"/>
      <c r="H48" s="609"/>
      <c r="I48" s="15"/>
      <c r="L48" s="255"/>
    </row>
    <row r="49" spans="2:12" x14ac:dyDescent="0.3">
      <c r="B49" s="39" t="s">
        <v>406</v>
      </c>
      <c r="C49" s="634">
        <f>'Test Data Inputs'!C40</f>
        <v>0</v>
      </c>
      <c r="D49" s="122">
        <f>'Test Data Inputs'!C55</f>
        <v>0</v>
      </c>
      <c r="E49" s="634">
        <f>'Test Data Inputs'!D40</f>
        <v>0</v>
      </c>
      <c r="F49" s="122">
        <f>'Test Data Inputs'!D55</f>
        <v>0</v>
      </c>
      <c r="G49" s="634">
        <f>'Test Data Inputs'!E40</f>
        <v>0</v>
      </c>
      <c r="H49" s="638">
        <f>'Test Data Inputs'!E55</f>
        <v>0</v>
      </c>
      <c r="I49" s="15" t="s">
        <v>405</v>
      </c>
      <c r="L49" s="255"/>
    </row>
    <row r="50" spans="2:12" x14ac:dyDescent="0.3">
      <c r="B50" s="39" t="s">
        <v>407</v>
      </c>
      <c r="C50" s="634">
        <f>'Test Data Inputs'!C41</f>
        <v>0</v>
      </c>
      <c r="D50" s="122">
        <f>'Test Data Inputs'!C56</f>
        <v>0</v>
      </c>
      <c r="E50" s="634">
        <f>'Test Data Inputs'!D41</f>
        <v>0</v>
      </c>
      <c r="F50" s="122">
        <f>'Test Data Inputs'!D56</f>
        <v>0</v>
      </c>
      <c r="G50" s="634">
        <f>'Test Data Inputs'!E41</f>
        <v>0</v>
      </c>
      <c r="H50" s="638">
        <f>'Test Data Inputs'!E56</f>
        <v>0</v>
      </c>
      <c r="I50" s="15" t="s">
        <v>408</v>
      </c>
      <c r="L50" s="255"/>
    </row>
    <row r="51" spans="2:12" x14ac:dyDescent="0.3">
      <c r="B51" s="39" t="s">
        <v>359</v>
      </c>
      <c r="C51" s="635" t="e">
        <f>(C50-C49)/C49</f>
        <v>#DIV/0!</v>
      </c>
      <c r="D51" s="41" t="e">
        <f>(D50-D49)/D49</f>
        <v>#DIV/0!</v>
      </c>
      <c r="E51" s="635" t="e">
        <f t="shared" ref="E51:H51" si="8">(E50-E49)/E49</f>
        <v>#DIV/0!</v>
      </c>
      <c r="F51" s="41" t="e">
        <f t="shared" si="8"/>
        <v>#DIV/0!</v>
      </c>
      <c r="G51" s="635" t="e">
        <f t="shared" si="8"/>
        <v>#DIV/0!</v>
      </c>
      <c r="H51" s="610" t="e">
        <f t="shared" si="8"/>
        <v>#DIV/0!</v>
      </c>
      <c r="I51" s="15" t="s">
        <v>363</v>
      </c>
      <c r="L51" s="255"/>
    </row>
    <row r="52" spans="2:12" x14ac:dyDescent="0.3">
      <c r="B52" s="39" t="s">
        <v>360</v>
      </c>
      <c r="C52" s="635" t="e">
        <f>$C$23*C51+$C$24</f>
        <v>#N/A</v>
      </c>
      <c r="D52" s="41" t="e">
        <f>$C$23*D51+$C$24</f>
        <v>#N/A</v>
      </c>
      <c r="E52" s="635" t="e">
        <f t="shared" ref="E52:H52" si="9">$C$23*E51+$C$24</f>
        <v>#N/A</v>
      </c>
      <c r="F52" s="41" t="e">
        <f t="shared" si="9"/>
        <v>#N/A</v>
      </c>
      <c r="G52" s="635" t="e">
        <f t="shared" si="9"/>
        <v>#N/A</v>
      </c>
      <c r="H52" s="610" t="e">
        <f t="shared" si="9"/>
        <v>#N/A</v>
      </c>
      <c r="I52" s="15" t="s">
        <v>364</v>
      </c>
      <c r="L52" s="255"/>
    </row>
    <row r="53" spans="2:12" x14ac:dyDescent="0.3">
      <c r="B53" s="39" t="s">
        <v>361</v>
      </c>
      <c r="C53" s="636" t="e">
        <f>C52</f>
        <v>#N/A</v>
      </c>
      <c r="D53" s="306" t="e">
        <f>D52</f>
        <v>#N/A</v>
      </c>
      <c r="E53" s="636" t="e">
        <f t="shared" ref="E53:H53" si="10">E52</f>
        <v>#N/A</v>
      </c>
      <c r="F53" s="306" t="e">
        <f t="shared" si="10"/>
        <v>#N/A</v>
      </c>
      <c r="G53" s="636" t="e">
        <f t="shared" si="10"/>
        <v>#N/A</v>
      </c>
      <c r="H53" s="611" t="e">
        <f t="shared" si="10"/>
        <v>#N/A</v>
      </c>
      <c r="I53" s="15" t="s">
        <v>365</v>
      </c>
      <c r="L53" s="255"/>
    </row>
    <row r="54" spans="2:12" x14ac:dyDescent="0.3">
      <c r="B54" s="46" t="s">
        <v>64</v>
      </c>
      <c r="C54" s="633"/>
      <c r="D54" s="12"/>
      <c r="E54" s="633"/>
      <c r="F54" s="12"/>
      <c r="G54" s="633"/>
      <c r="H54" s="609"/>
      <c r="I54" s="15"/>
      <c r="L54" s="255"/>
    </row>
    <row r="55" spans="2:12" x14ac:dyDescent="0.3">
      <c r="B55" s="39" t="s">
        <v>406</v>
      </c>
      <c r="C55" s="634">
        <f>'Test Data Inputs'!C43</f>
        <v>0</v>
      </c>
      <c r="D55" s="122">
        <f>'Test Data Inputs'!C58</f>
        <v>0</v>
      </c>
      <c r="E55" s="634">
        <f>'Test Data Inputs'!D43</f>
        <v>0</v>
      </c>
      <c r="F55" s="122">
        <f>'Test Data Inputs'!D58</f>
        <v>0</v>
      </c>
      <c r="G55" s="634">
        <f>'Test Data Inputs'!E43</f>
        <v>0</v>
      </c>
      <c r="H55" s="638">
        <f>'Test Data Inputs'!E58</f>
        <v>0</v>
      </c>
      <c r="I55" s="15" t="s">
        <v>405</v>
      </c>
      <c r="L55" s="255"/>
    </row>
    <row r="56" spans="2:12" x14ac:dyDescent="0.3">
      <c r="B56" s="39" t="s">
        <v>407</v>
      </c>
      <c r="C56" s="634">
        <f>'Test Data Inputs'!C44</f>
        <v>0</v>
      </c>
      <c r="D56" s="122">
        <f>'Test Data Inputs'!C59</f>
        <v>0</v>
      </c>
      <c r="E56" s="634">
        <f>'Test Data Inputs'!D44</f>
        <v>0</v>
      </c>
      <c r="F56" s="122">
        <f>'Test Data Inputs'!D59</f>
        <v>0</v>
      </c>
      <c r="G56" s="634">
        <f>'Test Data Inputs'!E44</f>
        <v>0</v>
      </c>
      <c r="H56" s="638">
        <f>'Test Data Inputs'!E59</f>
        <v>0</v>
      </c>
      <c r="I56" s="15" t="s">
        <v>408</v>
      </c>
      <c r="L56" s="255"/>
    </row>
    <row r="57" spans="2:12" x14ac:dyDescent="0.3">
      <c r="B57" s="39" t="s">
        <v>366</v>
      </c>
      <c r="C57" s="635" t="e">
        <f>(C56-C55)/C55</f>
        <v>#DIV/0!</v>
      </c>
      <c r="D57" s="41" t="e">
        <f>(D56-D55)/D55</f>
        <v>#DIV/0!</v>
      </c>
      <c r="E57" s="635" t="e">
        <f t="shared" ref="E57:H57" si="11">(E56-E55)/E55</f>
        <v>#DIV/0!</v>
      </c>
      <c r="F57" s="41" t="e">
        <f t="shared" si="11"/>
        <v>#DIV/0!</v>
      </c>
      <c r="G57" s="635" t="e">
        <f t="shared" si="11"/>
        <v>#DIV/0!</v>
      </c>
      <c r="H57" s="610" t="e">
        <f t="shared" si="11"/>
        <v>#DIV/0!</v>
      </c>
      <c r="I57" s="15" t="s">
        <v>369</v>
      </c>
      <c r="L57" s="255"/>
    </row>
    <row r="58" spans="2:12" x14ac:dyDescent="0.3">
      <c r="B58" s="39" t="s">
        <v>367</v>
      </c>
      <c r="C58" s="635" t="e">
        <f>$C$23*C57+$C$24</f>
        <v>#N/A</v>
      </c>
      <c r="D58" s="41" t="e">
        <f>$C$23*D57+$C$24</f>
        <v>#N/A</v>
      </c>
      <c r="E58" s="635" t="e">
        <f t="shared" ref="E58:H58" si="12">$C$23*E57+$C$24</f>
        <v>#N/A</v>
      </c>
      <c r="F58" s="41" t="e">
        <f t="shared" si="12"/>
        <v>#N/A</v>
      </c>
      <c r="G58" s="635" t="e">
        <f t="shared" si="12"/>
        <v>#N/A</v>
      </c>
      <c r="H58" s="610" t="e">
        <f t="shared" si="12"/>
        <v>#N/A</v>
      </c>
      <c r="I58" s="15" t="s">
        <v>370</v>
      </c>
      <c r="L58" s="255"/>
    </row>
    <row r="59" spans="2:12" x14ac:dyDescent="0.3">
      <c r="B59" s="39" t="s">
        <v>368</v>
      </c>
      <c r="C59" s="636" t="e">
        <f>C58</f>
        <v>#N/A</v>
      </c>
      <c r="D59" s="306" t="e">
        <f>D58</f>
        <v>#N/A</v>
      </c>
      <c r="E59" s="636" t="e">
        <f t="shared" ref="E59:H59" si="13">E58</f>
        <v>#N/A</v>
      </c>
      <c r="F59" s="306" t="e">
        <f t="shared" si="13"/>
        <v>#N/A</v>
      </c>
      <c r="G59" s="636" t="e">
        <f t="shared" si="13"/>
        <v>#N/A</v>
      </c>
      <c r="H59" s="611" t="e">
        <f t="shared" si="13"/>
        <v>#N/A</v>
      </c>
      <c r="I59" s="15" t="s">
        <v>371</v>
      </c>
      <c r="L59" s="255"/>
    </row>
    <row r="60" spans="2:12" x14ac:dyDescent="0.3">
      <c r="B60" s="46" t="s">
        <v>66</v>
      </c>
      <c r="C60" s="633"/>
      <c r="D60" s="12"/>
      <c r="E60" s="633"/>
      <c r="F60" s="12"/>
      <c r="G60" s="633"/>
      <c r="H60" s="609"/>
      <c r="I60" s="15"/>
      <c r="L60" s="255"/>
    </row>
    <row r="61" spans="2:12" x14ac:dyDescent="0.3">
      <c r="B61" s="39" t="s">
        <v>406</v>
      </c>
      <c r="C61" s="634">
        <f>'Test Data Inputs'!C46</f>
        <v>0</v>
      </c>
      <c r="D61" s="122">
        <f>'Test Data Inputs'!C61</f>
        <v>0</v>
      </c>
      <c r="E61" s="634">
        <f>'Test Data Inputs'!D46</f>
        <v>0</v>
      </c>
      <c r="F61" s="122">
        <f>'Test Data Inputs'!D61</f>
        <v>0</v>
      </c>
      <c r="G61" s="634">
        <f>'Test Data Inputs'!E46</f>
        <v>0</v>
      </c>
      <c r="H61" s="638">
        <f>'Test Data Inputs'!E61</f>
        <v>0</v>
      </c>
      <c r="I61" s="15" t="s">
        <v>405</v>
      </c>
      <c r="L61" s="255"/>
    </row>
    <row r="62" spans="2:12" x14ac:dyDescent="0.3">
      <c r="B62" s="39" t="s">
        <v>407</v>
      </c>
      <c r="C62" s="634">
        <f>'Test Data Inputs'!C47</f>
        <v>0</v>
      </c>
      <c r="D62" s="122">
        <f>'Test Data Inputs'!C62</f>
        <v>0</v>
      </c>
      <c r="E62" s="634">
        <f>'Test Data Inputs'!D47</f>
        <v>0</v>
      </c>
      <c r="F62" s="122">
        <f>'Test Data Inputs'!D62</f>
        <v>0</v>
      </c>
      <c r="G62" s="634">
        <f>'Test Data Inputs'!E47</f>
        <v>0</v>
      </c>
      <c r="H62" s="638">
        <f>'Test Data Inputs'!E62</f>
        <v>0</v>
      </c>
      <c r="I62" s="15" t="s">
        <v>408</v>
      </c>
      <c r="L62" s="255"/>
    </row>
    <row r="63" spans="2:12" x14ac:dyDescent="0.3">
      <c r="B63" s="39" t="s">
        <v>372</v>
      </c>
      <c r="C63" s="635" t="e">
        <f>(C62-C61)/C61</f>
        <v>#DIV/0!</v>
      </c>
      <c r="D63" s="41" t="e">
        <f>(D62-D61)/D61</f>
        <v>#DIV/0!</v>
      </c>
      <c r="E63" s="635" t="e">
        <f t="shared" ref="E63:H63" si="14">(E62-E61)/E61</f>
        <v>#DIV/0!</v>
      </c>
      <c r="F63" s="41" t="e">
        <f t="shared" si="14"/>
        <v>#DIV/0!</v>
      </c>
      <c r="G63" s="635" t="e">
        <f t="shared" si="14"/>
        <v>#DIV/0!</v>
      </c>
      <c r="H63" s="610" t="e">
        <f t="shared" si="14"/>
        <v>#DIV/0!</v>
      </c>
      <c r="I63" s="15" t="s">
        <v>375</v>
      </c>
      <c r="L63" s="255"/>
    </row>
    <row r="64" spans="2:12" x14ac:dyDescent="0.3">
      <c r="B64" s="39" t="s">
        <v>373</v>
      </c>
      <c r="C64" s="635" t="e">
        <f>$C$23*C63+$C$24</f>
        <v>#N/A</v>
      </c>
      <c r="D64" s="41" t="e">
        <f>$C$23*D63+$C$24</f>
        <v>#N/A</v>
      </c>
      <c r="E64" s="635" t="e">
        <f t="shared" ref="E64:H64" si="15">$C$23*E63+$C$24</f>
        <v>#N/A</v>
      </c>
      <c r="F64" s="41" t="e">
        <f t="shared" si="15"/>
        <v>#N/A</v>
      </c>
      <c r="G64" s="635" t="e">
        <f t="shared" si="15"/>
        <v>#N/A</v>
      </c>
      <c r="H64" s="610" t="e">
        <f t="shared" si="15"/>
        <v>#N/A</v>
      </c>
      <c r="I64" s="15" t="s">
        <v>376</v>
      </c>
      <c r="L64" s="255"/>
    </row>
    <row r="65" spans="1:12" ht="15.75" thickBot="1" x14ac:dyDescent="0.35">
      <c r="B65" s="13" t="s">
        <v>374</v>
      </c>
      <c r="C65" s="637" t="e">
        <f>C64</f>
        <v>#N/A</v>
      </c>
      <c r="D65" s="358" t="e">
        <f>D64</f>
        <v>#N/A</v>
      </c>
      <c r="E65" s="637" t="e">
        <f t="shared" ref="E65:H65" si="16">E64</f>
        <v>#N/A</v>
      </c>
      <c r="F65" s="358" t="e">
        <f t="shared" si="16"/>
        <v>#N/A</v>
      </c>
      <c r="G65" s="637" t="e">
        <f t="shared" si="16"/>
        <v>#N/A</v>
      </c>
      <c r="H65" s="612" t="e">
        <f t="shared" si="16"/>
        <v>#N/A</v>
      </c>
      <c r="I65" s="16" t="s">
        <v>377</v>
      </c>
      <c r="L65" s="255"/>
    </row>
    <row r="66" spans="1:12" x14ac:dyDescent="0.3">
      <c r="L66" s="255"/>
    </row>
    <row r="67" spans="1:12" x14ac:dyDescent="0.3">
      <c r="A67" s="255"/>
      <c r="B67" s="255"/>
      <c r="C67" s="255"/>
      <c r="D67" s="255"/>
      <c r="E67" s="255"/>
      <c r="F67" s="255"/>
      <c r="G67" s="255"/>
      <c r="H67" s="255"/>
      <c r="I67" s="255"/>
      <c r="J67" s="255"/>
      <c r="K67" s="255"/>
      <c r="L67" s="255"/>
    </row>
  </sheetData>
  <sheetProtection password="CA26" sheet="1" objects="1" scenarios="1" selectLockedCells="1"/>
  <mergeCells count="7">
    <mergeCell ref="C8:D8"/>
    <mergeCell ref="C3:D3"/>
    <mergeCell ref="B2:D2"/>
    <mergeCell ref="C7:D7"/>
    <mergeCell ref="C4:D4"/>
    <mergeCell ref="C5:D5"/>
    <mergeCell ref="C6:D6"/>
  </mergeCells>
  <hyperlinks>
    <hyperlink ref="J5" location="Instructions!C35" display="Back to Instructions tab"/>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M86"/>
  <sheetViews>
    <sheetView zoomScale="90" zoomScaleNormal="90" workbookViewId="0">
      <selection activeCell="G5" sqref="G5:H5"/>
    </sheetView>
  </sheetViews>
  <sheetFormatPr defaultColWidth="9.140625" defaultRowHeight="15" x14ac:dyDescent="0.3"/>
  <cols>
    <col min="1" max="1" width="3" style="8" customWidth="1"/>
    <col min="2" max="2" width="30.85546875" style="8" customWidth="1"/>
    <col min="3" max="3" width="16.7109375" style="8" customWidth="1"/>
    <col min="4" max="4" width="16" style="8" customWidth="1"/>
    <col min="5" max="5" width="18.7109375" style="8" customWidth="1"/>
    <col min="6" max="7" width="13.85546875" style="8" customWidth="1"/>
    <col min="8" max="8" width="9.140625" style="8"/>
    <col min="9" max="9" width="9.85546875" style="8" customWidth="1"/>
    <col min="10" max="10" width="8.85546875" style="8" customWidth="1"/>
    <col min="11" max="11" width="8.42578125" style="8" customWidth="1"/>
    <col min="12" max="13" width="3.7109375" style="8" customWidth="1"/>
    <col min="14" max="16384" width="9.140625" style="8"/>
  </cols>
  <sheetData>
    <row r="1" spans="1:13" ht="15.75" thickBot="1" x14ac:dyDescent="0.35">
      <c r="M1" s="255"/>
    </row>
    <row r="2" spans="1:13" ht="18" thickBot="1" x14ac:dyDescent="0.35">
      <c r="B2" s="752" t="str">
        <f>'Version Control'!$B$2</f>
        <v>Title Block</v>
      </c>
      <c r="C2" s="753"/>
      <c r="D2" s="753"/>
      <c r="E2" s="754"/>
      <c r="M2" s="255"/>
    </row>
    <row r="3" spans="1:13" ht="16.5" customHeight="1" x14ac:dyDescent="0.3">
      <c r="B3" s="456" t="str">
        <f>'Version Control'!$B$3</f>
        <v>Test Report Template Name:</v>
      </c>
      <c r="C3" s="755" t="str">
        <f>'Version Control'!$C$3</f>
        <v xml:space="preserve">Residential Clothes Washer J2  </v>
      </c>
      <c r="D3" s="756"/>
      <c r="E3" s="757"/>
      <c r="M3" s="255"/>
    </row>
    <row r="4" spans="1:13" ht="16.5" x14ac:dyDescent="0.3">
      <c r="B4" s="233" t="str">
        <f>'Version Control'!$B$4</f>
        <v>Version Number:</v>
      </c>
      <c r="C4" s="742" t="str">
        <f>'Version Control'!$C$4</f>
        <v>v2.3</v>
      </c>
      <c r="D4" s="743"/>
      <c r="E4" s="744"/>
      <c r="M4" s="255"/>
    </row>
    <row r="5" spans="1:13" ht="16.5" x14ac:dyDescent="0.3">
      <c r="B5" s="210" t="str">
        <f>'Version Control'!$B$5</f>
        <v xml:space="preserve">Latest Template Revision: </v>
      </c>
      <c r="C5" s="739">
        <f>'Version Control'!$C$5</f>
        <v>42496</v>
      </c>
      <c r="D5" s="740"/>
      <c r="E5" s="741"/>
      <c r="G5" s="827" t="s">
        <v>208</v>
      </c>
      <c r="H5" s="827"/>
      <c r="M5" s="255"/>
    </row>
    <row r="6" spans="1:13" ht="16.5" x14ac:dyDescent="0.3">
      <c r="B6" s="210" t="str">
        <f>'Version Control'!$B$6</f>
        <v>Tab Name:</v>
      </c>
      <c r="C6" s="742" t="str">
        <f ca="1">MID(CELL("filename",A1), FIND("]", CELL("filename", A1))+ 1, 255)</f>
        <v>Tables</v>
      </c>
      <c r="D6" s="743"/>
      <c r="E6" s="744"/>
      <c r="M6" s="255"/>
    </row>
    <row r="7" spans="1:13" ht="37.5" customHeight="1" x14ac:dyDescent="0.3">
      <c r="B7" s="536" t="str">
        <f>'Version Control'!$B$7</f>
        <v>File Name:</v>
      </c>
      <c r="C7" s="748" t="str">
        <f ca="1">'Version Control'!$C$7</f>
        <v>Residential Clothes Washer J2 - v2.3.xlsx</v>
      </c>
      <c r="D7" s="749"/>
      <c r="E7" s="750"/>
      <c r="M7" s="255"/>
    </row>
    <row r="8" spans="1:13" ht="17.25" thickBot="1" x14ac:dyDescent="0.35">
      <c r="B8" s="211" t="str">
        <f>'Version Control'!$B$8</f>
        <v xml:space="preserve">Test Completion Date: </v>
      </c>
      <c r="C8" s="745" t="str">
        <f>'Version Control'!$C$8</f>
        <v>[MM/DD/YYYY]</v>
      </c>
      <c r="D8" s="746"/>
      <c r="E8" s="747"/>
      <c r="M8" s="255"/>
    </row>
    <row r="9" spans="1:13" x14ac:dyDescent="0.3">
      <c r="M9" s="255"/>
    </row>
    <row r="10" spans="1:13" ht="15.75" thickBot="1" x14ac:dyDescent="0.35">
      <c r="M10" s="255"/>
    </row>
    <row r="11" spans="1:13" x14ac:dyDescent="0.3">
      <c r="B11" s="50" t="s">
        <v>38</v>
      </c>
      <c r="C11" s="51"/>
      <c r="D11" s="51"/>
      <c r="E11" s="51"/>
      <c r="F11" s="51"/>
      <c r="G11" s="52"/>
      <c r="M11" s="255"/>
    </row>
    <row r="12" spans="1:13" x14ac:dyDescent="0.3">
      <c r="B12" s="29" t="s">
        <v>0</v>
      </c>
      <c r="C12" s="823" t="s">
        <v>16</v>
      </c>
      <c r="D12" s="824"/>
      <c r="E12" s="825"/>
      <c r="F12" s="823" t="s">
        <v>298</v>
      </c>
      <c r="G12" s="826"/>
      <c r="M12" s="255"/>
    </row>
    <row r="13" spans="1:13" x14ac:dyDescent="0.3">
      <c r="B13" s="29" t="s">
        <v>1</v>
      </c>
      <c r="C13" s="54" t="s">
        <v>2</v>
      </c>
      <c r="D13" s="54" t="s">
        <v>3</v>
      </c>
      <c r="E13" s="54" t="s">
        <v>4</v>
      </c>
      <c r="F13" s="54" t="s">
        <v>5</v>
      </c>
      <c r="G13" s="55" t="s">
        <v>6</v>
      </c>
      <c r="M13" s="255"/>
    </row>
    <row r="14" spans="1:13" x14ac:dyDescent="0.3">
      <c r="B14" s="57" t="s">
        <v>7</v>
      </c>
      <c r="C14" s="54">
        <v>0</v>
      </c>
      <c r="D14" s="54">
        <v>0</v>
      </c>
      <c r="E14" s="54">
        <v>0</v>
      </c>
      <c r="F14" s="54">
        <v>0.14000000000000001</v>
      </c>
      <c r="G14" s="55">
        <v>0.05</v>
      </c>
      <c r="M14" s="255"/>
    </row>
    <row r="15" spans="1:13" x14ac:dyDescent="0.3">
      <c r="B15" s="57" t="s">
        <v>8</v>
      </c>
      <c r="C15" s="54">
        <v>0</v>
      </c>
      <c r="D15" s="54">
        <v>0.63</v>
      </c>
      <c r="E15" s="54">
        <v>0.14000000000000001</v>
      </c>
      <c r="F15" s="54">
        <v>0</v>
      </c>
      <c r="G15" s="55">
        <v>0.09</v>
      </c>
      <c r="M15" s="255"/>
    </row>
    <row r="16" spans="1:13" x14ac:dyDescent="0.3">
      <c r="A16" s="127"/>
      <c r="B16" s="313" t="s">
        <v>301</v>
      </c>
      <c r="C16" s="314">
        <v>0</v>
      </c>
      <c r="D16" s="314">
        <v>0</v>
      </c>
      <c r="E16" s="314">
        <v>0</v>
      </c>
      <c r="F16" s="314">
        <v>0</v>
      </c>
      <c r="G16" s="315">
        <v>0</v>
      </c>
      <c r="M16" s="255"/>
    </row>
    <row r="17" spans="1:13" x14ac:dyDescent="0.3">
      <c r="A17" s="127"/>
      <c r="B17" s="313" t="s">
        <v>302</v>
      </c>
      <c r="C17" s="314">
        <v>0</v>
      </c>
      <c r="D17" s="314">
        <v>0</v>
      </c>
      <c r="E17" s="314">
        <v>0.27</v>
      </c>
      <c r="F17" s="314">
        <v>0.27</v>
      </c>
      <c r="G17" s="315">
        <v>0.27</v>
      </c>
      <c r="M17" s="255"/>
    </row>
    <row r="18" spans="1:13" x14ac:dyDescent="0.3">
      <c r="A18" s="127"/>
      <c r="B18" s="313" t="s">
        <v>299</v>
      </c>
      <c r="C18" s="314">
        <v>0</v>
      </c>
      <c r="D18" s="314">
        <v>0</v>
      </c>
      <c r="E18" s="314">
        <v>0.49</v>
      </c>
      <c r="F18" s="314">
        <v>0.49</v>
      </c>
      <c r="G18" s="315">
        <v>0.49</v>
      </c>
      <c r="M18" s="255"/>
    </row>
    <row r="19" spans="1:13" x14ac:dyDescent="0.3">
      <c r="A19" s="127"/>
      <c r="B19" s="313" t="s">
        <v>300</v>
      </c>
      <c r="C19" s="314">
        <v>0</v>
      </c>
      <c r="D19" s="314">
        <v>0</v>
      </c>
      <c r="E19" s="314">
        <v>0.22</v>
      </c>
      <c r="F19" s="314">
        <v>0.22</v>
      </c>
      <c r="G19" s="315">
        <v>0.22</v>
      </c>
      <c r="M19" s="255"/>
    </row>
    <row r="20" spans="1:13" ht="15.75" thickBot="1" x14ac:dyDescent="0.35">
      <c r="B20" s="312" t="s">
        <v>9</v>
      </c>
      <c r="C20" s="101">
        <v>1</v>
      </c>
      <c r="D20" s="56">
        <v>0.37</v>
      </c>
      <c r="E20" s="56">
        <v>0.37</v>
      </c>
      <c r="F20" s="56">
        <v>0.37</v>
      </c>
      <c r="G20" s="59">
        <v>0.37</v>
      </c>
      <c r="M20" s="255"/>
    </row>
    <row r="21" spans="1:13" ht="15.75" thickBot="1" x14ac:dyDescent="0.35">
      <c r="B21" s="47"/>
      <c r="C21" s="42"/>
      <c r="D21" s="42"/>
      <c r="E21" s="42"/>
      <c r="F21" s="42"/>
      <c r="G21" s="42"/>
      <c r="M21" s="255"/>
    </row>
    <row r="22" spans="1:13" x14ac:dyDescent="0.3">
      <c r="B22" s="50" t="s">
        <v>40</v>
      </c>
      <c r="C22" s="51"/>
      <c r="D22" s="52"/>
      <c r="M22" s="255"/>
    </row>
    <row r="23" spans="1:13" x14ac:dyDescent="0.3">
      <c r="B23" s="29" t="s">
        <v>39</v>
      </c>
      <c r="C23" s="27" t="s">
        <v>10</v>
      </c>
      <c r="D23" s="28" t="s">
        <v>11</v>
      </c>
      <c r="M23" s="255"/>
    </row>
    <row r="24" spans="1:13" x14ac:dyDescent="0.3">
      <c r="B24" s="26" t="s">
        <v>17</v>
      </c>
      <c r="C24" s="54">
        <v>0.72</v>
      </c>
      <c r="D24" s="55">
        <v>0.12</v>
      </c>
      <c r="M24" s="255"/>
    </row>
    <row r="25" spans="1:13" x14ac:dyDescent="0.3">
      <c r="B25" s="26" t="s">
        <v>18</v>
      </c>
      <c r="C25" s="54" t="s">
        <v>37</v>
      </c>
      <c r="D25" s="55">
        <v>0.74</v>
      </c>
      <c r="M25" s="255"/>
    </row>
    <row r="26" spans="1:13" ht="15.75" thickBot="1" x14ac:dyDescent="0.35">
      <c r="B26" s="60" t="s">
        <v>19</v>
      </c>
      <c r="C26" s="56">
        <v>0.28000000000000003</v>
      </c>
      <c r="D26" s="59">
        <v>0.14000000000000001</v>
      </c>
      <c r="M26" s="255"/>
    </row>
    <row r="27" spans="1:13" ht="15.75" thickBot="1" x14ac:dyDescent="0.35">
      <c r="L27" s="61"/>
      <c r="M27" s="255"/>
    </row>
    <row r="28" spans="1:13" x14ac:dyDescent="0.3">
      <c r="B28" s="62" t="s">
        <v>41</v>
      </c>
      <c r="C28" s="63"/>
      <c r="D28" s="51"/>
      <c r="E28" s="51"/>
      <c r="F28" s="51"/>
      <c r="G28" s="51"/>
      <c r="H28" s="51"/>
      <c r="I28" s="51"/>
      <c r="J28" s="51"/>
      <c r="K28" s="52"/>
      <c r="L28" s="61"/>
      <c r="M28" s="255"/>
    </row>
    <row r="29" spans="1:13" x14ac:dyDescent="0.3">
      <c r="B29" s="64" t="s">
        <v>22</v>
      </c>
      <c r="C29" s="65"/>
      <c r="D29" s="66"/>
      <c r="E29" s="53"/>
      <c r="F29" s="65" t="s">
        <v>23</v>
      </c>
      <c r="G29" s="67"/>
      <c r="H29" s="68" t="s">
        <v>24</v>
      </c>
      <c r="I29" s="67"/>
      <c r="J29" s="68" t="s">
        <v>25</v>
      </c>
      <c r="K29" s="69"/>
      <c r="L29" s="61"/>
      <c r="M29" s="255"/>
    </row>
    <row r="30" spans="1:13" ht="12.75" customHeight="1" x14ac:dyDescent="0.3">
      <c r="B30" s="70" t="s">
        <v>124</v>
      </c>
      <c r="C30" s="71"/>
      <c r="D30" s="72" t="s">
        <v>121</v>
      </c>
      <c r="E30" s="73"/>
      <c r="F30" s="821" t="s">
        <v>20</v>
      </c>
      <c r="G30" s="822" t="s">
        <v>21</v>
      </c>
      <c r="H30" s="822" t="s">
        <v>20</v>
      </c>
      <c r="I30" s="822" t="s">
        <v>21</v>
      </c>
      <c r="J30" s="822" t="s">
        <v>20</v>
      </c>
      <c r="K30" s="820" t="s">
        <v>21</v>
      </c>
      <c r="L30" s="61"/>
      <c r="M30" s="255"/>
    </row>
    <row r="31" spans="1:13" x14ac:dyDescent="0.3">
      <c r="B31" s="74" t="s">
        <v>123</v>
      </c>
      <c r="C31" s="75" t="s">
        <v>122</v>
      </c>
      <c r="D31" s="75" t="s">
        <v>123</v>
      </c>
      <c r="E31" s="75" t="s">
        <v>122</v>
      </c>
      <c r="F31" s="822"/>
      <c r="G31" s="822"/>
      <c r="H31" s="822"/>
      <c r="I31" s="822"/>
      <c r="J31" s="822"/>
      <c r="K31" s="820"/>
      <c r="L31" s="61"/>
      <c r="M31" s="255"/>
    </row>
    <row r="32" spans="1:13" x14ac:dyDescent="0.3">
      <c r="B32" s="76">
        <v>0</v>
      </c>
      <c r="C32" s="77">
        <v>0.8</v>
      </c>
      <c r="D32" s="78">
        <v>0</v>
      </c>
      <c r="E32" s="78">
        <v>22.7</v>
      </c>
      <c r="F32" s="79">
        <v>3</v>
      </c>
      <c r="G32" s="80">
        <v>1.36</v>
      </c>
      <c r="H32" s="80">
        <v>3</v>
      </c>
      <c r="I32" s="80">
        <v>1.36</v>
      </c>
      <c r="J32" s="80">
        <v>3</v>
      </c>
      <c r="K32" s="81">
        <v>1.36</v>
      </c>
      <c r="L32" s="61"/>
      <c r="M32" s="255"/>
    </row>
    <row r="33" spans="2:13" x14ac:dyDescent="0.3">
      <c r="B33" s="82">
        <v>0.8</v>
      </c>
      <c r="C33" s="83">
        <v>0.9</v>
      </c>
      <c r="D33" s="78">
        <v>22.7</v>
      </c>
      <c r="E33" s="78">
        <v>25.5</v>
      </c>
      <c r="F33" s="84">
        <v>3</v>
      </c>
      <c r="G33" s="85">
        <v>1.36</v>
      </c>
      <c r="H33" s="85">
        <v>3.5</v>
      </c>
      <c r="I33" s="85">
        <v>1.59</v>
      </c>
      <c r="J33" s="85">
        <v>3.25</v>
      </c>
      <c r="K33" s="86">
        <v>1.47</v>
      </c>
      <c r="L33" s="61"/>
      <c r="M33" s="255"/>
    </row>
    <row r="34" spans="2:13" x14ac:dyDescent="0.3">
      <c r="B34" s="82">
        <v>0.9</v>
      </c>
      <c r="C34" s="83">
        <v>1</v>
      </c>
      <c r="D34" s="78">
        <v>25.5</v>
      </c>
      <c r="E34" s="78">
        <v>28.3</v>
      </c>
      <c r="F34" s="84">
        <v>3</v>
      </c>
      <c r="G34" s="85">
        <v>1.36</v>
      </c>
      <c r="H34" s="85">
        <v>3.9</v>
      </c>
      <c r="I34" s="85">
        <v>1.77</v>
      </c>
      <c r="J34" s="85">
        <v>3.45</v>
      </c>
      <c r="K34" s="86">
        <v>1.56</v>
      </c>
      <c r="L34" s="61"/>
      <c r="M34" s="255"/>
    </row>
    <row r="35" spans="2:13" x14ac:dyDescent="0.3">
      <c r="B35" s="82">
        <v>1</v>
      </c>
      <c r="C35" s="83">
        <v>1.1000000000000001</v>
      </c>
      <c r="D35" s="78">
        <v>28.3</v>
      </c>
      <c r="E35" s="78">
        <v>31.1</v>
      </c>
      <c r="F35" s="84">
        <v>3</v>
      </c>
      <c r="G35" s="85">
        <v>1.36</v>
      </c>
      <c r="H35" s="85">
        <v>4.3</v>
      </c>
      <c r="I35" s="85">
        <v>1.95</v>
      </c>
      <c r="J35" s="85">
        <v>3.65</v>
      </c>
      <c r="K35" s="86">
        <v>1.66</v>
      </c>
      <c r="L35" s="61"/>
      <c r="M35" s="255"/>
    </row>
    <row r="36" spans="2:13" x14ac:dyDescent="0.3">
      <c r="B36" s="82">
        <v>1.1000000000000001</v>
      </c>
      <c r="C36" s="83">
        <v>1.2</v>
      </c>
      <c r="D36" s="78">
        <v>31.1</v>
      </c>
      <c r="E36" s="78">
        <v>34</v>
      </c>
      <c r="F36" s="84">
        <v>3</v>
      </c>
      <c r="G36" s="85">
        <v>1.36</v>
      </c>
      <c r="H36" s="85">
        <v>4.7</v>
      </c>
      <c r="I36" s="85">
        <v>2.13</v>
      </c>
      <c r="J36" s="85">
        <v>3.85</v>
      </c>
      <c r="K36" s="86">
        <v>1.75</v>
      </c>
      <c r="L36" s="61"/>
      <c r="M36" s="255"/>
    </row>
    <row r="37" spans="2:13" x14ac:dyDescent="0.3">
      <c r="B37" s="82">
        <v>1.2</v>
      </c>
      <c r="C37" s="83">
        <v>1.3</v>
      </c>
      <c r="D37" s="78">
        <v>34</v>
      </c>
      <c r="E37" s="78">
        <v>36.799999999999997</v>
      </c>
      <c r="F37" s="84">
        <v>3</v>
      </c>
      <c r="G37" s="85">
        <v>1.36</v>
      </c>
      <c r="H37" s="85">
        <v>5.0999999999999996</v>
      </c>
      <c r="I37" s="85">
        <v>2.31</v>
      </c>
      <c r="J37" s="85">
        <v>4.05</v>
      </c>
      <c r="K37" s="86">
        <v>1.84</v>
      </c>
      <c r="L37" s="61"/>
      <c r="M37" s="255"/>
    </row>
    <row r="38" spans="2:13" x14ac:dyDescent="0.3">
      <c r="B38" s="82">
        <v>1.3</v>
      </c>
      <c r="C38" s="83">
        <v>1.4</v>
      </c>
      <c r="D38" s="78">
        <v>36.799999999999997</v>
      </c>
      <c r="E38" s="78">
        <v>39.6</v>
      </c>
      <c r="F38" s="84">
        <v>3</v>
      </c>
      <c r="G38" s="85">
        <v>1.36</v>
      </c>
      <c r="H38" s="85">
        <v>5.5</v>
      </c>
      <c r="I38" s="85">
        <v>2.4900000000000002</v>
      </c>
      <c r="J38" s="85">
        <v>4.25</v>
      </c>
      <c r="K38" s="86">
        <v>1.93</v>
      </c>
      <c r="L38" s="61"/>
      <c r="M38" s="255"/>
    </row>
    <row r="39" spans="2:13" x14ac:dyDescent="0.3">
      <c r="B39" s="82">
        <v>1.4</v>
      </c>
      <c r="C39" s="83">
        <v>1.5</v>
      </c>
      <c r="D39" s="78">
        <v>39.6</v>
      </c>
      <c r="E39" s="78">
        <v>42.5</v>
      </c>
      <c r="F39" s="84">
        <v>3</v>
      </c>
      <c r="G39" s="85">
        <v>1.36</v>
      </c>
      <c r="H39" s="85">
        <v>5.9</v>
      </c>
      <c r="I39" s="85">
        <v>2.68</v>
      </c>
      <c r="J39" s="85">
        <v>4.45</v>
      </c>
      <c r="K39" s="86">
        <v>2.02</v>
      </c>
      <c r="L39" s="61"/>
      <c r="M39" s="255"/>
    </row>
    <row r="40" spans="2:13" x14ac:dyDescent="0.3">
      <c r="B40" s="82">
        <v>1.5</v>
      </c>
      <c r="C40" s="83">
        <v>1.6</v>
      </c>
      <c r="D40" s="78">
        <v>42.5</v>
      </c>
      <c r="E40" s="78">
        <v>45.3</v>
      </c>
      <c r="F40" s="84">
        <v>3</v>
      </c>
      <c r="G40" s="85">
        <v>1.36</v>
      </c>
      <c r="H40" s="85">
        <v>6.4</v>
      </c>
      <c r="I40" s="85">
        <v>2.9</v>
      </c>
      <c r="J40" s="85">
        <v>4.7</v>
      </c>
      <c r="K40" s="86">
        <v>2.13</v>
      </c>
      <c r="L40" s="61"/>
      <c r="M40" s="255"/>
    </row>
    <row r="41" spans="2:13" x14ac:dyDescent="0.3">
      <c r="B41" s="82">
        <v>1.6</v>
      </c>
      <c r="C41" s="83">
        <v>1.7</v>
      </c>
      <c r="D41" s="78">
        <v>45.3</v>
      </c>
      <c r="E41" s="78">
        <v>48.1</v>
      </c>
      <c r="F41" s="84">
        <v>3</v>
      </c>
      <c r="G41" s="85">
        <v>1.36</v>
      </c>
      <c r="H41" s="85">
        <v>6.8</v>
      </c>
      <c r="I41" s="85">
        <v>3.08</v>
      </c>
      <c r="J41" s="85">
        <v>4.9000000000000004</v>
      </c>
      <c r="K41" s="86">
        <v>2.2200000000000002</v>
      </c>
      <c r="L41" s="61"/>
      <c r="M41" s="255"/>
    </row>
    <row r="42" spans="2:13" x14ac:dyDescent="0.3">
      <c r="B42" s="82">
        <v>1.7</v>
      </c>
      <c r="C42" s="83">
        <v>1.8</v>
      </c>
      <c r="D42" s="78">
        <v>48.1</v>
      </c>
      <c r="E42" s="78">
        <v>51</v>
      </c>
      <c r="F42" s="84">
        <v>3</v>
      </c>
      <c r="G42" s="85">
        <v>1.36</v>
      </c>
      <c r="H42" s="85">
        <v>7.2</v>
      </c>
      <c r="I42" s="85">
        <v>3.27</v>
      </c>
      <c r="J42" s="85">
        <v>5.0999999999999996</v>
      </c>
      <c r="K42" s="86">
        <v>2.31</v>
      </c>
      <c r="L42" s="61"/>
      <c r="M42" s="255"/>
    </row>
    <row r="43" spans="2:13" x14ac:dyDescent="0.3">
      <c r="B43" s="82">
        <v>1.8</v>
      </c>
      <c r="C43" s="83">
        <v>1.9</v>
      </c>
      <c r="D43" s="78">
        <v>51</v>
      </c>
      <c r="E43" s="78">
        <v>53.8</v>
      </c>
      <c r="F43" s="84">
        <v>3</v>
      </c>
      <c r="G43" s="85">
        <v>1.36</v>
      </c>
      <c r="H43" s="85">
        <v>7.6</v>
      </c>
      <c r="I43" s="85">
        <v>3.45</v>
      </c>
      <c r="J43" s="85">
        <v>5.3</v>
      </c>
      <c r="K43" s="86">
        <v>2.4</v>
      </c>
      <c r="L43" s="61"/>
      <c r="M43" s="255"/>
    </row>
    <row r="44" spans="2:13" x14ac:dyDescent="0.3">
      <c r="B44" s="82">
        <v>1.9</v>
      </c>
      <c r="C44" s="83">
        <v>2</v>
      </c>
      <c r="D44" s="78">
        <v>53.8</v>
      </c>
      <c r="E44" s="78">
        <v>56.6</v>
      </c>
      <c r="F44" s="84">
        <v>3</v>
      </c>
      <c r="G44" s="85">
        <v>1.36</v>
      </c>
      <c r="H44" s="85">
        <v>8</v>
      </c>
      <c r="I44" s="85">
        <v>3.63</v>
      </c>
      <c r="J44" s="85">
        <v>5.5</v>
      </c>
      <c r="K44" s="86">
        <v>2.4900000000000002</v>
      </c>
      <c r="L44" s="61"/>
      <c r="M44" s="255"/>
    </row>
    <row r="45" spans="2:13" x14ac:dyDescent="0.3">
      <c r="B45" s="82">
        <v>2</v>
      </c>
      <c r="C45" s="83">
        <v>2.1</v>
      </c>
      <c r="D45" s="78">
        <v>56.6</v>
      </c>
      <c r="E45" s="78">
        <v>59.5</v>
      </c>
      <c r="F45" s="84">
        <v>3</v>
      </c>
      <c r="G45" s="85">
        <v>1.36</v>
      </c>
      <c r="H45" s="85">
        <v>8.4</v>
      </c>
      <c r="I45" s="85">
        <v>3.81</v>
      </c>
      <c r="J45" s="85">
        <v>5.7</v>
      </c>
      <c r="K45" s="86">
        <v>2.59</v>
      </c>
      <c r="L45" s="61"/>
      <c r="M45" s="255"/>
    </row>
    <row r="46" spans="2:13" x14ac:dyDescent="0.3">
      <c r="B46" s="82">
        <v>2.1</v>
      </c>
      <c r="C46" s="83">
        <v>2.2000000000000002</v>
      </c>
      <c r="D46" s="78">
        <v>59.5</v>
      </c>
      <c r="E46" s="78">
        <v>62.3</v>
      </c>
      <c r="F46" s="84">
        <v>3</v>
      </c>
      <c r="G46" s="85">
        <v>1.36</v>
      </c>
      <c r="H46" s="85">
        <v>8.8000000000000007</v>
      </c>
      <c r="I46" s="85">
        <v>3.99</v>
      </c>
      <c r="J46" s="85">
        <v>5.9</v>
      </c>
      <c r="K46" s="86">
        <v>2.68</v>
      </c>
      <c r="L46" s="61"/>
      <c r="M46" s="255"/>
    </row>
    <row r="47" spans="2:13" x14ac:dyDescent="0.3">
      <c r="B47" s="82">
        <v>2.2000000000000002</v>
      </c>
      <c r="C47" s="83">
        <v>2.2999999999999998</v>
      </c>
      <c r="D47" s="78">
        <v>62.3</v>
      </c>
      <c r="E47" s="78">
        <v>65.099999999999994</v>
      </c>
      <c r="F47" s="84">
        <v>3</v>
      </c>
      <c r="G47" s="85">
        <v>1.36</v>
      </c>
      <c r="H47" s="85">
        <v>9.1999999999999993</v>
      </c>
      <c r="I47" s="85">
        <v>4.17</v>
      </c>
      <c r="J47" s="85">
        <v>6.1</v>
      </c>
      <c r="K47" s="86">
        <v>2.77</v>
      </c>
      <c r="L47" s="61"/>
      <c r="M47" s="255"/>
    </row>
    <row r="48" spans="2:13" x14ac:dyDescent="0.3">
      <c r="B48" s="82">
        <v>2.2999999999999998</v>
      </c>
      <c r="C48" s="83">
        <v>2.4</v>
      </c>
      <c r="D48" s="78">
        <v>65.099999999999994</v>
      </c>
      <c r="E48" s="78">
        <v>68</v>
      </c>
      <c r="F48" s="84">
        <v>3</v>
      </c>
      <c r="G48" s="85">
        <v>1.36</v>
      </c>
      <c r="H48" s="85">
        <v>9.6</v>
      </c>
      <c r="I48" s="85">
        <v>4.3499999999999996</v>
      </c>
      <c r="J48" s="85">
        <v>6.3</v>
      </c>
      <c r="K48" s="86">
        <v>2.86</v>
      </c>
      <c r="L48" s="61"/>
      <c r="M48" s="255"/>
    </row>
    <row r="49" spans="2:13" x14ac:dyDescent="0.3">
      <c r="B49" s="82">
        <v>2.4</v>
      </c>
      <c r="C49" s="83">
        <v>2.5</v>
      </c>
      <c r="D49" s="78">
        <v>68</v>
      </c>
      <c r="E49" s="78">
        <v>70.8</v>
      </c>
      <c r="F49" s="84">
        <v>3</v>
      </c>
      <c r="G49" s="85">
        <v>1.36</v>
      </c>
      <c r="H49" s="85">
        <v>10</v>
      </c>
      <c r="I49" s="85">
        <v>4.54</v>
      </c>
      <c r="J49" s="85">
        <v>6.5</v>
      </c>
      <c r="K49" s="86">
        <v>2.95</v>
      </c>
      <c r="L49" s="61"/>
      <c r="M49" s="255"/>
    </row>
    <row r="50" spans="2:13" x14ac:dyDescent="0.3">
      <c r="B50" s="82">
        <v>2.5</v>
      </c>
      <c r="C50" s="83">
        <v>2.6</v>
      </c>
      <c r="D50" s="78">
        <v>70.8</v>
      </c>
      <c r="E50" s="78">
        <v>73.599999999999994</v>
      </c>
      <c r="F50" s="84">
        <v>3</v>
      </c>
      <c r="G50" s="85">
        <v>1.36</v>
      </c>
      <c r="H50" s="85">
        <v>10.5</v>
      </c>
      <c r="I50" s="85">
        <v>4.76</v>
      </c>
      <c r="J50" s="85">
        <v>6.75</v>
      </c>
      <c r="K50" s="86">
        <v>3.06</v>
      </c>
      <c r="L50" s="61"/>
      <c r="M50" s="255"/>
    </row>
    <row r="51" spans="2:13" x14ac:dyDescent="0.3">
      <c r="B51" s="82">
        <v>2.6</v>
      </c>
      <c r="C51" s="83">
        <v>2.7</v>
      </c>
      <c r="D51" s="78">
        <v>73.599999999999994</v>
      </c>
      <c r="E51" s="78">
        <v>76.5</v>
      </c>
      <c r="F51" s="84">
        <v>3</v>
      </c>
      <c r="G51" s="85">
        <v>1.36</v>
      </c>
      <c r="H51" s="85">
        <v>10.9</v>
      </c>
      <c r="I51" s="85">
        <v>4.9400000000000004</v>
      </c>
      <c r="J51" s="85">
        <v>6.95</v>
      </c>
      <c r="K51" s="86">
        <v>3.15</v>
      </c>
      <c r="L51" s="61"/>
      <c r="M51" s="255"/>
    </row>
    <row r="52" spans="2:13" x14ac:dyDescent="0.3">
      <c r="B52" s="82">
        <v>2.7</v>
      </c>
      <c r="C52" s="83">
        <v>2.8</v>
      </c>
      <c r="D52" s="78">
        <v>76.5</v>
      </c>
      <c r="E52" s="78">
        <v>79.3</v>
      </c>
      <c r="F52" s="84">
        <v>3</v>
      </c>
      <c r="G52" s="85">
        <v>1.36</v>
      </c>
      <c r="H52" s="85">
        <v>11.3</v>
      </c>
      <c r="I52" s="85">
        <v>5.13</v>
      </c>
      <c r="J52" s="85">
        <v>7.15</v>
      </c>
      <c r="K52" s="86">
        <v>3.24</v>
      </c>
      <c r="L52" s="61"/>
      <c r="M52" s="255"/>
    </row>
    <row r="53" spans="2:13" x14ac:dyDescent="0.3">
      <c r="B53" s="82">
        <v>2.8</v>
      </c>
      <c r="C53" s="83">
        <v>2.9</v>
      </c>
      <c r="D53" s="78">
        <v>79.3</v>
      </c>
      <c r="E53" s="78">
        <v>82.1</v>
      </c>
      <c r="F53" s="84">
        <v>3</v>
      </c>
      <c r="G53" s="85">
        <v>1.36</v>
      </c>
      <c r="H53" s="85">
        <v>11.7</v>
      </c>
      <c r="I53" s="85">
        <v>5.31</v>
      </c>
      <c r="J53" s="85">
        <v>7.35</v>
      </c>
      <c r="K53" s="86">
        <v>3.33</v>
      </c>
      <c r="L53" s="61"/>
      <c r="M53" s="255"/>
    </row>
    <row r="54" spans="2:13" x14ac:dyDescent="0.3">
      <c r="B54" s="82">
        <v>2.9</v>
      </c>
      <c r="C54" s="83">
        <v>3</v>
      </c>
      <c r="D54" s="78">
        <v>82.1</v>
      </c>
      <c r="E54" s="78">
        <v>85</v>
      </c>
      <c r="F54" s="84">
        <v>3</v>
      </c>
      <c r="G54" s="85">
        <v>1.36</v>
      </c>
      <c r="H54" s="85">
        <v>12.1</v>
      </c>
      <c r="I54" s="85">
        <v>5.49</v>
      </c>
      <c r="J54" s="85">
        <v>7.55</v>
      </c>
      <c r="K54" s="86">
        <v>3.42</v>
      </c>
      <c r="L54" s="61"/>
      <c r="M54" s="255"/>
    </row>
    <row r="55" spans="2:13" x14ac:dyDescent="0.3">
      <c r="B55" s="82">
        <v>3</v>
      </c>
      <c r="C55" s="83">
        <v>3.1</v>
      </c>
      <c r="D55" s="78">
        <v>85</v>
      </c>
      <c r="E55" s="78">
        <v>87.8</v>
      </c>
      <c r="F55" s="84">
        <v>3</v>
      </c>
      <c r="G55" s="85">
        <v>1.36</v>
      </c>
      <c r="H55" s="85">
        <v>12.5</v>
      </c>
      <c r="I55" s="85">
        <v>5.67</v>
      </c>
      <c r="J55" s="85">
        <v>7.75</v>
      </c>
      <c r="K55" s="86">
        <v>3.52</v>
      </c>
      <c r="L55" s="61"/>
      <c r="M55" s="255"/>
    </row>
    <row r="56" spans="2:13" x14ac:dyDescent="0.3">
      <c r="B56" s="82">
        <v>3.1</v>
      </c>
      <c r="C56" s="83">
        <v>3.2</v>
      </c>
      <c r="D56" s="78">
        <v>87.8</v>
      </c>
      <c r="E56" s="78">
        <v>90.6</v>
      </c>
      <c r="F56" s="84">
        <v>3</v>
      </c>
      <c r="G56" s="85">
        <v>1.36</v>
      </c>
      <c r="H56" s="85">
        <v>12.9</v>
      </c>
      <c r="I56" s="85">
        <v>5.85</v>
      </c>
      <c r="J56" s="85">
        <v>7.95</v>
      </c>
      <c r="K56" s="86">
        <v>3.61</v>
      </c>
      <c r="M56" s="255"/>
    </row>
    <row r="57" spans="2:13" x14ac:dyDescent="0.3">
      <c r="B57" s="82">
        <v>3.2</v>
      </c>
      <c r="C57" s="83">
        <v>3.3</v>
      </c>
      <c r="D57" s="78">
        <v>90.6</v>
      </c>
      <c r="E57" s="78">
        <v>93.4</v>
      </c>
      <c r="F57" s="84">
        <v>3</v>
      </c>
      <c r="G57" s="85">
        <v>1.36</v>
      </c>
      <c r="H57" s="85">
        <v>13.3</v>
      </c>
      <c r="I57" s="85">
        <v>6.03</v>
      </c>
      <c r="J57" s="85">
        <v>8.15</v>
      </c>
      <c r="K57" s="86">
        <v>3.7</v>
      </c>
      <c r="M57" s="255"/>
    </row>
    <row r="58" spans="2:13" x14ac:dyDescent="0.3">
      <c r="B58" s="82">
        <v>3.3</v>
      </c>
      <c r="C58" s="83">
        <v>3.4</v>
      </c>
      <c r="D58" s="78">
        <v>93.4</v>
      </c>
      <c r="E58" s="78">
        <v>96.3</v>
      </c>
      <c r="F58" s="84">
        <v>3</v>
      </c>
      <c r="G58" s="85">
        <v>1.36</v>
      </c>
      <c r="H58" s="85">
        <v>13.7</v>
      </c>
      <c r="I58" s="85">
        <v>6.21</v>
      </c>
      <c r="J58" s="85">
        <v>8.35</v>
      </c>
      <c r="K58" s="86">
        <v>3.79</v>
      </c>
      <c r="M58" s="255"/>
    </row>
    <row r="59" spans="2:13" x14ac:dyDescent="0.3">
      <c r="B59" s="82">
        <v>3.4</v>
      </c>
      <c r="C59" s="83">
        <v>3.5</v>
      </c>
      <c r="D59" s="78">
        <v>96.3</v>
      </c>
      <c r="E59" s="78">
        <v>99.1</v>
      </c>
      <c r="F59" s="84">
        <v>3</v>
      </c>
      <c r="G59" s="85">
        <v>1.36</v>
      </c>
      <c r="H59" s="85">
        <v>14.1</v>
      </c>
      <c r="I59" s="85">
        <v>6.4</v>
      </c>
      <c r="J59" s="85">
        <v>8.5500000000000007</v>
      </c>
      <c r="K59" s="86">
        <v>3.88</v>
      </c>
      <c r="M59" s="255"/>
    </row>
    <row r="60" spans="2:13" x14ac:dyDescent="0.3">
      <c r="B60" s="87">
        <v>3.5</v>
      </c>
      <c r="C60" s="88">
        <v>3.6</v>
      </c>
      <c r="D60" s="78">
        <v>99.1</v>
      </c>
      <c r="E60" s="78">
        <v>101.9</v>
      </c>
      <c r="F60" s="84">
        <v>3</v>
      </c>
      <c r="G60" s="85">
        <v>1.36</v>
      </c>
      <c r="H60" s="85">
        <v>14.6</v>
      </c>
      <c r="I60" s="85">
        <v>6.62</v>
      </c>
      <c r="J60" s="85">
        <v>8.8000000000000007</v>
      </c>
      <c r="K60" s="86">
        <v>3.99</v>
      </c>
      <c r="M60" s="255"/>
    </row>
    <row r="61" spans="2:13" x14ac:dyDescent="0.3">
      <c r="B61" s="89">
        <v>3.6</v>
      </c>
      <c r="C61" s="90">
        <v>3.7</v>
      </c>
      <c r="D61" s="91">
        <v>101.9</v>
      </c>
      <c r="E61" s="92">
        <v>104.8</v>
      </c>
      <c r="F61" s="93">
        <v>3</v>
      </c>
      <c r="G61" s="94">
        <v>1.36</v>
      </c>
      <c r="H61" s="94">
        <v>15</v>
      </c>
      <c r="I61" s="94">
        <v>6.8</v>
      </c>
      <c r="J61" s="94">
        <v>9</v>
      </c>
      <c r="K61" s="95">
        <v>4.08</v>
      </c>
      <c r="M61" s="255"/>
    </row>
    <row r="62" spans="2:13" x14ac:dyDescent="0.3">
      <c r="B62" s="89">
        <v>3.7</v>
      </c>
      <c r="C62" s="90">
        <v>3.8</v>
      </c>
      <c r="D62" s="78">
        <v>104.8</v>
      </c>
      <c r="E62" s="78">
        <v>107.6</v>
      </c>
      <c r="F62" s="96">
        <v>3</v>
      </c>
      <c r="G62" s="96">
        <v>1.36</v>
      </c>
      <c r="H62" s="96">
        <v>15.4</v>
      </c>
      <c r="I62" s="96">
        <v>6.99</v>
      </c>
      <c r="J62" s="96">
        <v>9.1999999999999993</v>
      </c>
      <c r="K62" s="97">
        <v>4.17</v>
      </c>
      <c r="M62" s="255"/>
    </row>
    <row r="63" spans="2:13" x14ac:dyDescent="0.3">
      <c r="B63" s="89">
        <v>3.8</v>
      </c>
      <c r="C63" s="90">
        <v>3.9</v>
      </c>
      <c r="D63" s="54">
        <v>107.6</v>
      </c>
      <c r="E63" s="54">
        <v>110.4</v>
      </c>
      <c r="F63" s="93">
        <v>3</v>
      </c>
      <c r="G63" s="94">
        <v>1.36</v>
      </c>
      <c r="H63" s="96">
        <v>15.8</v>
      </c>
      <c r="I63" s="96">
        <v>7.16</v>
      </c>
      <c r="J63" s="94">
        <v>9.4</v>
      </c>
      <c r="K63" s="97">
        <v>4.26</v>
      </c>
      <c r="M63" s="255"/>
    </row>
    <row r="64" spans="2:13" x14ac:dyDescent="0.3">
      <c r="B64" s="89">
        <v>3.9</v>
      </c>
      <c r="C64" s="90">
        <v>4</v>
      </c>
      <c r="D64" s="54">
        <v>110.4</v>
      </c>
      <c r="E64" s="54">
        <v>113.3</v>
      </c>
      <c r="F64" s="96">
        <v>3</v>
      </c>
      <c r="G64" s="96">
        <v>1.36</v>
      </c>
      <c r="H64" s="96">
        <v>16.2</v>
      </c>
      <c r="I64" s="96">
        <v>7.34</v>
      </c>
      <c r="J64" s="96">
        <v>9.6</v>
      </c>
      <c r="K64" s="97">
        <v>4.3499999999999996</v>
      </c>
      <c r="M64" s="255"/>
    </row>
    <row r="65" spans="2:13" x14ac:dyDescent="0.3">
      <c r="B65" s="89">
        <v>4</v>
      </c>
      <c r="C65" s="90">
        <v>4.0999999999999996</v>
      </c>
      <c r="D65" s="54">
        <v>113.3</v>
      </c>
      <c r="E65" s="54">
        <v>116.1</v>
      </c>
      <c r="F65" s="93">
        <v>3</v>
      </c>
      <c r="G65" s="94">
        <v>1.36</v>
      </c>
      <c r="H65" s="96">
        <v>16.600000000000001</v>
      </c>
      <c r="I65" s="96">
        <v>7.53</v>
      </c>
      <c r="J65" s="94">
        <v>9.8000000000000007</v>
      </c>
      <c r="K65" s="97">
        <v>4.45</v>
      </c>
      <c r="M65" s="255"/>
    </row>
    <row r="66" spans="2:13" x14ac:dyDescent="0.3">
      <c r="B66" s="89">
        <v>4.0999999999999996</v>
      </c>
      <c r="C66" s="90">
        <v>4.2</v>
      </c>
      <c r="D66" s="54">
        <v>116.1</v>
      </c>
      <c r="E66" s="54">
        <v>118.9</v>
      </c>
      <c r="F66" s="96">
        <v>3</v>
      </c>
      <c r="G66" s="96">
        <v>1.36</v>
      </c>
      <c r="H66" s="96">
        <v>17</v>
      </c>
      <c r="I66" s="96">
        <v>7.72</v>
      </c>
      <c r="J66" s="96">
        <v>10</v>
      </c>
      <c r="K66" s="97">
        <v>4.54</v>
      </c>
      <c r="M66" s="255"/>
    </row>
    <row r="67" spans="2:13" x14ac:dyDescent="0.3">
      <c r="B67" s="89">
        <v>4.2</v>
      </c>
      <c r="C67" s="90">
        <v>4.3</v>
      </c>
      <c r="D67" s="54">
        <v>118.9</v>
      </c>
      <c r="E67" s="54">
        <v>121.8</v>
      </c>
      <c r="F67" s="93">
        <v>3</v>
      </c>
      <c r="G67" s="94">
        <v>1.36</v>
      </c>
      <c r="H67" s="96">
        <v>17.399999999999999</v>
      </c>
      <c r="I67" s="96">
        <v>7.9</v>
      </c>
      <c r="J67" s="94">
        <v>10.199999999999999</v>
      </c>
      <c r="K67" s="97">
        <v>4.63</v>
      </c>
      <c r="M67" s="255"/>
    </row>
    <row r="68" spans="2:13" x14ac:dyDescent="0.3">
      <c r="B68" s="89">
        <v>4.3</v>
      </c>
      <c r="C68" s="90">
        <v>4.4000000000000004</v>
      </c>
      <c r="D68" s="54">
        <v>121.8</v>
      </c>
      <c r="E68" s="54">
        <v>124.6</v>
      </c>
      <c r="F68" s="96">
        <v>3</v>
      </c>
      <c r="G68" s="96">
        <v>1.36</v>
      </c>
      <c r="H68" s="96">
        <v>17.8</v>
      </c>
      <c r="I68" s="96">
        <v>8.09</v>
      </c>
      <c r="J68" s="96">
        <v>10.4</v>
      </c>
      <c r="K68" s="97">
        <v>4.72</v>
      </c>
      <c r="M68" s="255"/>
    </row>
    <row r="69" spans="2:13" x14ac:dyDescent="0.3">
      <c r="B69" s="89">
        <v>4.4000000000000004</v>
      </c>
      <c r="C69" s="90">
        <v>4.5</v>
      </c>
      <c r="D69" s="54">
        <v>124.6</v>
      </c>
      <c r="E69" s="54">
        <v>127.4</v>
      </c>
      <c r="F69" s="93">
        <v>3</v>
      </c>
      <c r="G69" s="94">
        <v>1.36</v>
      </c>
      <c r="H69" s="96">
        <v>18.2</v>
      </c>
      <c r="I69" s="96">
        <v>8.27</v>
      </c>
      <c r="J69" s="94">
        <v>10.6</v>
      </c>
      <c r="K69" s="97">
        <v>4.82</v>
      </c>
      <c r="M69" s="255"/>
    </row>
    <row r="70" spans="2:13" x14ac:dyDescent="0.3">
      <c r="B70" s="89">
        <v>4.5</v>
      </c>
      <c r="C70" s="90">
        <v>4.5999999999999996</v>
      </c>
      <c r="D70" s="54">
        <v>127.4</v>
      </c>
      <c r="E70" s="54">
        <v>130.30000000000001</v>
      </c>
      <c r="F70" s="96">
        <v>3</v>
      </c>
      <c r="G70" s="96">
        <v>1.36</v>
      </c>
      <c r="H70" s="96">
        <v>18.7</v>
      </c>
      <c r="I70" s="96">
        <v>8.4600000000000009</v>
      </c>
      <c r="J70" s="574">
        <v>10.85</v>
      </c>
      <c r="K70" s="97">
        <v>4.91</v>
      </c>
      <c r="M70" s="255"/>
    </row>
    <row r="71" spans="2:13" x14ac:dyDescent="0.3">
      <c r="B71" s="89">
        <v>4.5999999999999996</v>
      </c>
      <c r="C71" s="90">
        <v>4.7</v>
      </c>
      <c r="D71" s="54">
        <v>130.30000000000001</v>
      </c>
      <c r="E71" s="54">
        <v>133.1</v>
      </c>
      <c r="F71" s="93">
        <v>3</v>
      </c>
      <c r="G71" s="94">
        <v>1.36</v>
      </c>
      <c r="H71" s="96">
        <v>19.100000000000001</v>
      </c>
      <c r="I71" s="96">
        <v>8.65</v>
      </c>
      <c r="J71" s="575">
        <v>11.05</v>
      </c>
      <c r="K71" s="97">
        <v>5</v>
      </c>
      <c r="M71" s="255"/>
    </row>
    <row r="72" spans="2:13" x14ac:dyDescent="0.3">
      <c r="B72" s="89">
        <v>4.7</v>
      </c>
      <c r="C72" s="90">
        <v>4.8</v>
      </c>
      <c r="D72" s="54">
        <v>133.1</v>
      </c>
      <c r="E72" s="54">
        <v>135.9</v>
      </c>
      <c r="F72" s="96">
        <v>3</v>
      </c>
      <c r="G72" s="96">
        <v>1.36</v>
      </c>
      <c r="H72" s="96">
        <v>19.5</v>
      </c>
      <c r="I72" s="96">
        <v>8.83</v>
      </c>
      <c r="J72" s="574">
        <v>11.25</v>
      </c>
      <c r="K72" s="97">
        <v>5.0999999999999996</v>
      </c>
      <c r="M72" s="255"/>
    </row>
    <row r="73" spans="2:13" x14ac:dyDescent="0.3">
      <c r="B73" s="89">
        <v>4.8</v>
      </c>
      <c r="C73" s="90">
        <v>4.9000000000000004</v>
      </c>
      <c r="D73" s="54">
        <v>135.9</v>
      </c>
      <c r="E73" s="54">
        <v>138.80000000000001</v>
      </c>
      <c r="F73" s="93">
        <v>3</v>
      </c>
      <c r="G73" s="94">
        <v>1.36</v>
      </c>
      <c r="H73" s="96">
        <v>19.899999999999999</v>
      </c>
      <c r="I73" s="96">
        <v>9.02</v>
      </c>
      <c r="J73" s="575">
        <v>11.45</v>
      </c>
      <c r="K73" s="97">
        <v>5.19</v>
      </c>
      <c r="M73" s="255"/>
    </row>
    <row r="74" spans="2:13" x14ac:dyDescent="0.3">
      <c r="B74" s="89">
        <v>4.9000000000000004</v>
      </c>
      <c r="C74" s="90">
        <v>5</v>
      </c>
      <c r="D74" s="54">
        <v>138.80000000000001</v>
      </c>
      <c r="E74" s="54">
        <v>141.6</v>
      </c>
      <c r="F74" s="96">
        <v>3</v>
      </c>
      <c r="G74" s="96">
        <v>1.36</v>
      </c>
      <c r="H74" s="96">
        <v>20.3</v>
      </c>
      <c r="I74" s="96">
        <v>9.1999999999999993</v>
      </c>
      <c r="J74" s="574">
        <v>11.65</v>
      </c>
      <c r="K74" s="97">
        <v>5.28</v>
      </c>
      <c r="M74" s="255"/>
    </row>
    <row r="75" spans="2:13" x14ac:dyDescent="0.3">
      <c r="B75" s="89">
        <v>5</v>
      </c>
      <c r="C75" s="90">
        <v>5.0999999999999996</v>
      </c>
      <c r="D75" s="54">
        <v>141.6</v>
      </c>
      <c r="E75" s="54">
        <v>144.4</v>
      </c>
      <c r="F75" s="96">
        <v>3</v>
      </c>
      <c r="G75" s="96">
        <v>1.36</v>
      </c>
      <c r="H75" s="58">
        <v>20.7</v>
      </c>
      <c r="I75" s="54">
        <v>9.39</v>
      </c>
      <c r="J75" s="576">
        <v>11.85</v>
      </c>
      <c r="K75" s="97">
        <v>5.38</v>
      </c>
      <c r="M75" s="255"/>
    </row>
    <row r="76" spans="2:13" x14ac:dyDescent="0.3">
      <c r="B76" s="89">
        <v>5.0999999999999996</v>
      </c>
      <c r="C76" s="90">
        <v>5.2</v>
      </c>
      <c r="D76" s="54">
        <v>144.4</v>
      </c>
      <c r="E76" s="54">
        <v>147.19999999999999</v>
      </c>
      <c r="F76" s="96">
        <v>3</v>
      </c>
      <c r="G76" s="96">
        <v>1.36</v>
      </c>
      <c r="H76" s="58">
        <v>21.1</v>
      </c>
      <c r="I76" s="54">
        <v>9.58</v>
      </c>
      <c r="J76" s="576">
        <v>12.05</v>
      </c>
      <c r="K76" s="97">
        <v>5.47</v>
      </c>
      <c r="M76" s="255"/>
    </row>
    <row r="77" spans="2:13" x14ac:dyDescent="0.3">
      <c r="B77" s="89">
        <v>5.2</v>
      </c>
      <c r="C77" s="90">
        <v>5.3</v>
      </c>
      <c r="D77" s="54">
        <v>147.19999999999999</v>
      </c>
      <c r="E77" s="54">
        <v>150.1</v>
      </c>
      <c r="F77" s="96">
        <v>3</v>
      </c>
      <c r="G77" s="96">
        <v>1.36</v>
      </c>
      <c r="H77" s="58">
        <v>21.5</v>
      </c>
      <c r="I77" s="54">
        <v>9.76</v>
      </c>
      <c r="J77" s="576">
        <v>12.25</v>
      </c>
      <c r="K77" s="97">
        <v>5.56</v>
      </c>
      <c r="M77" s="255"/>
    </row>
    <row r="78" spans="2:13" x14ac:dyDescent="0.3">
      <c r="B78" s="89">
        <v>5.3</v>
      </c>
      <c r="C78" s="90">
        <v>5.4</v>
      </c>
      <c r="D78" s="54">
        <v>150.1</v>
      </c>
      <c r="E78" s="54">
        <v>152.9</v>
      </c>
      <c r="F78" s="96">
        <v>3</v>
      </c>
      <c r="G78" s="96">
        <v>1.36</v>
      </c>
      <c r="H78" s="58">
        <v>21.9</v>
      </c>
      <c r="I78" s="54">
        <v>9.9499999999999993</v>
      </c>
      <c r="J78" s="576">
        <v>12.45</v>
      </c>
      <c r="K78" s="97">
        <v>5.65</v>
      </c>
      <c r="M78" s="255"/>
    </row>
    <row r="79" spans="2:13" x14ac:dyDescent="0.3">
      <c r="B79" s="89">
        <v>5.4</v>
      </c>
      <c r="C79" s="90">
        <v>5.5</v>
      </c>
      <c r="D79" s="54">
        <v>152.9</v>
      </c>
      <c r="E79" s="54">
        <v>155.69999999999999</v>
      </c>
      <c r="F79" s="96">
        <v>3</v>
      </c>
      <c r="G79" s="96">
        <v>1.36</v>
      </c>
      <c r="H79" s="58">
        <v>22.3</v>
      </c>
      <c r="I79" s="54">
        <v>10.130000000000001</v>
      </c>
      <c r="J79" s="576">
        <v>12.65</v>
      </c>
      <c r="K79" s="97">
        <v>5.75</v>
      </c>
      <c r="M79" s="255"/>
    </row>
    <row r="80" spans="2:13" x14ac:dyDescent="0.3">
      <c r="B80" s="89">
        <v>5.5</v>
      </c>
      <c r="C80" s="90">
        <v>5.6</v>
      </c>
      <c r="D80" s="54">
        <v>155.69999999999999</v>
      </c>
      <c r="E80" s="54">
        <v>158.6</v>
      </c>
      <c r="F80" s="96">
        <v>3</v>
      </c>
      <c r="G80" s="96">
        <v>1.36</v>
      </c>
      <c r="H80" s="58">
        <v>22.8</v>
      </c>
      <c r="I80" s="54">
        <v>10.32</v>
      </c>
      <c r="J80" s="58">
        <v>12.9</v>
      </c>
      <c r="K80" s="97">
        <v>5.84</v>
      </c>
      <c r="M80" s="255"/>
    </row>
    <row r="81" spans="1:13" x14ac:dyDescent="0.3">
      <c r="B81" s="89">
        <v>5.6</v>
      </c>
      <c r="C81" s="90">
        <v>5.7</v>
      </c>
      <c r="D81" s="54">
        <v>158.6</v>
      </c>
      <c r="E81" s="54">
        <v>161.4</v>
      </c>
      <c r="F81" s="96">
        <v>3</v>
      </c>
      <c r="G81" s="96">
        <v>1.36</v>
      </c>
      <c r="H81" s="58">
        <v>23.2</v>
      </c>
      <c r="I81" s="54">
        <v>10.51</v>
      </c>
      <c r="J81" s="58">
        <v>13.1</v>
      </c>
      <c r="K81" s="97">
        <v>5.93</v>
      </c>
      <c r="M81" s="255"/>
    </row>
    <row r="82" spans="1:13" x14ac:dyDescent="0.3">
      <c r="B82" s="89">
        <v>5.7</v>
      </c>
      <c r="C82" s="90">
        <v>5.8</v>
      </c>
      <c r="D82" s="54">
        <v>161.4</v>
      </c>
      <c r="E82" s="54">
        <v>164.2</v>
      </c>
      <c r="F82" s="96">
        <v>3</v>
      </c>
      <c r="G82" s="96">
        <v>1.36</v>
      </c>
      <c r="H82" s="58">
        <v>23.6</v>
      </c>
      <c r="I82" s="54">
        <v>10.69</v>
      </c>
      <c r="J82" s="58">
        <v>13.3</v>
      </c>
      <c r="K82" s="97">
        <v>6.03</v>
      </c>
      <c r="M82" s="255"/>
    </row>
    <row r="83" spans="1:13" x14ac:dyDescent="0.3">
      <c r="B83" s="89">
        <v>5.8</v>
      </c>
      <c r="C83" s="90">
        <v>5.9</v>
      </c>
      <c r="D83" s="54">
        <v>164.2</v>
      </c>
      <c r="E83" s="54">
        <v>167.1</v>
      </c>
      <c r="F83" s="96">
        <v>3</v>
      </c>
      <c r="G83" s="96">
        <v>1.36</v>
      </c>
      <c r="H83" s="58">
        <v>24</v>
      </c>
      <c r="I83" s="54">
        <v>10.88</v>
      </c>
      <c r="J83" s="58">
        <v>13.5</v>
      </c>
      <c r="K83" s="97">
        <v>6.12</v>
      </c>
      <c r="M83" s="255"/>
    </row>
    <row r="84" spans="1:13" ht="15.75" thickBot="1" x14ac:dyDescent="0.35">
      <c r="B84" s="98">
        <v>5.9</v>
      </c>
      <c r="C84" s="99">
        <v>6</v>
      </c>
      <c r="D84" s="56">
        <v>167.1</v>
      </c>
      <c r="E84" s="56">
        <v>169.9</v>
      </c>
      <c r="F84" s="100">
        <v>3</v>
      </c>
      <c r="G84" s="100">
        <v>1.36</v>
      </c>
      <c r="H84" s="101">
        <v>24.4</v>
      </c>
      <c r="I84" s="56">
        <v>11.06</v>
      </c>
      <c r="J84" s="101">
        <v>13.7</v>
      </c>
      <c r="K84" s="102">
        <v>6.21</v>
      </c>
      <c r="M84" s="255"/>
    </row>
    <row r="85" spans="1:13" x14ac:dyDescent="0.3">
      <c r="M85" s="255"/>
    </row>
    <row r="86" spans="1:13" x14ac:dyDescent="0.3">
      <c r="A86" s="255"/>
      <c r="B86" s="255"/>
      <c r="C86" s="255"/>
      <c r="D86" s="255"/>
      <c r="E86" s="255"/>
      <c r="F86" s="255"/>
      <c r="G86" s="255"/>
      <c r="H86" s="255"/>
      <c r="I86" s="255"/>
      <c r="J86" s="255"/>
      <c r="K86" s="255"/>
      <c r="L86" s="255"/>
      <c r="M86" s="255"/>
    </row>
  </sheetData>
  <sheetProtection password="CA26" sheet="1" objects="1" scenarios="1" selectLockedCells="1"/>
  <mergeCells count="16">
    <mergeCell ref="B2:E2"/>
    <mergeCell ref="C3:E3"/>
    <mergeCell ref="C4:E4"/>
    <mergeCell ref="K30:K31"/>
    <mergeCell ref="F30:F31"/>
    <mergeCell ref="G30:G31"/>
    <mergeCell ref="H30:H31"/>
    <mergeCell ref="I30:I31"/>
    <mergeCell ref="J30:J31"/>
    <mergeCell ref="C12:E12"/>
    <mergeCell ref="F12:G12"/>
    <mergeCell ref="C5:E5"/>
    <mergeCell ref="C6:E6"/>
    <mergeCell ref="C8:E8"/>
    <mergeCell ref="C7:E7"/>
    <mergeCell ref="G5:H5"/>
  </mergeCells>
  <hyperlinks>
    <hyperlink ref="G5" location="Instructions!C35" display="Back to Instructions tab"/>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P71"/>
  <sheetViews>
    <sheetView zoomScale="90" zoomScaleNormal="90" workbookViewId="0">
      <selection activeCell="G4" sqref="G4:I4"/>
    </sheetView>
  </sheetViews>
  <sheetFormatPr defaultColWidth="9.140625" defaultRowHeight="15" x14ac:dyDescent="0.3"/>
  <cols>
    <col min="1" max="1" width="1.7109375" style="8" customWidth="1"/>
    <col min="2" max="2" width="44.28515625" style="8" customWidth="1"/>
    <col min="3" max="3" width="16.85546875" style="8" customWidth="1"/>
    <col min="4" max="4" width="17.28515625" style="8" customWidth="1"/>
    <col min="5" max="5" width="17.85546875" style="8" customWidth="1"/>
    <col min="6" max="14" width="9.140625" style="8"/>
    <col min="15" max="15" width="2.5703125" style="8" customWidth="1"/>
    <col min="16" max="16" width="4.5703125" style="8" customWidth="1"/>
    <col min="17" max="16384" width="9.140625" style="8"/>
  </cols>
  <sheetData>
    <row r="1" spans="1:16" ht="15.75" thickBot="1" x14ac:dyDescent="0.35">
      <c r="P1" s="255"/>
    </row>
    <row r="2" spans="1:16" ht="18" thickBot="1" x14ac:dyDescent="0.35">
      <c r="B2" s="752" t="str">
        <f>'Version Control'!$B$2</f>
        <v>Title Block</v>
      </c>
      <c r="C2" s="753"/>
      <c r="D2" s="753"/>
      <c r="E2" s="754"/>
      <c r="P2" s="255"/>
    </row>
    <row r="3" spans="1:16" ht="16.5" x14ac:dyDescent="0.3">
      <c r="B3" s="456" t="str">
        <f>'Version Control'!$B$3</f>
        <v>Test Report Template Name:</v>
      </c>
      <c r="C3" s="755" t="str">
        <f>'Version Control'!$C$3</f>
        <v xml:space="preserve">Residential Clothes Washer J2  </v>
      </c>
      <c r="D3" s="756"/>
      <c r="E3" s="757"/>
      <c r="P3" s="255"/>
    </row>
    <row r="4" spans="1:16" ht="16.5" x14ac:dyDescent="0.3">
      <c r="B4" s="233" t="str">
        <f>'Version Control'!$B$4</f>
        <v>Version Number:</v>
      </c>
      <c r="C4" s="742" t="str">
        <f>'Version Control'!$C$4</f>
        <v>v2.3</v>
      </c>
      <c r="D4" s="743"/>
      <c r="E4" s="744"/>
      <c r="G4" s="827" t="s">
        <v>208</v>
      </c>
      <c r="H4" s="827"/>
      <c r="I4" s="827"/>
      <c r="P4" s="255"/>
    </row>
    <row r="5" spans="1:16" ht="16.5" x14ac:dyDescent="0.3">
      <c r="B5" s="210" t="str">
        <f>'Version Control'!$B$5</f>
        <v xml:space="preserve">Latest Template Revision: </v>
      </c>
      <c r="C5" s="739">
        <f>'Version Control'!$C$5</f>
        <v>42496</v>
      </c>
      <c r="D5" s="740"/>
      <c r="E5" s="741"/>
      <c r="P5" s="255"/>
    </row>
    <row r="6" spans="1:16" ht="16.5" customHeight="1" x14ac:dyDescent="0.3">
      <c r="B6" s="210" t="str">
        <f>'Version Control'!$B$6</f>
        <v>Tab Name:</v>
      </c>
      <c r="C6" s="742" t="str">
        <f ca="1">MID(CELL("filename",A1), FIND("]", CELL("filename", A1))+ 1, 255)</f>
        <v>Drop-Downs</v>
      </c>
      <c r="D6" s="743"/>
      <c r="E6" s="744"/>
      <c r="G6" s="828" t="s">
        <v>245</v>
      </c>
      <c r="H6" s="828"/>
      <c r="I6" s="828"/>
      <c r="J6" s="828"/>
      <c r="K6" s="828"/>
      <c r="L6" s="828"/>
      <c r="M6" s="828"/>
      <c r="N6" s="828"/>
      <c r="O6" s="289"/>
      <c r="P6" s="460"/>
    </row>
    <row r="7" spans="1:16" ht="39.75" customHeight="1" x14ac:dyDescent="0.3">
      <c r="B7" s="536" t="str">
        <f>'Version Control'!$B$7</f>
        <v>File Name:</v>
      </c>
      <c r="C7" s="748" t="str">
        <f ca="1">'Version Control'!$C$7</f>
        <v>Residential Clothes Washer J2 - v2.3.xlsx</v>
      </c>
      <c r="D7" s="749"/>
      <c r="E7" s="750"/>
      <c r="G7" s="828"/>
      <c r="H7" s="828"/>
      <c r="I7" s="828"/>
      <c r="J7" s="828"/>
      <c r="K7" s="828"/>
      <c r="L7" s="828"/>
      <c r="M7" s="828"/>
      <c r="N7" s="828"/>
      <c r="O7" s="289"/>
      <c r="P7" s="460"/>
    </row>
    <row r="8" spans="1:16" ht="17.25" customHeight="1" thickBot="1" x14ac:dyDescent="0.35">
      <c r="B8" s="211" t="str">
        <f>'Version Control'!$B$8</f>
        <v xml:space="preserve">Test Completion Date: </v>
      </c>
      <c r="C8" s="745" t="str">
        <f>'Version Control'!$C$8</f>
        <v>[MM/DD/YYYY]</v>
      </c>
      <c r="D8" s="746"/>
      <c r="E8" s="747"/>
      <c r="G8" s="828"/>
      <c r="H8" s="828"/>
      <c r="I8" s="828"/>
      <c r="J8" s="828"/>
      <c r="K8" s="828"/>
      <c r="L8" s="828"/>
      <c r="M8" s="828"/>
      <c r="N8" s="828"/>
      <c r="O8" s="289"/>
      <c r="P8" s="460"/>
    </row>
    <row r="9" spans="1:16" x14ac:dyDescent="0.3">
      <c r="G9" s="289"/>
      <c r="H9" s="289"/>
      <c r="I9" s="289"/>
      <c r="J9" s="289"/>
      <c r="K9" s="289"/>
      <c r="L9" s="289"/>
      <c r="M9" s="289"/>
      <c r="N9" s="289"/>
      <c r="O9" s="289"/>
      <c r="P9" s="460"/>
    </row>
    <row r="10" spans="1:16" ht="15.75" thickBot="1" x14ac:dyDescent="0.35">
      <c r="P10" s="255"/>
    </row>
    <row r="11" spans="1:16" x14ac:dyDescent="0.3">
      <c r="A11" s="17"/>
      <c r="B11" s="18" t="s">
        <v>34</v>
      </c>
      <c r="F11" s="18" t="s">
        <v>184</v>
      </c>
      <c r="H11" s="18" t="s">
        <v>315</v>
      </c>
      <c r="P11" s="255"/>
    </row>
    <row r="12" spans="1:16" ht="15.75" thickBot="1" x14ac:dyDescent="0.35">
      <c r="A12" s="17"/>
      <c r="B12" s="661" t="s">
        <v>258</v>
      </c>
      <c r="C12" s="8" t="s">
        <v>528</v>
      </c>
      <c r="F12" s="19" t="s">
        <v>29</v>
      </c>
      <c r="H12" s="20" t="s">
        <v>29</v>
      </c>
      <c r="P12" s="255"/>
    </row>
    <row r="13" spans="1:16" ht="15.75" thickBot="1" x14ac:dyDescent="0.35">
      <c r="A13" s="17"/>
      <c r="B13" s="661" t="s">
        <v>256</v>
      </c>
      <c r="C13" s="8" t="s">
        <v>104</v>
      </c>
      <c r="F13" s="20" t="s">
        <v>30</v>
      </c>
      <c r="P13" s="255"/>
    </row>
    <row r="14" spans="1:16" x14ac:dyDescent="0.3">
      <c r="A14" s="17"/>
      <c r="B14" s="661" t="s">
        <v>259</v>
      </c>
      <c r="C14" s="8" t="s">
        <v>528</v>
      </c>
      <c r="P14" s="255"/>
    </row>
    <row r="15" spans="1:16" ht="15.75" thickBot="1" x14ac:dyDescent="0.35">
      <c r="A15" s="17"/>
      <c r="B15" s="662" t="s">
        <v>257</v>
      </c>
      <c r="C15" s="8" t="s">
        <v>104</v>
      </c>
      <c r="F15" s="17"/>
      <c r="P15" s="255"/>
    </row>
    <row r="16" spans="1:16" ht="15.75" thickBot="1" x14ac:dyDescent="0.35">
      <c r="P16" s="255"/>
    </row>
    <row r="17" spans="2:16" x14ac:dyDescent="0.3">
      <c r="B17" s="18" t="s">
        <v>35</v>
      </c>
      <c r="P17" s="255"/>
    </row>
    <row r="18" spans="2:16" x14ac:dyDescent="0.3">
      <c r="B18" s="19" t="s">
        <v>10</v>
      </c>
      <c r="P18" s="255"/>
    </row>
    <row r="19" spans="2:16" x14ac:dyDescent="0.3">
      <c r="B19" s="19" t="s">
        <v>11</v>
      </c>
      <c r="P19" s="255"/>
    </row>
    <row r="20" spans="2:16" x14ac:dyDescent="0.3">
      <c r="B20" s="19" t="s">
        <v>310</v>
      </c>
      <c r="P20" s="255"/>
    </row>
    <row r="21" spans="2:16" x14ac:dyDescent="0.3">
      <c r="B21" s="19" t="s">
        <v>36</v>
      </c>
      <c r="P21" s="255"/>
    </row>
    <row r="22" spans="2:16" ht="15.75" thickBot="1" x14ac:dyDescent="0.35">
      <c r="B22" s="20" t="s">
        <v>311</v>
      </c>
      <c r="P22" s="255"/>
    </row>
    <row r="23" spans="2:16" ht="15.75" thickBot="1" x14ac:dyDescent="0.35">
      <c r="P23" s="255"/>
    </row>
    <row r="24" spans="2:16" x14ac:dyDescent="0.3">
      <c r="B24" s="18" t="s">
        <v>33</v>
      </c>
      <c r="P24" s="255"/>
    </row>
    <row r="25" spans="2:16" x14ac:dyDescent="0.3">
      <c r="B25" s="19" t="s">
        <v>29</v>
      </c>
      <c r="P25" s="255"/>
    </row>
    <row r="26" spans="2:16" ht="15.75" thickBot="1" x14ac:dyDescent="0.35">
      <c r="B26" s="20" t="s">
        <v>30</v>
      </c>
      <c r="P26" s="255"/>
    </row>
    <row r="27" spans="2:16" ht="15.75" thickBot="1" x14ac:dyDescent="0.35">
      <c r="B27" s="12"/>
      <c r="P27" s="255"/>
    </row>
    <row r="28" spans="2:16" x14ac:dyDescent="0.3">
      <c r="B28" s="18" t="s">
        <v>484</v>
      </c>
      <c r="P28" s="255"/>
    </row>
    <row r="29" spans="2:16" x14ac:dyDescent="0.3">
      <c r="B29" s="19" t="s">
        <v>30</v>
      </c>
      <c r="P29" s="255"/>
    </row>
    <row r="30" spans="2:16" ht="15.75" thickBot="1" x14ac:dyDescent="0.35">
      <c r="B30" s="20" t="s">
        <v>29</v>
      </c>
      <c r="P30" s="255"/>
    </row>
    <row r="31" spans="2:16" ht="15.75" thickBot="1" x14ac:dyDescent="0.35">
      <c r="P31" s="255"/>
    </row>
    <row r="32" spans="2:16" x14ac:dyDescent="0.3">
      <c r="B32" s="18" t="s">
        <v>246</v>
      </c>
      <c r="P32" s="255"/>
    </row>
    <row r="33" spans="2:16" x14ac:dyDescent="0.3">
      <c r="B33" s="21">
        <v>0</v>
      </c>
      <c r="P33" s="255"/>
    </row>
    <row r="34" spans="2:16" x14ac:dyDescent="0.3">
      <c r="B34" s="21">
        <v>1</v>
      </c>
      <c r="P34" s="255"/>
    </row>
    <row r="35" spans="2:16" x14ac:dyDescent="0.3">
      <c r="B35" s="21">
        <v>2</v>
      </c>
      <c r="P35" s="255"/>
    </row>
    <row r="36" spans="2:16" x14ac:dyDescent="0.3">
      <c r="B36" s="21">
        <v>3</v>
      </c>
      <c r="P36" s="255"/>
    </row>
    <row r="37" spans="2:16" ht="15.75" thickBot="1" x14ac:dyDescent="0.35">
      <c r="B37" s="22">
        <v>4</v>
      </c>
      <c r="P37" s="255"/>
    </row>
    <row r="38" spans="2:16" ht="15.75" thickBot="1" x14ac:dyDescent="0.35">
      <c r="P38" s="255"/>
    </row>
    <row r="39" spans="2:16" x14ac:dyDescent="0.3">
      <c r="B39" s="18" t="s">
        <v>483</v>
      </c>
      <c r="P39" s="255"/>
    </row>
    <row r="40" spans="2:16" x14ac:dyDescent="0.3">
      <c r="B40" s="21">
        <v>0</v>
      </c>
      <c r="P40" s="255"/>
    </row>
    <row r="41" spans="2:16" x14ac:dyDescent="0.3">
      <c r="B41" s="21">
        <v>1</v>
      </c>
      <c r="P41" s="255"/>
    </row>
    <row r="42" spans="2:16" x14ac:dyDescent="0.3">
      <c r="B42" s="21">
        <v>2</v>
      </c>
      <c r="P42" s="255"/>
    </row>
    <row r="43" spans="2:16" x14ac:dyDescent="0.3">
      <c r="B43" s="21">
        <v>3</v>
      </c>
      <c r="P43" s="255"/>
    </row>
    <row r="44" spans="2:16" ht="15.75" thickBot="1" x14ac:dyDescent="0.35">
      <c r="B44" s="22">
        <v>4</v>
      </c>
      <c r="P44" s="255"/>
    </row>
    <row r="45" spans="2:16" ht="15.75" thickBot="1" x14ac:dyDescent="0.35">
      <c r="P45" s="255"/>
    </row>
    <row r="46" spans="2:16" x14ac:dyDescent="0.3">
      <c r="B46" s="18" t="s">
        <v>151</v>
      </c>
      <c r="P46" s="255"/>
    </row>
    <row r="47" spans="2:16" x14ac:dyDescent="0.3">
      <c r="B47" s="21">
        <v>60</v>
      </c>
      <c r="P47" s="255"/>
    </row>
    <row r="48" spans="2:16" ht="15.75" thickBot="1" x14ac:dyDescent="0.35">
      <c r="B48" s="22">
        <v>100</v>
      </c>
      <c r="P48" s="255"/>
    </row>
    <row r="49" spans="2:16" ht="15.75" thickBot="1" x14ac:dyDescent="0.35">
      <c r="P49" s="255"/>
    </row>
    <row r="50" spans="2:16" x14ac:dyDescent="0.3">
      <c r="B50" s="23" t="s">
        <v>135</v>
      </c>
      <c r="C50" s="24"/>
      <c r="D50" s="25"/>
      <c r="P50" s="255"/>
    </row>
    <row r="51" spans="2:16" x14ac:dyDescent="0.3">
      <c r="B51" s="26" t="s">
        <v>136</v>
      </c>
      <c r="C51" s="27" t="s">
        <v>137</v>
      </c>
      <c r="D51" s="28" t="s">
        <v>138</v>
      </c>
      <c r="P51" s="255"/>
    </row>
    <row r="52" spans="2:16" x14ac:dyDescent="0.3">
      <c r="B52" s="29">
        <v>5</v>
      </c>
      <c r="C52" s="30">
        <v>0.99319999999999997</v>
      </c>
      <c r="D52" s="31">
        <v>-0.03</v>
      </c>
      <c r="P52" s="255"/>
    </row>
    <row r="53" spans="2:16" x14ac:dyDescent="0.3">
      <c r="B53" s="29">
        <v>6</v>
      </c>
      <c r="C53" s="30">
        <v>0.77569999999999995</v>
      </c>
      <c r="D53" s="31">
        <v>7.0599999999999996E-2</v>
      </c>
      <c r="P53" s="255"/>
    </row>
    <row r="54" spans="2:16" x14ac:dyDescent="0.3">
      <c r="B54" s="29">
        <v>7</v>
      </c>
      <c r="C54" s="30">
        <v>0.85780000000000001</v>
      </c>
      <c r="D54" s="31">
        <v>2.3099999999999999E-2</v>
      </c>
      <c r="P54" s="255"/>
    </row>
    <row r="55" spans="2:16" x14ac:dyDescent="0.3">
      <c r="B55" s="29">
        <v>8</v>
      </c>
      <c r="C55" s="30">
        <v>0.9446</v>
      </c>
      <c r="D55" s="31">
        <v>-2.98E-2</v>
      </c>
      <c r="P55" s="255"/>
    </row>
    <row r="56" spans="2:16" x14ac:dyDescent="0.3">
      <c r="B56" s="29">
        <v>9</v>
      </c>
      <c r="C56" s="30">
        <v>0.85389999999999999</v>
      </c>
      <c r="D56" s="31">
        <v>-1.2E-2</v>
      </c>
      <c r="P56" s="255"/>
    </row>
    <row r="57" spans="2:16" x14ac:dyDescent="0.3">
      <c r="B57" s="29">
        <v>10</v>
      </c>
      <c r="C57" s="30">
        <v>0.96230000000000004</v>
      </c>
      <c r="D57" s="31">
        <v>-1.7600000000000001E-2</v>
      </c>
      <c r="P57" s="255"/>
    </row>
    <row r="58" spans="2:16" x14ac:dyDescent="0.3">
      <c r="B58" s="29">
        <v>11</v>
      </c>
      <c r="C58" s="30">
        <v>0.94720000000000004</v>
      </c>
      <c r="D58" s="31">
        <v>-1.23E-2</v>
      </c>
      <c r="P58" s="255"/>
    </row>
    <row r="59" spans="2:16" x14ac:dyDescent="0.3">
      <c r="B59" s="29">
        <v>12</v>
      </c>
      <c r="C59" s="30">
        <v>0.71650000000000003</v>
      </c>
      <c r="D59" s="31">
        <v>5.0500000000000003E-2</v>
      </c>
      <c r="P59" s="255"/>
    </row>
    <row r="60" spans="2:16" x14ac:dyDescent="0.3">
      <c r="B60" s="29">
        <v>13</v>
      </c>
      <c r="C60" s="30">
        <v>0.88280000000000003</v>
      </c>
      <c r="D60" s="31">
        <v>1.5E-3</v>
      </c>
      <c r="P60" s="255"/>
    </row>
    <row r="61" spans="2:16" x14ac:dyDescent="0.3">
      <c r="B61" s="29">
        <v>14</v>
      </c>
      <c r="C61" s="30">
        <v>0.89700000000000002</v>
      </c>
      <c r="D61" s="31">
        <v>1.4E-3</v>
      </c>
      <c r="P61" s="255"/>
    </row>
    <row r="62" spans="2:16" x14ac:dyDescent="0.3">
      <c r="B62" s="29">
        <v>15</v>
      </c>
      <c r="C62" s="30">
        <v>0.89900000000000002</v>
      </c>
      <c r="D62" s="31">
        <v>-4.2799999999999998E-2</v>
      </c>
      <c r="P62" s="255"/>
    </row>
    <row r="63" spans="2:16" x14ac:dyDescent="0.3">
      <c r="B63" s="29">
        <v>16</v>
      </c>
      <c r="C63" s="30">
        <v>0.73480000000000001</v>
      </c>
      <c r="D63" s="31">
        <v>3.1699999999999999E-2</v>
      </c>
      <c r="P63" s="255"/>
    </row>
    <row r="64" spans="2:16" x14ac:dyDescent="0.3">
      <c r="B64" s="29">
        <v>17</v>
      </c>
      <c r="C64" s="30">
        <v>0.63109999999999999</v>
      </c>
      <c r="D64" s="31">
        <v>6.1879999999999998E-2</v>
      </c>
      <c r="P64" s="255"/>
    </row>
    <row r="65" spans="1:16" x14ac:dyDescent="0.3">
      <c r="B65" s="29">
        <v>18</v>
      </c>
      <c r="C65" s="30">
        <v>0.77249999999999996</v>
      </c>
      <c r="D65" s="31">
        <v>2.7900000000000001E-2</v>
      </c>
      <c r="P65" s="255"/>
    </row>
    <row r="66" spans="1:16" x14ac:dyDescent="0.3">
      <c r="B66" s="29">
        <v>19</v>
      </c>
      <c r="C66" s="54">
        <v>0.82509999999999994</v>
      </c>
      <c r="D66" s="55">
        <v>-5.4000000000000003E-3</v>
      </c>
      <c r="P66" s="255"/>
    </row>
    <row r="67" spans="1:16" x14ac:dyDescent="0.3">
      <c r="B67" s="579">
        <v>20</v>
      </c>
      <c r="C67" s="581">
        <v>0.82799999999999996</v>
      </c>
      <c r="D67" s="580">
        <v>2.1100000000000001E-2</v>
      </c>
      <c r="P67" s="255"/>
    </row>
    <row r="68" spans="1:16" ht="15.75" thickBot="1" x14ac:dyDescent="0.35">
      <c r="B68" s="32">
        <v>21</v>
      </c>
      <c r="C68" s="259">
        <v>0.80389999999999995</v>
      </c>
      <c r="D68" s="59">
        <v>3.5200000000000002E-2</v>
      </c>
      <c r="P68" s="255"/>
    </row>
    <row r="69" spans="1:16" x14ac:dyDescent="0.3">
      <c r="B69" s="33" t="s">
        <v>139</v>
      </c>
      <c r="P69" s="255"/>
    </row>
    <row r="70" spans="1:16" x14ac:dyDescent="0.3">
      <c r="P70" s="255"/>
    </row>
    <row r="71" spans="1:16" x14ac:dyDescent="0.3">
      <c r="A71" s="255"/>
      <c r="B71" s="255"/>
      <c r="C71" s="255"/>
      <c r="D71" s="255"/>
      <c r="E71" s="255"/>
      <c r="F71" s="255"/>
      <c r="G71" s="255"/>
      <c r="H71" s="255"/>
      <c r="I71" s="255"/>
      <c r="J71" s="255"/>
      <c r="K71" s="255"/>
      <c r="L71" s="255"/>
      <c r="M71" s="255"/>
      <c r="N71" s="255"/>
      <c r="O71" s="255"/>
      <c r="P71" s="255"/>
    </row>
  </sheetData>
  <sheetProtection password="CA26" sheet="1" objects="1" scenarios="1" selectLockedCells="1"/>
  <mergeCells count="9">
    <mergeCell ref="B2:E2"/>
    <mergeCell ref="C3:E3"/>
    <mergeCell ref="C4:E4"/>
    <mergeCell ref="G6:N8"/>
    <mergeCell ref="C5:E5"/>
    <mergeCell ref="C6:E6"/>
    <mergeCell ref="C8:E8"/>
    <mergeCell ref="C7:E7"/>
    <mergeCell ref="G4:I4"/>
  </mergeCells>
  <hyperlinks>
    <hyperlink ref="G4" location="Instructions!C35" display="Back to Instructions tab"/>
  </hyperlinks>
  <pageMargins left="0.7" right="0.7" top="0.75" bottom="0.75" header="0.3" footer="0.3"/>
  <pageSetup orientation="portrait" horizontalDpi="1200"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I25"/>
  <sheetViews>
    <sheetView showGridLines="0" zoomScale="80" zoomScaleNormal="80" workbookViewId="0">
      <selection activeCell="E5" sqref="E5"/>
    </sheetView>
  </sheetViews>
  <sheetFormatPr defaultColWidth="9.140625" defaultRowHeight="16.5" x14ac:dyDescent="0.3"/>
  <cols>
    <col min="1" max="1" width="9.140625" style="2"/>
    <col min="2" max="2" width="34.140625" style="5" customWidth="1"/>
    <col min="3" max="3" width="54.7109375" style="1" customWidth="1"/>
    <col min="4" max="4" width="5.5703125" style="2" customWidth="1"/>
    <col min="5" max="5" width="25.140625" style="2" bestFit="1" customWidth="1"/>
    <col min="6" max="6" width="5.5703125" style="2" customWidth="1"/>
    <col min="7" max="7" width="5.5703125" style="2" bestFit="1" customWidth="1"/>
    <col min="8" max="16384" width="9.140625" style="2"/>
  </cols>
  <sheetData>
    <row r="1" spans="2:9" ht="17.25" thickBot="1" x14ac:dyDescent="0.35">
      <c r="B1" s="1"/>
      <c r="C1" s="2"/>
      <c r="G1" s="253"/>
    </row>
    <row r="2" spans="2:9" ht="18" thickBot="1" x14ac:dyDescent="0.35">
      <c r="B2" s="667" t="s">
        <v>152</v>
      </c>
      <c r="C2" s="668"/>
      <c r="G2" s="253"/>
    </row>
    <row r="3" spans="2:9" x14ac:dyDescent="0.3">
      <c r="B3" s="525" t="s">
        <v>492</v>
      </c>
      <c r="C3" s="526" t="s">
        <v>494</v>
      </c>
      <c r="D3" s="3"/>
      <c r="E3" s="3"/>
      <c r="F3" s="3"/>
      <c r="G3" s="457"/>
      <c r="H3" s="3"/>
      <c r="I3" s="3"/>
    </row>
    <row r="4" spans="2:9" x14ac:dyDescent="0.3">
      <c r="B4" s="527" t="s">
        <v>155</v>
      </c>
      <c r="C4" s="528" t="str">
        <f>INDEX(B13:B56,COUNTA(B13:B56),1)</f>
        <v>v2.3</v>
      </c>
      <c r="D4" s="3"/>
      <c r="E4" s="3"/>
      <c r="F4" s="3"/>
      <c r="G4" s="457"/>
      <c r="H4" s="3"/>
      <c r="I4" s="3"/>
    </row>
    <row r="5" spans="2:9" x14ac:dyDescent="0.3">
      <c r="B5" s="527" t="s">
        <v>493</v>
      </c>
      <c r="C5" s="529">
        <f>IF(MAX(B13:C98)=0,"No Revisions Dates Entered",MAX(C13:C98))</f>
        <v>42496</v>
      </c>
      <c r="D5" s="3"/>
      <c r="E5" s="469" t="s">
        <v>208</v>
      </c>
      <c r="F5" s="3"/>
      <c r="G5" s="457"/>
      <c r="H5" s="3"/>
      <c r="I5" s="3"/>
    </row>
    <row r="6" spans="2:9" x14ac:dyDescent="0.3">
      <c r="B6" s="530" t="s">
        <v>154</v>
      </c>
      <c r="C6" s="531" t="str">
        <f ca="1">MID(CELL("filename",A1), FIND("]", CELL("filename", A1))+ 1, 255)</f>
        <v>Version Control</v>
      </c>
      <c r="D6" s="3"/>
      <c r="E6" s="3"/>
      <c r="F6" s="3"/>
      <c r="G6" s="457"/>
      <c r="H6" s="3"/>
      <c r="I6" s="3"/>
    </row>
    <row r="7" spans="2:9" ht="39" customHeight="1" x14ac:dyDescent="0.3">
      <c r="B7" s="532" t="s">
        <v>153</v>
      </c>
      <c r="C7" s="533" t="str">
        <f ca="1">MID(CELL("FILENAME",F16),FIND("[",CELL("FILENAME",F16))+1,FIND("]",CELL("FILENAME",F16))-FIND("[",CELL("FILENAME",F16))-1)</f>
        <v>Residential Clothes Washer J2 - v2.3.xlsx</v>
      </c>
      <c r="D7" s="3"/>
      <c r="E7" s="3"/>
      <c r="F7" s="3"/>
      <c r="G7" s="457"/>
      <c r="H7" s="3"/>
      <c r="I7" s="3"/>
    </row>
    <row r="8" spans="2:9" ht="17.25" thickBot="1" x14ac:dyDescent="0.35">
      <c r="B8" s="534" t="s">
        <v>156</v>
      </c>
      <c r="C8" s="535" t="str">
        <f>'General Info &amp; Test Results'!C17</f>
        <v>[MM/DD/YYYY]</v>
      </c>
      <c r="D8" s="3"/>
      <c r="E8" s="3"/>
      <c r="F8" s="3"/>
      <c r="G8" s="457"/>
      <c r="H8" s="3"/>
      <c r="I8" s="3"/>
    </row>
    <row r="9" spans="2:9" x14ac:dyDescent="0.3">
      <c r="B9" s="3"/>
      <c r="C9" s="3"/>
      <c r="D9" s="3"/>
      <c r="E9" s="3"/>
      <c r="F9" s="3"/>
      <c r="G9" s="457"/>
      <c r="H9" s="3"/>
      <c r="I9" s="3"/>
    </row>
    <row r="10" spans="2:9" ht="17.25" thickBot="1" x14ac:dyDescent="0.35">
      <c r="B10" s="3"/>
      <c r="C10" s="3"/>
      <c r="D10" s="3"/>
      <c r="E10" s="3"/>
      <c r="F10" s="3"/>
      <c r="G10" s="457"/>
      <c r="H10" s="3"/>
      <c r="I10" s="3"/>
    </row>
    <row r="11" spans="2:9" ht="18" thickBot="1" x14ac:dyDescent="0.35">
      <c r="B11" s="209" t="s">
        <v>157</v>
      </c>
      <c r="C11" s="212"/>
      <c r="D11" s="3"/>
      <c r="E11" s="3"/>
      <c r="F11" s="3"/>
      <c r="G11" s="457"/>
      <c r="H11" s="3"/>
      <c r="I11" s="3"/>
    </row>
    <row r="12" spans="2:9" ht="18" thickBot="1" x14ac:dyDescent="0.4">
      <c r="B12" s="509" t="s">
        <v>158</v>
      </c>
      <c r="C12" s="510" t="s">
        <v>159</v>
      </c>
      <c r="D12" s="3"/>
      <c r="E12" s="3"/>
      <c r="F12" s="3"/>
      <c r="G12" s="457"/>
      <c r="H12" s="3"/>
      <c r="I12" s="3"/>
    </row>
    <row r="13" spans="2:9" x14ac:dyDescent="0.3">
      <c r="B13" s="511" t="s">
        <v>495</v>
      </c>
      <c r="C13" s="512">
        <v>41598</v>
      </c>
      <c r="D13" s="3"/>
      <c r="E13" s="3"/>
      <c r="F13" s="3"/>
      <c r="G13" s="457"/>
      <c r="H13" s="3"/>
      <c r="I13" s="3"/>
    </row>
    <row r="14" spans="2:9" x14ac:dyDescent="0.3">
      <c r="B14" s="513" t="s">
        <v>496</v>
      </c>
      <c r="C14" s="514">
        <v>41604</v>
      </c>
      <c r="D14" s="4"/>
      <c r="E14" s="4"/>
      <c r="F14" s="4"/>
      <c r="G14" s="457"/>
      <c r="H14" s="3"/>
      <c r="I14" s="3"/>
    </row>
    <row r="15" spans="2:9" x14ac:dyDescent="0.3">
      <c r="B15" s="513" t="s">
        <v>497</v>
      </c>
      <c r="C15" s="514">
        <v>42062</v>
      </c>
      <c r="G15" s="253"/>
    </row>
    <row r="16" spans="2:9" x14ac:dyDescent="0.3">
      <c r="B16" s="513" t="s">
        <v>498</v>
      </c>
      <c r="C16" s="514">
        <v>42160</v>
      </c>
      <c r="G16" s="253"/>
    </row>
    <row r="17" spans="1:7" x14ac:dyDescent="0.3">
      <c r="B17" s="513" t="s">
        <v>499</v>
      </c>
      <c r="C17" s="515">
        <v>42290</v>
      </c>
      <c r="G17" s="253"/>
    </row>
    <row r="18" spans="1:7" x14ac:dyDescent="0.3">
      <c r="B18" s="513" t="s">
        <v>519</v>
      </c>
      <c r="C18" s="515">
        <v>42380</v>
      </c>
      <c r="G18" s="253"/>
    </row>
    <row r="19" spans="1:7" x14ac:dyDescent="0.3">
      <c r="B19" s="513" t="s">
        <v>529</v>
      </c>
      <c r="C19" s="515">
        <v>42496</v>
      </c>
      <c r="G19" s="253"/>
    </row>
    <row r="20" spans="1:7" x14ac:dyDescent="0.3">
      <c r="B20" s="513"/>
      <c r="C20" s="515"/>
      <c r="G20" s="253"/>
    </row>
    <row r="21" spans="1:7" x14ac:dyDescent="0.3">
      <c r="B21" s="516"/>
      <c r="C21" s="515"/>
      <c r="G21" s="253"/>
    </row>
    <row r="22" spans="1:7" x14ac:dyDescent="0.3">
      <c r="B22" s="476"/>
      <c r="C22" s="263"/>
      <c r="G22" s="253"/>
    </row>
    <row r="23" spans="1:7" ht="17.25" thickBot="1" x14ac:dyDescent="0.35">
      <c r="B23" s="477"/>
      <c r="C23" s="258"/>
      <c r="G23" s="253"/>
    </row>
    <row r="24" spans="1:7" x14ac:dyDescent="0.3">
      <c r="G24" s="253"/>
    </row>
    <row r="25" spans="1:7" x14ac:dyDescent="0.3">
      <c r="A25" s="253"/>
      <c r="B25" s="458"/>
      <c r="C25" s="459"/>
      <c r="D25" s="253"/>
      <c r="E25" s="253"/>
      <c r="F25" s="253"/>
      <c r="G25" s="253"/>
    </row>
  </sheetData>
  <sheetProtection password="CA26" sheet="1" objects="1" scenarios="1" selectLockedCells="1"/>
  <mergeCells count="1">
    <mergeCell ref="B2:C2"/>
  </mergeCells>
  <hyperlinks>
    <hyperlink ref="E5" location="Instructions!C35" display="Back to Instructions tab"/>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0070C0"/>
  </sheetPr>
  <dimension ref="A1:J75"/>
  <sheetViews>
    <sheetView zoomScale="70" zoomScaleNormal="70" workbookViewId="0">
      <selection activeCell="E4" sqref="E4"/>
    </sheetView>
  </sheetViews>
  <sheetFormatPr defaultColWidth="9.140625" defaultRowHeight="18" x14ac:dyDescent="0.35"/>
  <cols>
    <col min="1" max="1" width="3.140625" style="136" customWidth="1"/>
    <col min="2" max="2" width="45.5703125" style="136" customWidth="1"/>
    <col min="3" max="3" width="51.28515625" style="154" customWidth="1"/>
    <col min="4" max="4" width="29.42578125" style="154" customWidth="1"/>
    <col min="5" max="5" width="30.42578125" style="136" customWidth="1"/>
    <col min="6" max="6" width="30.140625" style="136" customWidth="1"/>
    <col min="7" max="7" width="29.7109375" style="136" customWidth="1"/>
    <col min="8" max="8" width="41.28515625" style="136" customWidth="1"/>
    <col min="9" max="9" width="4.42578125" style="136" customWidth="1"/>
    <col min="10" max="10" width="4" style="136" customWidth="1"/>
    <col min="11" max="16384" width="9.140625" style="136"/>
  </cols>
  <sheetData>
    <row r="1" spans="2:10" ht="18.75" thickBot="1" x14ac:dyDescent="0.4">
      <c r="J1" s="251"/>
    </row>
    <row r="2" spans="2:10" ht="18.75" thickBot="1" x14ac:dyDescent="0.4">
      <c r="B2" s="697" t="str">
        <f>'Version Control'!$B$2</f>
        <v>Title Block</v>
      </c>
      <c r="C2" s="698"/>
      <c r="J2" s="251"/>
    </row>
    <row r="3" spans="2:10" x14ac:dyDescent="0.35">
      <c r="B3" s="450" t="str">
        <f>'Version Control'!$B$3</f>
        <v>Test Report Template Name:</v>
      </c>
      <c r="C3" s="508" t="str">
        <f>'Version Control'!$C$3</f>
        <v xml:space="preserve">Residential Clothes Washer J2  </v>
      </c>
      <c r="J3" s="251"/>
    </row>
    <row r="4" spans="2:10" x14ac:dyDescent="0.35">
      <c r="B4" s="451" t="str">
        <f>'Version Control'!$B$4</f>
        <v>Version Number:</v>
      </c>
      <c r="C4" s="538" t="str">
        <f>'Version Control'!$C$4</f>
        <v>v2.3</v>
      </c>
      <c r="E4" s="155" t="s">
        <v>208</v>
      </c>
      <c r="J4" s="251"/>
    </row>
    <row r="5" spans="2:10" x14ac:dyDescent="0.35">
      <c r="B5" s="452" t="str">
        <f>'Version Control'!$B$5</f>
        <v xml:space="preserve">Latest Template Revision: </v>
      </c>
      <c r="C5" s="453">
        <f>'Version Control'!$C$5</f>
        <v>42496</v>
      </c>
      <c r="J5" s="251"/>
    </row>
    <row r="6" spans="2:10" x14ac:dyDescent="0.35">
      <c r="B6" s="452" t="str">
        <f>'Version Control'!$B$6</f>
        <v>Tab Name:</v>
      </c>
      <c r="C6" s="538" t="str">
        <f ca="1">MID(CELL("filename",B1), FIND("]", CELL("filename", B1))+ 1, 255)</f>
        <v>General Info &amp; Test Results</v>
      </c>
      <c r="J6" s="251"/>
    </row>
    <row r="7" spans="2:10" ht="40.5" customHeight="1" x14ac:dyDescent="0.35">
      <c r="B7" s="539" t="str">
        <f>'Version Control'!$B$7</f>
        <v>File Name:</v>
      </c>
      <c r="C7" s="540" t="str">
        <f ca="1">'Version Control'!$C$7</f>
        <v>Residential Clothes Washer J2 - v2.3.xlsx</v>
      </c>
      <c r="J7" s="251"/>
    </row>
    <row r="8" spans="2:10" ht="18.75" thickBot="1" x14ac:dyDescent="0.4">
      <c r="B8" s="454" t="str">
        <f>'Version Control'!$B$8</f>
        <v xml:space="preserve">Test Completion Date: </v>
      </c>
      <c r="C8" s="455" t="str">
        <f>'Version Control'!$C$8</f>
        <v>[MM/DD/YYYY]</v>
      </c>
      <c r="J8" s="251"/>
    </row>
    <row r="9" spans="2:10" ht="18.75" thickBot="1" x14ac:dyDescent="0.4">
      <c r="B9" s="326"/>
      <c r="C9" s="327"/>
      <c r="J9" s="251"/>
    </row>
    <row r="10" spans="2:10" ht="18.75" thickBot="1" x14ac:dyDescent="0.4">
      <c r="B10" s="440"/>
      <c r="C10" s="441"/>
      <c r="E10" s="156" t="s">
        <v>227</v>
      </c>
      <c r="F10" s="157"/>
      <c r="G10" s="158"/>
      <c r="J10" s="251"/>
    </row>
    <row r="11" spans="2:10" ht="18.75" thickBot="1" x14ac:dyDescent="0.4">
      <c r="B11" s="156" t="s">
        <v>169</v>
      </c>
      <c r="C11" s="158"/>
      <c r="E11" s="225" t="s">
        <v>170</v>
      </c>
      <c r="F11" s="226" t="s">
        <v>180</v>
      </c>
      <c r="G11" s="227" t="s">
        <v>171</v>
      </c>
      <c r="J11" s="251"/>
    </row>
    <row r="12" spans="2:10" x14ac:dyDescent="0.35">
      <c r="B12" s="214" t="s">
        <v>13</v>
      </c>
      <c r="C12" s="216"/>
      <c r="D12" s="328"/>
      <c r="E12" s="207" t="s">
        <v>282</v>
      </c>
      <c r="F12" s="224" t="str">
        <f>IF(ISERROR('Calculations - Metrics'!C12),"",'Calculations - Metrics'!C12)</f>
        <v/>
      </c>
      <c r="G12" s="228" t="s">
        <v>96</v>
      </c>
      <c r="J12" s="251"/>
    </row>
    <row r="13" spans="2:10" ht="18.75" thickBot="1" x14ac:dyDescent="0.4">
      <c r="B13" s="215" t="s">
        <v>172</v>
      </c>
      <c r="C13" s="189"/>
      <c r="D13" s="328"/>
      <c r="E13" s="301" t="s">
        <v>283</v>
      </c>
      <c r="F13" s="311" t="str">
        <f>IF(ISERROR('Calculations - Metrics'!C15),"",'Calculations - Metrics'!C15)</f>
        <v/>
      </c>
      <c r="G13" s="230" t="s">
        <v>103</v>
      </c>
      <c r="J13" s="251"/>
    </row>
    <row r="14" spans="2:10" ht="18.75" thickBot="1" x14ac:dyDescent="0.4">
      <c r="D14" s="328"/>
      <c r="E14" s="207" t="s">
        <v>93</v>
      </c>
      <c r="F14" s="224" t="str">
        <f>IF(ISERROR('Calculations - Metrics'!C18),"",'Calculations - Metrics'!C18)</f>
        <v/>
      </c>
      <c r="G14" s="228" t="s">
        <v>96</v>
      </c>
      <c r="J14" s="251"/>
    </row>
    <row r="15" spans="2:10" ht="18.75" thickBot="1" x14ac:dyDescent="0.4">
      <c r="B15" s="156" t="s">
        <v>189</v>
      </c>
      <c r="C15" s="158"/>
      <c r="D15" s="328"/>
      <c r="E15" s="208" t="s">
        <v>100</v>
      </c>
      <c r="F15" s="302" t="str">
        <f>IF(ISERROR('Calculations - Metrics'!C21),"",'Calculations - Metrics'!C21)</f>
        <v/>
      </c>
      <c r="G15" s="230" t="s">
        <v>103</v>
      </c>
      <c r="J15" s="251"/>
    </row>
    <row r="16" spans="2:10" x14ac:dyDescent="0.35">
      <c r="B16" s="217" t="s">
        <v>173</v>
      </c>
      <c r="C16" s="523" t="s">
        <v>526</v>
      </c>
      <c r="D16" s="328"/>
      <c r="E16" s="207" t="s">
        <v>147</v>
      </c>
      <c r="F16" s="224" t="str">
        <f>IF(ISERROR('Test Data Inputs'!C16),"",'Test Data Inputs'!C16)</f>
        <v/>
      </c>
      <c r="G16" s="228" t="s">
        <v>53</v>
      </c>
      <c r="J16" s="251"/>
    </row>
    <row r="17" spans="2:10" ht="18.75" thickBot="1" x14ac:dyDescent="0.4">
      <c r="B17" s="215" t="s">
        <v>174</v>
      </c>
      <c r="C17" s="478" t="s">
        <v>526</v>
      </c>
      <c r="D17" s="328"/>
      <c r="E17" s="208" t="s">
        <v>12</v>
      </c>
      <c r="F17" s="213" t="str">
        <f>'Calculations - RMC'!C14</f>
        <v/>
      </c>
      <c r="G17" s="230" t="s">
        <v>118</v>
      </c>
      <c r="J17" s="251"/>
    </row>
    <row r="18" spans="2:10" ht="18.75" thickBot="1" x14ac:dyDescent="0.4">
      <c r="D18" s="328"/>
      <c r="J18" s="251"/>
    </row>
    <row r="19" spans="2:10" ht="18.75" thickBot="1" x14ac:dyDescent="0.4">
      <c r="B19" s="156" t="s">
        <v>190</v>
      </c>
      <c r="C19" s="158"/>
      <c r="D19" s="329"/>
      <c r="E19" s="303" t="s">
        <v>284</v>
      </c>
      <c r="F19" s="159"/>
      <c r="G19" s="160"/>
      <c r="J19" s="251"/>
    </row>
    <row r="20" spans="2:10" ht="18.75" thickBot="1" x14ac:dyDescent="0.4">
      <c r="B20" s="214" t="s">
        <v>175</v>
      </c>
      <c r="C20" s="218"/>
      <c r="D20" s="329"/>
      <c r="E20" s="697" t="s">
        <v>160</v>
      </c>
      <c r="F20" s="708"/>
      <c r="G20" s="698"/>
      <c r="H20" s="139"/>
      <c r="J20" s="251"/>
    </row>
    <row r="21" spans="2:10" x14ac:dyDescent="0.35">
      <c r="B21" s="217" t="s">
        <v>176</v>
      </c>
      <c r="C21" s="190"/>
      <c r="D21" s="329"/>
      <c r="E21" s="699" t="s">
        <v>235</v>
      </c>
      <c r="F21" s="700"/>
      <c r="G21" s="701"/>
      <c r="J21" s="251"/>
    </row>
    <row r="22" spans="2:10" ht="18" customHeight="1" x14ac:dyDescent="0.35">
      <c r="B22" s="217" t="s">
        <v>177</v>
      </c>
      <c r="C22" s="190"/>
      <c r="D22" s="329"/>
      <c r="E22" s="702"/>
      <c r="F22" s="703"/>
      <c r="G22" s="704"/>
      <c r="J22" s="251"/>
    </row>
    <row r="23" spans="2:10" ht="18" customHeight="1" x14ac:dyDescent="0.35">
      <c r="B23" s="217" t="s">
        <v>178</v>
      </c>
      <c r="C23" s="190"/>
      <c r="D23" s="329"/>
      <c r="E23" s="702"/>
      <c r="F23" s="703"/>
      <c r="G23" s="704"/>
      <c r="J23" s="251"/>
    </row>
    <row r="24" spans="2:10" ht="18.75" thickBot="1" x14ac:dyDescent="0.4">
      <c r="B24" s="217" t="s">
        <v>198</v>
      </c>
      <c r="C24" s="190"/>
      <c r="D24" s="329"/>
      <c r="E24" s="705"/>
      <c r="F24" s="706"/>
      <c r="G24" s="707"/>
      <c r="J24" s="251"/>
    </row>
    <row r="25" spans="2:10" ht="18.75" thickBot="1" x14ac:dyDescent="0.4">
      <c r="B25" s="217" t="s">
        <v>179</v>
      </c>
      <c r="C25" s="524" t="s">
        <v>526</v>
      </c>
      <c r="D25" s="329"/>
      <c r="E25" s="420" t="s">
        <v>161</v>
      </c>
      <c r="F25" s="231" t="s">
        <v>159</v>
      </c>
      <c r="G25" s="232" t="s">
        <v>162</v>
      </c>
      <c r="J25" s="251"/>
    </row>
    <row r="26" spans="2:10" ht="18.75" thickBot="1" x14ac:dyDescent="0.4">
      <c r="B26" s="215" t="s">
        <v>128</v>
      </c>
      <c r="C26" s="191"/>
      <c r="D26" s="329"/>
      <c r="E26" s="425" t="str">
        <f>IF('Report Sign-Off Block'!B16&lt;&gt;0,'Report Sign-Off Block'!B16,"")</f>
        <v>Test Completion</v>
      </c>
      <c r="F26" s="427" t="str">
        <f>'Report Sign-Off Block'!D16</f>
        <v>[MM/DD/YYYY]</v>
      </c>
      <c r="G26" s="565" t="str">
        <f>IF('Report Sign-Off Block'!E16&lt;&gt;0,'Report Sign-Off Block'!E16,"")</f>
        <v>[Test Lab Name]</v>
      </c>
      <c r="J26" s="251"/>
    </row>
    <row r="27" spans="2:10" ht="18.75" thickBot="1" x14ac:dyDescent="0.4">
      <c r="D27" s="329"/>
      <c r="E27" s="426" t="str">
        <f>IF('Report Sign-Off Block'!B17&lt;&gt;0,'Report Sign-Off Block'!B17,"")</f>
        <v>Template Population</v>
      </c>
      <c r="F27" s="401" t="str">
        <f>'Report Sign-Off Block'!D17</f>
        <v>[MM/DD/YYYY]</v>
      </c>
      <c r="G27" s="566" t="str">
        <f>IF('Report Sign-Off Block'!E17&lt;&gt;0,'Report Sign-Off Block'!E17,"")</f>
        <v>[Test Lab Name]</v>
      </c>
      <c r="J27" s="251"/>
    </row>
    <row r="28" spans="2:10" ht="18.75" thickBot="1" x14ac:dyDescent="0.4">
      <c r="B28" s="156" t="s">
        <v>191</v>
      </c>
      <c r="C28" s="220"/>
      <c r="D28" s="329"/>
      <c r="E28" s="426" t="str">
        <f>IF('Report Sign-Off Block'!B18&lt;&gt;0,'Report Sign-Off Block'!B18,"")</f>
        <v>Report Review by Test Lab</v>
      </c>
      <c r="F28" s="401" t="str">
        <f>'Report Sign-Off Block'!D18</f>
        <v>[MM/DD/YYYY]</v>
      </c>
      <c r="G28" s="566" t="str">
        <f>IF('Report Sign-Off Block'!E18&lt;&gt;0,'Report Sign-Off Block'!E18,"")</f>
        <v>[Test Lab Name]</v>
      </c>
      <c r="J28" s="251"/>
    </row>
    <row r="29" spans="2:10" ht="18.75" thickBot="1" x14ac:dyDescent="0.4">
      <c r="B29" s="214" t="s">
        <v>266</v>
      </c>
      <c r="C29" s="219"/>
      <c r="D29" s="329"/>
      <c r="E29" s="577" t="str">
        <f>IF('Report Sign-Off Block'!B19&lt;&gt;0,'Report Sign-Off Block'!B19,"")</f>
        <v>Report Review by Test Lab</v>
      </c>
      <c r="F29" s="428" t="str">
        <f>'Report Sign-Off Block'!D19</f>
        <v>[MM/DD/YYYY]</v>
      </c>
      <c r="G29" s="567" t="str">
        <f>IF('Report Sign-Off Block'!E19&lt;&gt;0,'Report Sign-Off Block'!E19,"")</f>
        <v>[Test Lab Name]</v>
      </c>
      <c r="J29" s="251"/>
    </row>
    <row r="30" spans="2:10" x14ac:dyDescent="0.35">
      <c r="B30" s="217" t="s">
        <v>42</v>
      </c>
      <c r="C30" s="192"/>
      <c r="D30" s="319" t="str">
        <f>IF(OR(C30="User-Adjustable Adaptive",C30="Both Manual and User-Adjustable Adaptive"),"See User Adjustable Adaptive Fill Tab.","")</f>
        <v/>
      </c>
      <c r="J30" s="251"/>
    </row>
    <row r="31" spans="2:10" x14ac:dyDescent="0.35">
      <c r="B31" s="709" t="s">
        <v>267</v>
      </c>
      <c r="C31" s="710"/>
      <c r="D31" s="328"/>
      <c r="G31" s="329"/>
      <c r="J31" s="251"/>
    </row>
    <row r="32" spans="2:10" ht="18.75" thickBot="1" x14ac:dyDescent="0.4">
      <c r="B32" s="293" t="s">
        <v>260</v>
      </c>
      <c r="C32" s="192"/>
      <c r="G32" s="329"/>
      <c r="J32" s="251"/>
    </row>
    <row r="33" spans="2:10" ht="18.75" thickBot="1" x14ac:dyDescent="0.4">
      <c r="B33" s="293" t="s">
        <v>261</v>
      </c>
      <c r="C33" s="192"/>
      <c r="E33" s="161" t="s">
        <v>426</v>
      </c>
      <c r="F33" s="162"/>
      <c r="J33" s="251"/>
    </row>
    <row r="34" spans="2:10" ht="19.5" x14ac:dyDescent="0.4">
      <c r="B34" s="295" t="s">
        <v>329</v>
      </c>
      <c r="C34" s="222"/>
      <c r="D34" s="475" t="str">
        <f>IF(AND(C33="Yes",C34=0),"Must be &gt; 0 if response above is 'Yes'",IF(AND(C33="No",C34&lt;&gt;0),"Must be 0 if response above is 'No'",""))</f>
        <v/>
      </c>
      <c r="E34" s="330" t="s">
        <v>427</v>
      </c>
      <c r="F34" s="382" t="str">
        <f>IF(AND($C$32="Yes",$C$33="No",$C$35="No",$C$37="No",$C$38="No"),Tables!C20,IF(AND($C$32="Yes",$C$33="No",$C$35="No",$C$37="Yes",$C$38="No"),Tables!D20,IF(AND($C$32="Yes",$C$33="Yes",OR($C$35="Yes", $C$35="No"),$C$37="Yes",$C$38="No"),Tables!E20,IF(AND($C$32="Yes",$C$33="Yes",OR($C$35="Yes", $C$35="No"),$C$37="No",$C$38="Yes"),Tables!F20,IF(AND($C$32="Yes",$C$33="Yes",OR($C$35="Yes", $C$35="No"),$C$37="Yes",$C$38="Yes"),Tables!G20,"error")))))</f>
        <v>error</v>
      </c>
      <c r="J34" s="251"/>
    </row>
    <row r="35" spans="2:10" ht="19.5" x14ac:dyDescent="0.4">
      <c r="B35" s="293" t="s">
        <v>262</v>
      </c>
      <c r="C35" s="192"/>
      <c r="E35" s="331" t="s">
        <v>428</v>
      </c>
      <c r="F35" s="204" t="str">
        <f>IF(AND($C$32="Yes",$C$33="No",$C$35="No",OR($C$37="Yes", $C$37="No"),$C$38="No"),Tables!C18,IF(AND($C$32="Yes",$C$33="Yes",$C$35="No",$C$37="Yes",$C$38="No"),Tables!E18,IF(AND($C$32="Yes",$C$33="Yes",$C$35="Yes",$C$37="Yes",$C$38="No"),Tables!E19,IF(AND($C$32="Yes",$C$33="Yes",$C$35="No",$C$37="No",$C$38="Yes"),Tables!F18,IF(AND($C$32="Yes",$C$33="Yes",$C$35="Yes",$C$37="No",$C$38="Yes"),Tables!F19,IF(AND($C$32="Yes",$C$33="Yes",$C$35="No",$C$37="Yes",$C$38="Yes"),Tables!G18,IF(AND($C$32="Yes",$C$33="Yes",$C$35="Yes",$C$37="Yes",$C$38="Yes"),Tables!G19,"error")))))))</f>
        <v>error</v>
      </c>
      <c r="J35" s="251"/>
    </row>
    <row r="36" spans="2:10" ht="19.5" x14ac:dyDescent="0.4">
      <c r="B36" s="294" t="s">
        <v>330</v>
      </c>
      <c r="C36" s="192"/>
      <c r="D36" s="645" t="str">
        <f>IF(AND(C35="Yes",C36=0),"Must be &gt; 0 if response above is 'Yes'",IF(AND(C35="No",C36&lt;&gt;0),"Must be 0 if response above is 'No'",""))</f>
        <v/>
      </c>
      <c r="E36" s="331" t="s">
        <v>429</v>
      </c>
      <c r="F36" s="204" t="str">
        <f>IF(AND($C$32="Yes",$C$33="No",$C$35="No",OR($C$37="Yes", $C$37="No"),$C$38="No"),Tables!C16,IF(AND($C$32="Yes",$C$33="Yes",$C$35="No",$C$37="Yes",$C$38="No"),Tables!E16,IF(AND($C$32="Yes",$C$33="Yes",$C$35="Yes",$C$37="Yes",$C$38="No"),Tables!E17,IF(AND($C$32="Yes",$C$33="Yes",$C$35="No",$C$37="No",$C$38="Yes"),Tables!F16,IF(AND($C$32="Yes",$C$33="Yes",$C$35="Yes",$C$37="No",$C$38="Yes"),Tables!F17,IF(AND($C$32="Yes",$C$33="Yes",$C$35="No",$C$37="Yes",$C$38="Yes"),Tables!G16,IF(AND($C$32="Yes",$C$33="Yes",$C$35="Yes",$C$37="Yes",$C$38="Yes"),Tables!G17,"error")))))))</f>
        <v>error</v>
      </c>
      <c r="G36" s="474" t="str">
        <f>IF(TUFc="error","See Table 4.1.1 in Appendix J2 for allowable temperature combinations","")</f>
        <v>See Table 4.1.1 in Appendix J2 for allowable temperature combinations</v>
      </c>
      <c r="J36" s="251"/>
    </row>
    <row r="37" spans="2:10" ht="19.5" x14ac:dyDescent="0.4">
      <c r="B37" s="293" t="s">
        <v>263</v>
      </c>
      <c r="C37" s="192"/>
      <c r="D37" s="645"/>
      <c r="E37" s="331" t="s">
        <v>430</v>
      </c>
      <c r="F37" s="204" t="str">
        <f>IF(AND($C$32="Yes",$C$33="No",$C$35="No",$C$37="No",$C$38="No"),Tables!C15,IF(AND($C$32="Yes",$C$33="No",$C$35="No",$C$37="Yes",$C$38="No"),Tables!D15,IF(AND($C$32="Yes",$C$33="Yes",OR($C$35="Yes", $C$35="No"),$C$37="Yes",$C$38="No"),Tables!E15,IF(AND($C$32="Yes",$C$33="Yes",OR($C$35="Yes", $C$35="No"),$C$37="No",$C$38="Yes"),Tables!F15,IF(AND($C$32="Yes",$C$33="Yes",OR($C$35="Yes", $C$35="No"),$C$37="Yes",$C$38="Yes"),Tables!G15,"error")))))</f>
        <v>error</v>
      </c>
      <c r="G37" s="474"/>
      <c r="J37" s="251"/>
    </row>
    <row r="38" spans="2:10" ht="20.25" thickBot="1" x14ac:dyDescent="0.45">
      <c r="B38" s="293" t="s">
        <v>264</v>
      </c>
      <c r="C38" s="192"/>
      <c r="E38" s="332" t="s">
        <v>431</v>
      </c>
      <c r="F38" s="383" t="str">
        <f>IF(AND($C$32="Yes",$C$33="No",$C$35="No",$C$37="No",$C$38="No"),Tables!C14,IF(AND($C$32="Yes",$C$33="No",$C$35="No",$C$37="Yes",$C$38="No"),Tables!D14,IF(AND($C$32="Yes",$C$33="Yes",OR($C$35="Yes", $C$35="No"),$C$37="Yes",$C$38="No"),Tables!E14,IF(AND($C$32="Yes",$C$33="Yes",OR($C$35="Yes", $C$35="No"),$C$37="No",$C$38="Yes"),Tables!F14,IF(AND($C$32="Yes",$C$33="Yes",OR($C$35="Yes", $C$35="No"),$C$37="Yes",$C$38="Yes"),Tables!G14,"error")))))</f>
        <v>error</v>
      </c>
      <c r="G38" s="474"/>
      <c r="J38" s="251"/>
    </row>
    <row r="39" spans="2:10" x14ac:dyDescent="0.35">
      <c r="B39" s="217" t="s">
        <v>265</v>
      </c>
      <c r="C39" s="192"/>
      <c r="F39" s="139"/>
      <c r="G39" s="624"/>
      <c r="J39" s="251"/>
    </row>
    <row r="40" spans="2:10" x14ac:dyDescent="0.35">
      <c r="B40" s="709" t="s">
        <v>521</v>
      </c>
      <c r="C40" s="710"/>
      <c r="F40" s="139"/>
      <c r="G40" s="624"/>
      <c r="J40" s="251"/>
    </row>
    <row r="41" spans="2:10" ht="75" customHeight="1" thickBot="1" x14ac:dyDescent="0.4">
      <c r="B41" s="623" t="s">
        <v>515</v>
      </c>
      <c r="C41" s="191"/>
      <c r="G41" s="624"/>
      <c r="J41" s="251"/>
    </row>
    <row r="42" spans="2:10" ht="18.75" thickBot="1" x14ac:dyDescent="0.4">
      <c r="J42" s="251"/>
    </row>
    <row r="43" spans="2:10" ht="18.75" thickBot="1" x14ac:dyDescent="0.4">
      <c r="B43" s="221" t="s">
        <v>192</v>
      </c>
      <c r="C43" s="220"/>
      <c r="F43" s="470"/>
      <c r="J43" s="251"/>
    </row>
    <row r="44" spans="2:10" x14ac:dyDescent="0.35">
      <c r="B44" s="214" t="s">
        <v>54</v>
      </c>
      <c r="C44" s="222"/>
      <c r="J44" s="251"/>
    </row>
    <row r="45" spans="2:10" x14ac:dyDescent="0.35">
      <c r="B45" s="217" t="s">
        <v>55</v>
      </c>
      <c r="C45" s="193" t="e">
        <f>VLOOKUP(C44,'Drop-Downs'!B52:D68,2)</f>
        <v>#N/A</v>
      </c>
      <c r="J45" s="251"/>
    </row>
    <row r="46" spans="2:10" ht="18.75" thickBot="1" x14ac:dyDescent="0.4">
      <c r="B46" s="215" t="s">
        <v>56</v>
      </c>
      <c r="C46" s="194" t="e">
        <f>VLOOKUP(C44,'Drop-Downs'!B52:D68,3)</f>
        <v>#N/A</v>
      </c>
      <c r="J46" s="251"/>
    </row>
    <row r="47" spans="2:10" ht="18.75" thickBot="1" x14ac:dyDescent="0.4">
      <c r="J47" s="251"/>
    </row>
    <row r="48" spans="2:10" ht="18.75" thickBot="1" x14ac:dyDescent="0.4">
      <c r="B48" s="156" t="s">
        <v>193</v>
      </c>
      <c r="C48" s="223"/>
      <c r="D48" s="223"/>
      <c r="E48" s="223"/>
      <c r="F48" s="223"/>
      <c r="G48" s="223"/>
      <c r="H48" s="158"/>
      <c r="J48" s="251"/>
    </row>
    <row r="49" spans="2:10" ht="36" x14ac:dyDescent="0.35">
      <c r="B49" s="261" t="s">
        <v>234</v>
      </c>
      <c r="C49" s="260" t="s">
        <v>229</v>
      </c>
      <c r="D49" s="260" t="s">
        <v>478</v>
      </c>
      <c r="E49" s="260" t="s">
        <v>230</v>
      </c>
      <c r="F49" s="260" t="s">
        <v>231</v>
      </c>
      <c r="G49" s="260" t="s">
        <v>232</v>
      </c>
      <c r="H49" s="262" t="s">
        <v>233</v>
      </c>
      <c r="J49" s="251"/>
    </row>
    <row r="50" spans="2:10" x14ac:dyDescent="0.35">
      <c r="B50" s="298" t="s">
        <v>276</v>
      </c>
      <c r="C50" s="479"/>
      <c r="D50" s="480"/>
      <c r="E50" s="481"/>
      <c r="F50" s="482"/>
      <c r="G50" s="482"/>
      <c r="H50" s="483"/>
      <c r="J50" s="251"/>
    </row>
    <row r="51" spans="2:10" x14ac:dyDescent="0.35">
      <c r="B51" s="296" t="s">
        <v>70</v>
      </c>
      <c r="C51" s="280"/>
      <c r="D51" s="281"/>
      <c r="E51" s="282"/>
      <c r="F51" s="282"/>
      <c r="G51" s="282"/>
      <c r="H51" s="283"/>
      <c r="J51" s="251"/>
    </row>
    <row r="52" spans="2:10" x14ac:dyDescent="0.35">
      <c r="B52" s="293" t="s">
        <v>75</v>
      </c>
      <c r="C52" s="284"/>
      <c r="D52" s="285"/>
      <c r="E52" s="286"/>
      <c r="F52" s="282"/>
      <c r="G52" s="282"/>
      <c r="H52" s="283"/>
      <c r="J52" s="251"/>
    </row>
    <row r="53" spans="2:10" x14ac:dyDescent="0.35">
      <c r="B53" s="293" t="s">
        <v>268</v>
      </c>
      <c r="C53" s="284"/>
      <c r="D53" s="285"/>
      <c r="E53" s="286"/>
      <c r="F53" s="286"/>
      <c r="G53" s="287"/>
      <c r="H53" s="288"/>
      <c r="J53" s="251"/>
    </row>
    <row r="54" spans="2:10" x14ac:dyDescent="0.35">
      <c r="B54" s="293" t="s">
        <v>269</v>
      </c>
      <c r="C54" s="284"/>
      <c r="D54" s="285"/>
      <c r="E54" s="286"/>
      <c r="F54" s="286"/>
      <c r="G54" s="287"/>
      <c r="H54" s="288"/>
      <c r="J54" s="251"/>
    </row>
    <row r="55" spans="2:10" x14ac:dyDescent="0.35">
      <c r="B55" s="293" t="s">
        <v>270</v>
      </c>
      <c r="C55" s="284"/>
      <c r="D55" s="285"/>
      <c r="E55" s="286"/>
      <c r="F55" s="286"/>
      <c r="G55" s="287"/>
      <c r="H55" s="288"/>
      <c r="J55" s="251"/>
    </row>
    <row r="56" spans="2:10" x14ac:dyDescent="0.35">
      <c r="B56" s="293" t="s">
        <v>271</v>
      </c>
      <c r="C56" s="284"/>
      <c r="D56" s="285"/>
      <c r="E56" s="286"/>
      <c r="F56" s="286"/>
      <c r="G56" s="287"/>
      <c r="H56" s="288"/>
      <c r="J56" s="251"/>
    </row>
    <row r="57" spans="2:10" x14ac:dyDescent="0.35">
      <c r="B57" s="293" t="s">
        <v>272</v>
      </c>
      <c r="C57" s="284"/>
      <c r="D57" s="285"/>
      <c r="E57" s="286"/>
      <c r="F57" s="286"/>
      <c r="G57" s="287"/>
      <c r="H57" s="288"/>
      <c r="J57" s="251"/>
    </row>
    <row r="58" spans="2:10" x14ac:dyDescent="0.35">
      <c r="B58" s="293" t="s">
        <v>273</v>
      </c>
      <c r="C58" s="284"/>
      <c r="D58" s="285"/>
      <c r="E58" s="286"/>
      <c r="F58" s="286"/>
      <c r="G58" s="287"/>
      <c r="H58" s="288"/>
      <c r="J58" s="251"/>
    </row>
    <row r="59" spans="2:10" x14ac:dyDescent="0.35">
      <c r="B59" s="293" t="s">
        <v>274</v>
      </c>
      <c r="C59" s="284"/>
      <c r="D59" s="285"/>
      <c r="E59" s="286"/>
      <c r="F59" s="286"/>
      <c r="G59" s="287"/>
      <c r="H59" s="288"/>
      <c r="J59" s="251"/>
    </row>
    <row r="60" spans="2:10" x14ac:dyDescent="0.35">
      <c r="B60" s="293" t="s">
        <v>73</v>
      </c>
      <c r="C60" s="284"/>
      <c r="D60" s="285"/>
      <c r="E60" s="286"/>
      <c r="F60" s="282"/>
      <c r="G60" s="282"/>
      <c r="H60" s="283"/>
      <c r="J60" s="251"/>
    </row>
    <row r="61" spans="2:10" x14ac:dyDescent="0.35">
      <c r="B61" s="293" t="s">
        <v>74</v>
      </c>
      <c r="C61" s="284"/>
      <c r="D61" s="285"/>
      <c r="E61" s="286"/>
      <c r="F61" s="286"/>
      <c r="G61" s="287"/>
      <c r="H61" s="288"/>
      <c r="J61" s="251"/>
    </row>
    <row r="62" spans="2:10" x14ac:dyDescent="0.35">
      <c r="B62" s="299" t="s">
        <v>275</v>
      </c>
      <c r="C62" s="484"/>
      <c r="D62" s="485"/>
      <c r="E62" s="486"/>
      <c r="F62" s="486"/>
      <c r="G62" s="486"/>
      <c r="H62" s="487"/>
      <c r="J62" s="251"/>
    </row>
    <row r="63" spans="2:10" x14ac:dyDescent="0.35">
      <c r="B63" s="297" t="s">
        <v>277</v>
      </c>
      <c r="C63" s="280"/>
      <c r="D63" s="281"/>
      <c r="E63" s="282"/>
      <c r="F63" s="282"/>
      <c r="G63" s="282"/>
      <c r="H63" s="283"/>
      <c r="J63" s="251"/>
    </row>
    <row r="64" spans="2:10" x14ac:dyDescent="0.35">
      <c r="B64" s="297" t="s">
        <v>278</v>
      </c>
      <c r="C64" s="284"/>
      <c r="D64" s="285"/>
      <c r="E64" s="286"/>
      <c r="F64" s="286"/>
      <c r="G64" s="287"/>
      <c r="H64" s="288"/>
      <c r="J64" s="251"/>
    </row>
    <row r="65" spans="1:10" x14ac:dyDescent="0.35">
      <c r="B65" s="297" t="s">
        <v>279</v>
      </c>
      <c r="C65" s="284"/>
      <c r="D65" s="285"/>
      <c r="E65" s="286"/>
      <c r="F65" s="286"/>
      <c r="G65" s="287"/>
      <c r="H65" s="288"/>
      <c r="J65" s="251"/>
    </row>
    <row r="66" spans="1:10" ht="18.75" thickBot="1" x14ac:dyDescent="0.4">
      <c r="B66" s="300" t="s">
        <v>280</v>
      </c>
      <c r="C66" s="321"/>
      <c r="D66" s="322"/>
      <c r="E66" s="323"/>
      <c r="F66" s="323"/>
      <c r="G66" s="324"/>
      <c r="H66" s="325"/>
      <c r="J66" s="251"/>
    </row>
    <row r="67" spans="1:10" ht="18.75" thickBot="1" x14ac:dyDescent="0.4">
      <c r="B67" s="488"/>
      <c r="C67" s="489"/>
      <c r="D67" s="490"/>
      <c r="E67" s="491"/>
      <c r="F67" s="491"/>
      <c r="G67" s="491"/>
      <c r="H67" s="491"/>
      <c r="J67" s="251"/>
    </row>
    <row r="68" spans="1:10" ht="18.75" thickBot="1" x14ac:dyDescent="0.4">
      <c r="B68" s="694" t="s">
        <v>281</v>
      </c>
      <c r="C68" s="695"/>
      <c r="D68" s="695"/>
      <c r="E68" s="695"/>
      <c r="F68" s="695"/>
      <c r="G68" s="695"/>
      <c r="H68" s="696"/>
      <c r="J68" s="251"/>
    </row>
    <row r="69" spans="1:10" ht="17.45" customHeight="1" x14ac:dyDescent="0.35">
      <c r="B69" s="685"/>
      <c r="C69" s="686"/>
      <c r="D69" s="686"/>
      <c r="E69" s="686"/>
      <c r="F69" s="686"/>
      <c r="G69" s="686"/>
      <c r="H69" s="687"/>
      <c r="J69" s="251"/>
    </row>
    <row r="70" spans="1:10" x14ac:dyDescent="0.35">
      <c r="B70" s="688"/>
      <c r="C70" s="689"/>
      <c r="D70" s="689"/>
      <c r="E70" s="689"/>
      <c r="F70" s="689"/>
      <c r="G70" s="689"/>
      <c r="H70" s="690"/>
      <c r="J70" s="251"/>
    </row>
    <row r="71" spans="1:10" x14ac:dyDescent="0.35">
      <c r="B71" s="688"/>
      <c r="C71" s="689"/>
      <c r="D71" s="689"/>
      <c r="E71" s="689"/>
      <c r="F71" s="689"/>
      <c r="G71" s="689"/>
      <c r="H71" s="690"/>
      <c r="J71" s="251"/>
    </row>
    <row r="72" spans="1:10" x14ac:dyDescent="0.35">
      <c r="B72" s="688"/>
      <c r="C72" s="689"/>
      <c r="D72" s="689"/>
      <c r="E72" s="689"/>
      <c r="F72" s="689"/>
      <c r="G72" s="689"/>
      <c r="H72" s="690"/>
      <c r="J72" s="251"/>
    </row>
    <row r="73" spans="1:10" ht="18.75" thickBot="1" x14ac:dyDescent="0.4">
      <c r="B73" s="691"/>
      <c r="C73" s="692"/>
      <c r="D73" s="692"/>
      <c r="E73" s="692"/>
      <c r="F73" s="692"/>
      <c r="G73" s="692"/>
      <c r="H73" s="693"/>
      <c r="J73" s="251"/>
    </row>
    <row r="74" spans="1:10" x14ac:dyDescent="0.35">
      <c r="J74" s="251"/>
    </row>
    <row r="75" spans="1:10" x14ac:dyDescent="0.35">
      <c r="A75" s="251"/>
      <c r="B75" s="251"/>
      <c r="C75" s="252"/>
      <c r="D75" s="252"/>
      <c r="E75" s="251"/>
      <c r="F75" s="251"/>
      <c r="G75" s="251"/>
      <c r="H75" s="251"/>
      <c r="I75" s="251"/>
      <c r="J75" s="251"/>
    </row>
  </sheetData>
  <sheetProtection password="CA26" sheet="1" objects="1" scenarios="1" selectLockedCells="1"/>
  <dataConsolidate/>
  <mergeCells count="7">
    <mergeCell ref="B69:H73"/>
    <mergeCell ref="B68:H68"/>
    <mergeCell ref="B2:C2"/>
    <mergeCell ref="E21:G24"/>
    <mergeCell ref="E20:G20"/>
    <mergeCell ref="B40:C40"/>
    <mergeCell ref="B31:C31"/>
  </mergeCells>
  <conditionalFormatting sqref="C61:H61">
    <cfRule type="expression" dxfId="56" priority="2503" stopIfTrue="1">
      <formula>$C$38&lt;&gt;"Yes"</formula>
    </cfRule>
  </conditionalFormatting>
  <conditionalFormatting sqref="C51:H51 C63:H63">
    <cfRule type="expression" dxfId="55" priority="1" stopIfTrue="1">
      <formula>$C$32&lt;&gt;"Yes"</formula>
    </cfRule>
  </conditionalFormatting>
  <conditionalFormatting sqref="C53:H53">
    <cfRule type="expression" dxfId="54" priority="1960" stopIfTrue="1">
      <formula>OR($C$33&lt;&gt;"Yes",$C$34&lt;2)</formula>
    </cfRule>
  </conditionalFormatting>
  <conditionalFormatting sqref="C54:H54">
    <cfRule type="expression" dxfId="53" priority="2481" stopIfTrue="1">
      <formula>OR($C$33&lt;&gt;"Yes",$C$34&lt;3)</formula>
    </cfRule>
  </conditionalFormatting>
  <conditionalFormatting sqref="C55:H55">
    <cfRule type="expression" dxfId="52" priority="2483" stopIfTrue="1">
      <formula>OR($C$33&lt;&gt;"Yes",$C$34&lt;4)</formula>
    </cfRule>
  </conditionalFormatting>
  <conditionalFormatting sqref="C56:H56 C65:H65">
    <cfRule type="expression" dxfId="51" priority="2487" stopIfTrue="1">
      <formula>$C$35&lt;&gt;"Yes"</formula>
    </cfRule>
  </conditionalFormatting>
  <conditionalFormatting sqref="C57:H57">
    <cfRule type="expression" dxfId="50" priority="2489" stopIfTrue="1">
      <formula>OR($C$35&lt;&gt;"Yes",$C$36&lt;2)</formula>
    </cfRule>
  </conditionalFormatting>
  <conditionalFormatting sqref="C58:H58">
    <cfRule type="expression" dxfId="49" priority="2491" stopIfTrue="1">
      <formula>OR($C$35&lt;&gt;"Yes",$C$36&lt;3)</formula>
    </cfRule>
  </conditionalFormatting>
  <conditionalFormatting sqref="C59:H59">
    <cfRule type="expression" dxfId="48" priority="2493" stopIfTrue="1">
      <formula>OR($C$35&lt;&gt;"Yes",$C$36&lt;4)</formula>
    </cfRule>
  </conditionalFormatting>
  <conditionalFormatting sqref="C64:H64">
    <cfRule type="expression" dxfId="47" priority="2505" stopIfTrue="1">
      <formula>OR($C$32&lt;&gt;"Yes",$C$39&lt;&gt;"Yes")</formula>
    </cfRule>
  </conditionalFormatting>
  <conditionalFormatting sqref="C66:H66">
    <cfRule type="expression" dxfId="46" priority="2507" stopIfTrue="1">
      <formula>OR($C$35&lt;&gt;"Yes",$C$39&lt;&gt;"Yes")</formula>
    </cfRule>
  </conditionalFormatting>
  <conditionalFormatting sqref="C52:H52">
    <cfRule type="expression" dxfId="45" priority="4" stopIfTrue="1">
      <formula>$C$33&lt;&gt;"Yes"</formula>
    </cfRule>
  </conditionalFormatting>
  <conditionalFormatting sqref="C60:H60">
    <cfRule type="expression" dxfId="44" priority="2501" stopIfTrue="1">
      <formula>$C$37&lt;&gt;"Yes"</formula>
    </cfRule>
  </conditionalFormatting>
  <dataValidations count="8">
    <dataValidation type="list" allowBlank="1" showInputMessage="1" showErrorMessage="1" sqref="C29">
      <formula1>ProductClasses</formula1>
    </dataValidation>
    <dataValidation type="list" allowBlank="1" showInputMessage="1" showErrorMessage="1" sqref="C35 C33 C37:C39">
      <formula1>Yes_No</formula1>
    </dataValidation>
    <dataValidation type="list" allowBlank="1" showInputMessage="1" showErrorMessage="1" sqref="C30">
      <formula1>FillControl</formula1>
    </dataValidation>
    <dataValidation type="list" allowBlank="1" showInputMessage="1" showErrorMessage="1" sqref="C34">
      <formula1>WarmColdCycles</formula1>
    </dataValidation>
    <dataValidation type="list" allowBlank="1" showInputMessage="1" showErrorMessage="1" sqref="C44">
      <formula1>LotNumber</formula1>
    </dataValidation>
    <dataValidation type="list" allowBlank="1" showInputMessage="1" showErrorMessage="1" sqref="C36">
      <formula1>WarmWarmCycles</formula1>
    </dataValidation>
    <dataValidation type="list" allowBlank="1" showInputMessage="1" showErrorMessage="1" sqref="C41">
      <formula1>LowPowerModes</formula1>
    </dataValidation>
    <dataValidation type="list" allowBlank="1" showInputMessage="1" showErrorMessage="1" sqref="C32">
      <formula1>Yes_Yes</formula1>
    </dataValidation>
  </dataValidations>
  <hyperlinks>
    <hyperlink ref="E4" location="Instructions!C35" display="Back to Instructions tab"/>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0070C0"/>
  </sheetPr>
  <dimension ref="A1:J32"/>
  <sheetViews>
    <sheetView showGridLines="0" zoomScale="80" zoomScaleNormal="80" workbookViewId="0">
      <selection activeCell="E4" sqref="E4"/>
    </sheetView>
  </sheetViews>
  <sheetFormatPr defaultColWidth="10.42578125" defaultRowHeight="16.5" x14ac:dyDescent="0.3"/>
  <cols>
    <col min="1" max="1" width="4" style="2" customWidth="1"/>
    <col min="2" max="2" width="30.7109375" style="2" customWidth="1"/>
    <col min="3" max="3" width="45.85546875" style="2" customWidth="1"/>
    <col min="4" max="4" width="25.85546875" style="2" customWidth="1"/>
    <col min="5" max="5" width="30.85546875" style="2" customWidth="1"/>
    <col min="6" max="6" width="28.42578125" style="2" customWidth="1"/>
    <col min="7" max="7" width="31.85546875" style="2" customWidth="1"/>
    <col min="8" max="8" width="32.5703125" style="2" customWidth="1"/>
    <col min="9" max="9" width="3.28515625" style="2" customWidth="1"/>
    <col min="10" max="10" width="4" style="2" customWidth="1"/>
    <col min="11" max="16384" width="10.42578125" style="2"/>
  </cols>
  <sheetData>
    <row r="1" spans="2:10" ht="17.25" thickBot="1" x14ac:dyDescent="0.35">
      <c r="J1" s="253"/>
    </row>
    <row r="2" spans="2:10" ht="18" thickBot="1" x14ac:dyDescent="0.35">
      <c r="B2" s="667" t="str">
        <f>'Version Control'!$B$2</f>
        <v>Title Block</v>
      </c>
      <c r="C2" s="668"/>
      <c r="J2" s="253"/>
    </row>
    <row r="3" spans="2:10" x14ac:dyDescent="0.3">
      <c r="B3" s="552" t="str">
        <f>'Version Control'!$B$3</f>
        <v>Test Report Template Name:</v>
      </c>
      <c r="C3" s="553" t="str">
        <f>'Version Control'!$C$3</f>
        <v xml:space="preserve">Residential Clothes Washer J2  </v>
      </c>
      <c r="J3" s="253"/>
    </row>
    <row r="4" spans="2:10" x14ac:dyDescent="0.3">
      <c r="B4" s="554" t="str">
        <f>'Version Control'!$B$4</f>
        <v>Version Number:</v>
      </c>
      <c r="C4" s="555" t="str">
        <f>'Version Control'!$C$4</f>
        <v>v2.3</v>
      </c>
      <c r="E4" s="135" t="s">
        <v>208</v>
      </c>
      <c r="J4" s="253"/>
    </row>
    <row r="5" spans="2:10" x14ac:dyDescent="0.3">
      <c r="B5" s="556" t="str">
        <f>'Version Control'!$B$5</f>
        <v xml:space="preserve">Latest Template Revision: </v>
      </c>
      <c r="C5" s="557">
        <f>'Version Control'!$C$5</f>
        <v>42496</v>
      </c>
      <c r="J5" s="253"/>
    </row>
    <row r="6" spans="2:10" x14ac:dyDescent="0.3">
      <c r="B6" s="556" t="str">
        <f>'Version Control'!$B$6</f>
        <v>Tab Name:</v>
      </c>
      <c r="C6" s="555" t="str">
        <f ca="1">MID(CELL("filename",B1), FIND("]", CELL("filename", B1))+ 1, 255)</f>
        <v>Setup &amp; Instrumentation</v>
      </c>
      <c r="J6" s="253"/>
    </row>
    <row r="7" spans="2:10" ht="39.75" customHeight="1" x14ac:dyDescent="0.3">
      <c r="B7" s="558" t="str">
        <f>'Version Control'!$B$7</f>
        <v>File Name:</v>
      </c>
      <c r="C7" s="559" t="str">
        <f ca="1">'Version Control'!$C$7</f>
        <v>Residential Clothes Washer J2 - v2.3.xlsx</v>
      </c>
      <c r="J7" s="253"/>
    </row>
    <row r="8" spans="2:10" ht="17.25" thickBot="1" x14ac:dyDescent="0.35">
      <c r="B8" s="560" t="str">
        <f>'Version Control'!$B$8</f>
        <v xml:space="preserve">Test Completion Date: </v>
      </c>
      <c r="C8" s="561" t="str">
        <f>'Version Control'!$C$8</f>
        <v>[MM/DD/YYYY]</v>
      </c>
      <c r="E8" s="711"/>
      <c r="F8" s="711"/>
      <c r="G8" s="711"/>
      <c r="H8" s="7"/>
      <c r="J8" s="253"/>
    </row>
    <row r="9" spans="2:10" x14ac:dyDescent="0.3">
      <c r="J9" s="253"/>
    </row>
    <row r="10" spans="2:10" ht="17.25" thickBot="1" x14ac:dyDescent="0.35">
      <c r="J10" s="253"/>
    </row>
    <row r="11" spans="2:10" ht="18" thickBot="1" x14ac:dyDescent="0.35">
      <c r="B11" s="712" t="s">
        <v>203</v>
      </c>
      <c r="C11" s="713"/>
      <c r="D11" s="713"/>
      <c r="E11" s="713"/>
      <c r="F11" s="713"/>
      <c r="G11" s="713"/>
      <c r="H11" s="714"/>
      <c r="J11" s="253"/>
    </row>
    <row r="12" spans="2:10" ht="17.25" x14ac:dyDescent="0.3">
      <c r="B12" s="656" t="s">
        <v>204</v>
      </c>
      <c r="C12" s="657" t="s">
        <v>195</v>
      </c>
      <c r="D12" s="657" t="s">
        <v>194</v>
      </c>
      <c r="E12" s="657" t="s">
        <v>206</v>
      </c>
      <c r="F12" s="658" t="s">
        <v>144</v>
      </c>
      <c r="G12" s="657" t="s">
        <v>145</v>
      </c>
      <c r="H12" s="659" t="s">
        <v>146</v>
      </c>
      <c r="I12" s="6"/>
      <c r="J12" s="253"/>
    </row>
    <row r="13" spans="2:10" x14ac:dyDescent="0.3">
      <c r="B13" s="582"/>
      <c r="C13" s="583"/>
      <c r="D13" s="583"/>
      <c r="E13" s="583"/>
      <c r="F13" s="584"/>
      <c r="G13" s="585"/>
      <c r="H13" s="586"/>
      <c r="J13" s="253"/>
    </row>
    <row r="14" spans="2:10" x14ac:dyDescent="0.3">
      <c r="B14" s="587"/>
      <c r="C14" s="588"/>
      <c r="D14" s="588"/>
      <c r="E14" s="583"/>
      <c r="F14" s="584"/>
      <c r="G14" s="585"/>
      <c r="H14" s="586"/>
      <c r="J14" s="253"/>
    </row>
    <row r="15" spans="2:10" x14ac:dyDescent="0.3">
      <c r="B15" s="587"/>
      <c r="C15" s="588"/>
      <c r="D15" s="588"/>
      <c r="E15" s="588"/>
      <c r="F15" s="589"/>
      <c r="G15" s="585"/>
      <c r="H15" s="586"/>
      <c r="J15" s="253"/>
    </row>
    <row r="16" spans="2:10" x14ac:dyDescent="0.3">
      <c r="B16" s="587"/>
      <c r="C16" s="588"/>
      <c r="D16" s="588"/>
      <c r="E16" s="588"/>
      <c r="F16" s="589"/>
      <c r="G16" s="585"/>
      <c r="H16" s="586"/>
      <c r="J16" s="253"/>
    </row>
    <row r="17" spans="1:10" x14ac:dyDescent="0.3">
      <c r="B17" s="587"/>
      <c r="C17" s="588"/>
      <c r="D17" s="588"/>
      <c r="E17" s="588"/>
      <c r="F17" s="589"/>
      <c r="G17" s="585"/>
      <c r="H17" s="586"/>
      <c r="J17" s="253"/>
    </row>
    <row r="18" spans="1:10" x14ac:dyDescent="0.3">
      <c r="B18" s="587"/>
      <c r="C18" s="588"/>
      <c r="D18" s="588"/>
      <c r="E18" s="588"/>
      <c r="F18" s="589"/>
      <c r="G18" s="585"/>
      <c r="H18" s="586"/>
      <c r="J18" s="253"/>
    </row>
    <row r="19" spans="1:10" x14ac:dyDescent="0.3">
      <c r="B19" s="591"/>
      <c r="C19" s="592"/>
      <c r="D19" s="592"/>
      <c r="E19" s="592"/>
      <c r="F19" s="593"/>
      <c r="G19" s="655"/>
      <c r="H19" s="594"/>
      <c r="J19" s="253"/>
    </row>
    <row r="20" spans="1:10" x14ac:dyDescent="0.3">
      <c r="B20" s="587"/>
      <c r="C20" s="588"/>
      <c r="D20" s="588"/>
      <c r="E20" s="588"/>
      <c r="F20" s="589"/>
      <c r="G20" s="585"/>
      <c r="H20" s="586"/>
      <c r="J20" s="253"/>
    </row>
    <row r="21" spans="1:10" x14ac:dyDescent="0.3">
      <c r="B21" s="587"/>
      <c r="C21" s="588"/>
      <c r="D21" s="588"/>
      <c r="E21" s="588"/>
      <c r="F21" s="589"/>
      <c r="G21" s="585"/>
      <c r="H21" s="586"/>
      <c r="J21" s="253"/>
    </row>
    <row r="22" spans="1:10" x14ac:dyDescent="0.3">
      <c r="B22" s="587"/>
      <c r="C22" s="588"/>
      <c r="D22" s="588"/>
      <c r="E22" s="588"/>
      <c r="F22" s="589"/>
      <c r="G22" s="588"/>
      <c r="H22" s="595"/>
      <c r="J22" s="253"/>
    </row>
    <row r="23" spans="1:10" x14ac:dyDescent="0.3">
      <c r="B23" s="596"/>
      <c r="C23" s="597"/>
      <c r="D23" s="590"/>
      <c r="E23" s="590"/>
      <c r="F23" s="590"/>
      <c r="G23" s="585"/>
      <c r="H23" s="586"/>
      <c r="J23" s="253"/>
    </row>
    <row r="24" spans="1:10" x14ac:dyDescent="0.3">
      <c r="B24" s="596"/>
      <c r="C24" s="598"/>
      <c r="D24" s="598"/>
      <c r="E24" s="598"/>
      <c r="F24" s="590"/>
      <c r="G24" s="599"/>
      <c r="H24" s="600"/>
      <c r="J24" s="253"/>
    </row>
    <row r="25" spans="1:10" x14ac:dyDescent="0.3">
      <c r="B25" s="596"/>
      <c r="C25" s="597"/>
      <c r="D25" s="590"/>
      <c r="E25" s="590"/>
      <c r="F25" s="590"/>
      <c r="G25" s="585"/>
      <c r="H25" s="586"/>
      <c r="J25" s="253"/>
    </row>
    <row r="26" spans="1:10" x14ac:dyDescent="0.3">
      <c r="B26" s="596"/>
      <c r="C26" s="598"/>
      <c r="D26" s="598"/>
      <c r="E26" s="598"/>
      <c r="F26" s="590"/>
      <c r="G26" s="599"/>
      <c r="H26" s="600"/>
      <c r="J26" s="253"/>
    </row>
    <row r="27" spans="1:10" x14ac:dyDescent="0.3">
      <c r="B27" s="568"/>
      <c r="C27" s="569"/>
      <c r="D27" s="569"/>
      <c r="E27" s="569"/>
      <c r="F27" s="569"/>
      <c r="G27" s="569"/>
      <c r="H27" s="570"/>
      <c r="J27" s="253"/>
    </row>
    <row r="28" spans="1:10" x14ac:dyDescent="0.3">
      <c r="B28" s="568"/>
      <c r="C28" s="569"/>
      <c r="D28" s="569"/>
      <c r="E28" s="569"/>
      <c r="F28" s="569"/>
      <c r="G28" s="569"/>
      <c r="H28" s="570"/>
      <c r="J28" s="253"/>
    </row>
    <row r="29" spans="1:10" x14ac:dyDescent="0.3">
      <c r="B29" s="568"/>
      <c r="C29" s="569"/>
      <c r="D29" s="569"/>
      <c r="E29" s="569"/>
      <c r="F29" s="569"/>
      <c r="G29" s="569"/>
      <c r="H29" s="570"/>
      <c r="J29" s="253"/>
    </row>
    <row r="30" spans="1:10" ht="17.25" thickBot="1" x14ac:dyDescent="0.35">
      <c r="B30" s="571"/>
      <c r="C30" s="572"/>
      <c r="D30" s="572"/>
      <c r="E30" s="572"/>
      <c r="F30" s="572"/>
      <c r="G30" s="572"/>
      <c r="H30" s="573"/>
      <c r="J30" s="253"/>
    </row>
    <row r="31" spans="1:10" x14ac:dyDescent="0.3">
      <c r="J31" s="253"/>
    </row>
    <row r="32" spans="1:10" x14ac:dyDescent="0.3">
      <c r="A32" s="253"/>
      <c r="B32" s="253"/>
      <c r="C32" s="253"/>
      <c r="D32" s="253"/>
      <c r="E32" s="253"/>
      <c r="F32" s="253"/>
      <c r="G32" s="253"/>
      <c r="H32" s="253"/>
      <c r="I32" s="253"/>
      <c r="J32" s="253"/>
    </row>
  </sheetData>
  <sheetProtection password="CA26" sheet="1" objects="1" scenarios="1" selectLockedCells="1"/>
  <protectedRanges>
    <protectedRange sqref="B13:H30" name="Range1"/>
  </protectedRanges>
  <mergeCells count="3">
    <mergeCell ref="E8:G8"/>
    <mergeCell ref="B2:C2"/>
    <mergeCell ref="B11:H11"/>
  </mergeCells>
  <hyperlinks>
    <hyperlink ref="E4" location="Instructions!C35" display="Back to Instructions tab"/>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0070C0"/>
  </sheetPr>
  <dimension ref="A1:AL134"/>
  <sheetViews>
    <sheetView showGridLines="0" zoomScale="60" zoomScaleNormal="60" workbookViewId="0">
      <selection activeCell="E3" sqref="E3"/>
    </sheetView>
  </sheetViews>
  <sheetFormatPr defaultColWidth="9.140625" defaultRowHeight="16.5" x14ac:dyDescent="0.3"/>
  <cols>
    <col min="1" max="1" width="3.5703125" style="384" customWidth="1"/>
    <col min="2" max="2" width="30.85546875" style="384" customWidth="1"/>
    <col min="3" max="3" width="52.140625" style="384" customWidth="1"/>
    <col min="4" max="4" width="9.140625" style="384" customWidth="1"/>
    <col min="5" max="5" width="24.42578125" style="384" bestFit="1" customWidth="1"/>
    <col min="6" max="6" width="16.42578125" style="384" customWidth="1"/>
    <col min="7" max="7" width="6.5703125" style="384" customWidth="1"/>
    <col min="8" max="8" width="5.28515625" style="384" customWidth="1"/>
    <col min="9" max="16" width="9.140625" style="384"/>
    <col min="17" max="17" width="16.7109375" style="384" customWidth="1"/>
    <col min="18" max="21" width="9.140625" style="384"/>
    <col min="22" max="22" width="7.28515625" style="384" customWidth="1"/>
    <col min="23" max="23" width="4.7109375" style="384" customWidth="1"/>
    <col min="24" max="30" width="9.140625" style="384"/>
    <col min="31" max="31" width="15" style="384" customWidth="1"/>
    <col min="32" max="36" width="9.140625" style="384"/>
    <col min="37" max="37" width="4" style="384" customWidth="1"/>
    <col min="38" max="38" width="4.28515625" style="384" customWidth="1"/>
    <col min="39" max="16384" width="9.140625" style="384"/>
  </cols>
  <sheetData>
    <row r="1" spans="1:38" ht="17.25" thickBot="1" x14ac:dyDescent="0.35">
      <c r="A1" s="34"/>
      <c r="AL1" s="254"/>
    </row>
    <row r="2" spans="1:38" ht="18" thickBot="1" x14ac:dyDescent="0.35">
      <c r="A2" s="34"/>
      <c r="B2" s="667" t="str">
        <f>'Version Control'!$B$2</f>
        <v>Title Block</v>
      </c>
      <c r="C2" s="668"/>
      <c r="AL2" s="254"/>
    </row>
    <row r="3" spans="1:38" x14ac:dyDescent="0.3">
      <c r="A3" s="34"/>
      <c r="B3" s="552" t="str">
        <f>'Version Control'!$B$3</f>
        <v>Test Report Template Name:</v>
      </c>
      <c r="C3" s="553" t="str">
        <f>'Version Control'!$C$3</f>
        <v xml:space="preserve">Residential Clothes Washer J2  </v>
      </c>
      <c r="E3" s="445" t="s">
        <v>208</v>
      </c>
      <c r="F3" s="492"/>
      <c r="G3" s="492"/>
      <c r="AL3" s="254"/>
    </row>
    <row r="4" spans="1:38" x14ac:dyDescent="0.3">
      <c r="A4" s="34"/>
      <c r="B4" s="554" t="str">
        <f>'Version Control'!$B$4</f>
        <v>Version Number:</v>
      </c>
      <c r="C4" s="555" t="str">
        <f>'Version Control'!$C$4</f>
        <v>v2.3</v>
      </c>
      <c r="AL4" s="254"/>
    </row>
    <row r="5" spans="1:38" x14ac:dyDescent="0.3">
      <c r="A5" s="34"/>
      <c r="B5" s="556" t="str">
        <f>'Version Control'!$B$5</f>
        <v xml:space="preserve">Latest Template Revision: </v>
      </c>
      <c r="C5" s="557">
        <f>'Version Control'!$C$5</f>
        <v>42496</v>
      </c>
      <c r="AL5" s="254"/>
    </row>
    <row r="6" spans="1:38" x14ac:dyDescent="0.3">
      <c r="A6" s="34"/>
      <c r="B6" s="556" t="str">
        <f>'Version Control'!$B$6</f>
        <v>Tab Name:</v>
      </c>
      <c r="C6" s="555" t="str">
        <f ca="1">MID(CELL("filename",B1), FIND("]", CELL("filename", B1))+ 1, 255)</f>
        <v>Photos</v>
      </c>
      <c r="AL6" s="254"/>
    </row>
    <row r="7" spans="1:38" ht="36" customHeight="1" x14ac:dyDescent="0.3">
      <c r="A7" s="34"/>
      <c r="B7" s="558" t="str">
        <f>'Version Control'!$B$7</f>
        <v>File Name:</v>
      </c>
      <c r="C7" s="559" t="str">
        <f ca="1">'Version Control'!$C$7</f>
        <v>Residential Clothes Washer J2 - v2.3.xlsx</v>
      </c>
      <c r="AL7" s="254"/>
    </row>
    <row r="8" spans="1:38" ht="17.25" thickBot="1" x14ac:dyDescent="0.35">
      <c r="A8" s="34"/>
      <c r="B8" s="560" t="str">
        <f>'Version Control'!$B$8</f>
        <v xml:space="preserve">Test Completion Date: </v>
      </c>
      <c r="C8" s="561" t="str">
        <f>'Version Control'!$C$8</f>
        <v>[MM/DD/YYYY]</v>
      </c>
      <c r="AL8" s="254"/>
    </row>
    <row r="9" spans="1:38" x14ac:dyDescent="0.3">
      <c r="A9" s="34"/>
      <c r="AL9" s="254"/>
    </row>
    <row r="10" spans="1:38" ht="17.25" thickBot="1" x14ac:dyDescent="0.35">
      <c r="A10" s="34"/>
      <c r="AL10" s="254"/>
    </row>
    <row r="11" spans="1:38" ht="18" thickBot="1" x14ac:dyDescent="0.35">
      <c r="A11" s="34"/>
      <c r="B11" s="414" t="s">
        <v>237</v>
      </c>
      <c r="C11" s="415"/>
      <c r="D11" s="415"/>
      <c r="E11" s="415"/>
      <c r="F11" s="416"/>
      <c r="H11" s="417" t="s">
        <v>238</v>
      </c>
      <c r="I11" s="418"/>
      <c r="J11" s="418"/>
      <c r="K11" s="418"/>
      <c r="L11" s="418"/>
      <c r="M11" s="418"/>
      <c r="N11" s="418"/>
      <c r="O11" s="418"/>
      <c r="P11" s="418"/>
      <c r="Q11" s="418"/>
      <c r="R11" s="418"/>
      <c r="S11" s="418"/>
      <c r="T11" s="418"/>
      <c r="U11" s="419"/>
      <c r="W11" s="417" t="s">
        <v>239</v>
      </c>
      <c r="X11" s="418"/>
      <c r="Y11" s="418"/>
      <c r="Z11" s="418"/>
      <c r="AA11" s="418"/>
      <c r="AB11" s="418"/>
      <c r="AC11" s="418"/>
      <c r="AD11" s="418"/>
      <c r="AE11" s="418"/>
      <c r="AF11" s="418"/>
      <c r="AG11" s="418"/>
      <c r="AH11" s="418"/>
      <c r="AI11" s="418"/>
      <c r="AJ11" s="419"/>
      <c r="AL11" s="254"/>
    </row>
    <row r="12" spans="1:38" x14ac:dyDescent="0.3">
      <c r="A12" s="34"/>
      <c r="B12" s="718"/>
      <c r="C12" s="719"/>
      <c r="D12" s="719"/>
      <c r="E12" s="719"/>
      <c r="F12" s="720"/>
      <c r="H12" s="715"/>
      <c r="I12" s="716"/>
      <c r="J12" s="716"/>
      <c r="K12" s="716"/>
      <c r="L12" s="716"/>
      <c r="M12" s="716"/>
      <c r="N12" s="716"/>
      <c r="O12" s="716"/>
      <c r="P12" s="716"/>
      <c r="Q12" s="716"/>
      <c r="R12" s="716"/>
      <c r="S12" s="716"/>
      <c r="T12" s="716"/>
      <c r="U12" s="717"/>
      <c r="W12" s="715"/>
      <c r="X12" s="716"/>
      <c r="Y12" s="716"/>
      <c r="Z12" s="716"/>
      <c r="AA12" s="716"/>
      <c r="AB12" s="716"/>
      <c r="AC12" s="716"/>
      <c r="AD12" s="716"/>
      <c r="AE12" s="716"/>
      <c r="AF12" s="716"/>
      <c r="AG12" s="716"/>
      <c r="AH12" s="716"/>
      <c r="AI12" s="716"/>
      <c r="AJ12" s="717"/>
      <c r="AL12" s="254"/>
    </row>
    <row r="13" spans="1:38" x14ac:dyDescent="0.3">
      <c r="A13" s="34"/>
      <c r="B13" s="718"/>
      <c r="C13" s="719"/>
      <c r="D13" s="719"/>
      <c r="E13" s="719"/>
      <c r="F13" s="720"/>
      <c r="H13" s="718"/>
      <c r="I13" s="719"/>
      <c r="J13" s="719"/>
      <c r="K13" s="719"/>
      <c r="L13" s="719"/>
      <c r="M13" s="719"/>
      <c r="N13" s="719"/>
      <c r="O13" s="719"/>
      <c r="P13" s="719"/>
      <c r="Q13" s="719"/>
      <c r="R13" s="719"/>
      <c r="S13" s="719"/>
      <c r="T13" s="719"/>
      <c r="U13" s="720"/>
      <c r="W13" s="718"/>
      <c r="X13" s="719"/>
      <c r="Y13" s="719"/>
      <c r="Z13" s="719"/>
      <c r="AA13" s="719"/>
      <c r="AB13" s="719"/>
      <c r="AC13" s="719"/>
      <c r="AD13" s="719"/>
      <c r="AE13" s="719"/>
      <c r="AF13" s="719"/>
      <c r="AG13" s="719"/>
      <c r="AH13" s="719"/>
      <c r="AI13" s="719"/>
      <c r="AJ13" s="720"/>
      <c r="AL13" s="254"/>
    </row>
    <row r="14" spans="1:38" x14ac:dyDescent="0.3">
      <c r="A14" s="34"/>
      <c r="B14" s="718"/>
      <c r="C14" s="719"/>
      <c r="D14" s="719"/>
      <c r="E14" s="719"/>
      <c r="F14" s="720"/>
      <c r="H14" s="718"/>
      <c r="I14" s="719"/>
      <c r="J14" s="719"/>
      <c r="K14" s="719"/>
      <c r="L14" s="719"/>
      <c r="M14" s="719"/>
      <c r="N14" s="719"/>
      <c r="O14" s="719"/>
      <c r="P14" s="719"/>
      <c r="Q14" s="719"/>
      <c r="R14" s="719"/>
      <c r="S14" s="719"/>
      <c r="T14" s="719"/>
      <c r="U14" s="720"/>
      <c r="W14" s="718"/>
      <c r="X14" s="719"/>
      <c r="Y14" s="719"/>
      <c r="Z14" s="719"/>
      <c r="AA14" s="719"/>
      <c r="AB14" s="719"/>
      <c r="AC14" s="719"/>
      <c r="AD14" s="719"/>
      <c r="AE14" s="719"/>
      <c r="AF14" s="719"/>
      <c r="AG14" s="719"/>
      <c r="AH14" s="719"/>
      <c r="AI14" s="719"/>
      <c r="AJ14" s="720"/>
      <c r="AL14" s="254"/>
    </row>
    <row r="15" spans="1:38" x14ac:dyDescent="0.3">
      <c r="A15" s="34"/>
      <c r="B15" s="718"/>
      <c r="C15" s="719"/>
      <c r="D15" s="719"/>
      <c r="E15" s="719"/>
      <c r="F15" s="720"/>
      <c r="H15" s="718"/>
      <c r="I15" s="719"/>
      <c r="J15" s="719"/>
      <c r="K15" s="719"/>
      <c r="L15" s="719"/>
      <c r="M15" s="719"/>
      <c r="N15" s="719"/>
      <c r="O15" s="719"/>
      <c r="P15" s="719"/>
      <c r="Q15" s="719"/>
      <c r="R15" s="719"/>
      <c r="S15" s="719"/>
      <c r="T15" s="719"/>
      <c r="U15" s="720"/>
      <c r="W15" s="718"/>
      <c r="X15" s="719"/>
      <c r="Y15" s="719"/>
      <c r="Z15" s="719"/>
      <c r="AA15" s="719"/>
      <c r="AB15" s="719"/>
      <c r="AC15" s="719"/>
      <c r="AD15" s="719"/>
      <c r="AE15" s="719"/>
      <c r="AF15" s="719"/>
      <c r="AG15" s="719"/>
      <c r="AH15" s="719"/>
      <c r="AI15" s="719"/>
      <c r="AJ15" s="720"/>
      <c r="AL15" s="254"/>
    </row>
    <row r="16" spans="1:38" x14ac:dyDescent="0.3">
      <c r="A16" s="34"/>
      <c r="B16" s="718"/>
      <c r="C16" s="719"/>
      <c r="D16" s="719"/>
      <c r="E16" s="719"/>
      <c r="F16" s="720"/>
      <c r="H16" s="718"/>
      <c r="I16" s="719"/>
      <c r="J16" s="719"/>
      <c r="K16" s="719"/>
      <c r="L16" s="719"/>
      <c r="M16" s="719"/>
      <c r="N16" s="719"/>
      <c r="O16" s="719"/>
      <c r="P16" s="719"/>
      <c r="Q16" s="719"/>
      <c r="R16" s="719"/>
      <c r="S16" s="719"/>
      <c r="T16" s="719"/>
      <c r="U16" s="720"/>
      <c r="W16" s="718"/>
      <c r="X16" s="719"/>
      <c r="Y16" s="719"/>
      <c r="Z16" s="719"/>
      <c r="AA16" s="719"/>
      <c r="AB16" s="719"/>
      <c r="AC16" s="719"/>
      <c r="AD16" s="719"/>
      <c r="AE16" s="719"/>
      <c r="AF16" s="719"/>
      <c r="AG16" s="719"/>
      <c r="AH16" s="719"/>
      <c r="AI16" s="719"/>
      <c r="AJ16" s="720"/>
      <c r="AL16" s="254"/>
    </row>
    <row r="17" spans="1:38" x14ac:dyDescent="0.3">
      <c r="A17" s="34"/>
      <c r="B17" s="718"/>
      <c r="C17" s="719"/>
      <c r="D17" s="719"/>
      <c r="E17" s="719"/>
      <c r="F17" s="720"/>
      <c r="H17" s="718"/>
      <c r="I17" s="719"/>
      <c r="J17" s="719"/>
      <c r="K17" s="719"/>
      <c r="L17" s="719"/>
      <c r="M17" s="719"/>
      <c r="N17" s="719"/>
      <c r="O17" s="719"/>
      <c r="P17" s="719"/>
      <c r="Q17" s="719"/>
      <c r="R17" s="719"/>
      <c r="S17" s="719"/>
      <c r="T17" s="719"/>
      <c r="U17" s="720"/>
      <c r="W17" s="718"/>
      <c r="X17" s="719"/>
      <c r="Y17" s="719"/>
      <c r="Z17" s="719"/>
      <c r="AA17" s="719"/>
      <c r="AB17" s="719"/>
      <c r="AC17" s="719"/>
      <c r="AD17" s="719"/>
      <c r="AE17" s="719"/>
      <c r="AF17" s="719"/>
      <c r="AG17" s="719"/>
      <c r="AH17" s="719"/>
      <c r="AI17" s="719"/>
      <c r="AJ17" s="720"/>
      <c r="AL17" s="254"/>
    </row>
    <row r="18" spans="1:38" x14ac:dyDescent="0.3">
      <c r="A18" s="34"/>
      <c r="B18" s="718"/>
      <c r="C18" s="719"/>
      <c r="D18" s="719"/>
      <c r="E18" s="719"/>
      <c r="F18" s="720"/>
      <c r="H18" s="718"/>
      <c r="I18" s="719"/>
      <c r="J18" s="719"/>
      <c r="K18" s="719"/>
      <c r="L18" s="719"/>
      <c r="M18" s="719"/>
      <c r="N18" s="719"/>
      <c r="O18" s="719"/>
      <c r="P18" s="719"/>
      <c r="Q18" s="719"/>
      <c r="R18" s="719"/>
      <c r="S18" s="719"/>
      <c r="T18" s="719"/>
      <c r="U18" s="720"/>
      <c r="W18" s="718"/>
      <c r="X18" s="719"/>
      <c r="Y18" s="719"/>
      <c r="Z18" s="719"/>
      <c r="AA18" s="719"/>
      <c r="AB18" s="719"/>
      <c r="AC18" s="719"/>
      <c r="AD18" s="719"/>
      <c r="AE18" s="719"/>
      <c r="AF18" s="719"/>
      <c r="AG18" s="719"/>
      <c r="AH18" s="719"/>
      <c r="AI18" s="719"/>
      <c r="AJ18" s="720"/>
      <c r="AL18" s="254"/>
    </row>
    <row r="19" spans="1:38" x14ac:dyDescent="0.3">
      <c r="A19" s="34"/>
      <c r="B19" s="718"/>
      <c r="C19" s="719"/>
      <c r="D19" s="719"/>
      <c r="E19" s="719"/>
      <c r="F19" s="720"/>
      <c r="H19" s="718"/>
      <c r="I19" s="719"/>
      <c r="J19" s="719"/>
      <c r="K19" s="719"/>
      <c r="L19" s="719"/>
      <c r="M19" s="719"/>
      <c r="N19" s="719"/>
      <c r="O19" s="719"/>
      <c r="P19" s="719"/>
      <c r="Q19" s="719"/>
      <c r="R19" s="719"/>
      <c r="S19" s="719"/>
      <c r="T19" s="719"/>
      <c r="U19" s="720"/>
      <c r="W19" s="718"/>
      <c r="X19" s="719"/>
      <c r="Y19" s="719"/>
      <c r="Z19" s="719"/>
      <c r="AA19" s="719"/>
      <c r="AB19" s="719"/>
      <c r="AC19" s="719"/>
      <c r="AD19" s="719"/>
      <c r="AE19" s="719"/>
      <c r="AF19" s="719"/>
      <c r="AG19" s="719"/>
      <c r="AH19" s="719"/>
      <c r="AI19" s="719"/>
      <c r="AJ19" s="720"/>
      <c r="AL19" s="254"/>
    </row>
    <row r="20" spans="1:38" x14ac:dyDescent="0.3">
      <c r="A20" s="34"/>
      <c r="B20" s="718"/>
      <c r="C20" s="719"/>
      <c r="D20" s="719"/>
      <c r="E20" s="719"/>
      <c r="F20" s="720"/>
      <c r="H20" s="718"/>
      <c r="I20" s="719"/>
      <c r="J20" s="719"/>
      <c r="K20" s="719"/>
      <c r="L20" s="719"/>
      <c r="M20" s="719"/>
      <c r="N20" s="719"/>
      <c r="O20" s="719"/>
      <c r="P20" s="719"/>
      <c r="Q20" s="719"/>
      <c r="R20" s="719"/>
      <c r="S20" s="719"/>
      <c r="T20" s="719"/>
      <c r="U20" s="720"/>
      <c r="W20" s="718"/>
      <c r="X20" s="719"/>
      <c r="Y20" s="719"/>
      <c r="Z20" s="719"/>
      <c r="AA20" s="719"/>
      <c r="AB20" s="719"/>
      <c r="AC20" s="719"/>
      <c r="AD20" s="719"/>
      <c r="AE20" s="719"/>
      <c r="AF20" s="719"/>
      <c r="AG20" s="719"/>
      <c r="AH20" s="719"/>
      <c r="AI20" s="719"/>
      <c r="AJ20" s="720"/>
      <c r="AL20" s="254"/>
    </row>
    <row r="21" spans="1:38" x14ac:dyDescent="0.3">
      <c r="A21" s="34"/>
      <c r="B21" s="718"/>
      <c r="C21" s="719"/>
      <c r="D21" s="719"/>
      <c r="E21" s="719"/>
      <c r="F21" s="720"/>
      <c r="H21" s="718"/>
      <c r="I21" s="719"/>
      <c r="J21" s="719"/>
      <c r="K21" s="719"/>
      <c r="L21" s="719"/>
      <c r="M21" s="719"/>
      <c r="N21" s="719"/>
      <c r="O21" s="719"/>
      <c r="P21" s="719"/>
      <c r="Q21" s="719"/>
      <c r="R21" s="719"/>
      <c r="S21" s="719"/>
      <c r="T21" s="719"/>
      <c r="U21" s="720"/>
      <c r="W21" s="718"/>
      <c r="X21" s="719"/>
      <c r="Y21" s="719"/>
      <c r="Z21" s="719"/>
      <c r="AA21" s="719"/>
      <c r="AB21" s="719"/>
      <c r="AC21" s="719"/>
      <c r="AD21" s="719"/>
      <c r="AE21" s="719"/>
      <c r="AF21" s="719"/>
      <c r="AG21" s="719"/>
      <c r="AH21" s="719"/>
      <c r="AI21" s="719"/>
      <c r="AJ21" s="720"/>
      <c r="AL21" s="254"/>
    </row>
    <row r="22" spans="1:38" x14ac:dyDescent="0.3">
      <c r="A22" s="34"/>
      <c r="B22" s="718"/>
      <c r="C22" s="719"/>
      <c r="D22" s="719"/>
      <c r="E22" s="719"/>
      <c r="F22" s="720"/>
      <c r="H22" s="718"/>
      <c r="I22" s="719"/>
      <c r="J22" s="719"/>
      <c r="K22" s="719"/>
      <c r="L22" s="719"/>
      <c r="M22" s="719"/>
      <c r="N22" s="719"/>
      <c r="O22" s="719"/>
      <c r="P22" s="719"/>
      <c r="Q22" s="719"/>
      <c r="R22" s="719"/>
      <c r="S22" s="719"/>
      <c r="T22" s="719"/>
      <c r="U22" s="720"/>
      <c r="W22" s="718"/>
      <c r="X22" s="719"/>
      <c r="Y22" s="719"/>
      <c r="Z22" s="719"/>
      <c r="AA22" s="719"/>
      <c r="AB22" s="719"/>
      <c r="AC22" s="719"/>
      <c r="AD22" s="719"/>
      <c r="AE22" s="719"/>
      <c r="AF22" s="719"/>
      <c r="AG22" s="719"/>
      <c r="AH22" s="719"/>
      <c r="AI22" s="719"/>
      <c r="AJ22" s="720"/>
      <c r="AL22" s="254"/>
    </row>
    <row r="23" spans="1:38" x14ac:dyDescent="0.3">
      <c r="A23" s="34"/>
      <c r="B23" s="718"/>
      <c r="C23" s="719"/>
      <c r="D23" s="719"/>
      <c r="E23" s="719"/>
      <c r="F23" s="720"/>
      <c r="H23" s="718"/>
      <c r="I23" s="719"/>
      <c r="J23" s="719"/>
      <c r="K23" s="719"/>
      <c r="L23" s="719"/>
      <c r="M23" s="719"/>
      <c r="N23" s="719"/>
      <c r="O23" s="719"/>
      <c r="P23" s="719"/>
      <c r="Q23" s="719"/>
      <c r="R23" s="719"/>
      <c r="S23" s="719"/>
      <c r="T23" s="719"/>
      <c r="U23" s="720"/>
      <c r="W23" s="718"/>
      <c r="X23" s="719"/>
      <c r="Y23" s="719"/>
      <c r="Z23" s="719"/>
      <c r="AA23" s="719"/>
      <c r="AB23" s="719"/>
      <c r="AC23" s="719"/>
      <c r="AD23" s="719"/>
      <c r="AE23" s="719"/>
      <c r="AF23" s="719"/>
      <c r="AG23" s="719"/>
      <c r="AH23" s="719"/>
      <c r="AI23" s="719"/>
      <c r="AJ23" s="720"/>
      <c r="AL23" s="254"/>
    </row>
    <row r="24" spans="1:38" x14ac:dyDescent="0.3">
      <c r="A24" s="34"/>
      <c r="B24" s="718"/>
      <c r="C24" s="719"/>
      <c r="D24" s="719"/>
      <c r="E24" s="719"/>
      <c r="F24" s="720"/>
      <c r="H24" s="718"/>
      <c r="I24" s="719"/>
      <c r="J24" s="719"/>
      <c r="K24" s="719"/>
      <c r="L24" s="719"/>
      <c r="M24" s="719"/>
      <c r="N24" s="719"/>
      <c r="O24" s="719"/>
      <c r="P24" s="719"/>
      <c r="Q24" s="719"/>
      <c r="R24" s="719"/>
      <c r="S24" s="719"/>
      <c r="T24" s="719"/>
      <c r="U24" s="720"/>
      <c r="W24" s="718"/>
      <c r="X24" s="719"/>
      <c r="Y24" s="719"/>
      <c r="Z24" s="719"/>
      <c r="AA24" s="719"/>
      <c r="AB24" s="719"/>
      <c r="AC24" s="719"/>
      <c r="AD24" s="719"/>
      <c r="AE24" s="719"/>
      <c r="AF24" s="719"/>
      <c r="AG24" s="719"/>
      <c r="AH24" s="719"/>
      <c r="AI24" s="719"/>
      <c r="AJ24" s="720"/>
      <c r="AL24" s="254"/>
    </row>
    <row r="25" spans="1:38" x14ac:dyDescent="0.3">
      <c r="A25" s="34"/>
      <c r="B25" s="718"/>
      <c r="C25" s="719"/>
      <c r="D25" s="719"/>
      <c r="E25" s="719"/>
      <c r="F25" s="720"/>
      <c r="H25" s="718"/>
      <c r="I25" s="719"/>
      <c r="J25" s="719"/>
      <c r="K25" s="719"/>
      <c r="L25" s="719"/>
      <c r="M25" s="719"/>
      <c r="N25" s="719"/>
      <c r="O25" s="719"/>
      <c r="P25" s="719"/>
      <c r="Q25" s="719"/>
      <c r="R25" s="719"/>
      <c r="S25" s="719"/>
      <c r="T25" s="719"/>
      <c r="U25" s="720"/>
      <c r="W25" s="718"/>
      <c r="X25" s="719"/>
      <c r="Y25" s="719"/>
      <c r="Z25" s="719"/>
      <c r="AA25" s="719"/>
      <c r="AB25" s="719"/>
      <c r="AC25" s="719"/>
      <c r="AD25" s="719"/>
      <c r="AE25" s="719"/>
      <c r="AF25" s="719"/>
      <c r="AG25" s="719"/>
      <c r="AH25" s="719"/>
      <c r="AI25" s="719"/>
      <c r="AJ25" s="720"/>
      <c r="AL25" s="254"/>
    </row>
    <row r="26" spans="1:38" x14ac:dyDescent="0.3">
      <c r="A26" s="34"/>
      <c r="B26" s="718"/>
      <c r="C26" s="719"/>
      <c r="D26" s="719"/>
      <c r="E26" s="719"/>
      <c r="F26" s="720"/>
      <c r="H26" s="718"/>
      <c r="I26" s="719"/>
      <c r="J26" s="719"/>
      <c r="K26" s="719"/>
      <c r="L26" s="719"/>
      <c r="M26" s="719"/>
      <c r="N26" s="719"/>
      <c r="O26" s="719"/>
      <c r="P26" s="719"/>
      <c r="Q26" s="719"/>
      <c r="R26" s="719"/>
      <c r="S26" s="719"/>
      <c r="T26" s="719"/>
      <c r="U26" s="720"/>
      <c r="W26" s="718"/>
      <c r="X26" s="719"/>
      <c r="Y26" s="719"/>
      <c r="Z26" s="719"/>
      <c r="AA26" s="719"/>
      <c r="AB26" s="719"/>
      <c r="AC26" s="719"/>
      <c r="AD26" s="719"/>
      <c r="AE26" s="719"/>
      <c r="AF26" s="719"/>
      <c r="AG26" s="719"/>
      <c r="AH26" s="719"/>
      <c r="AI26" s="719"/>
      <c r="AJ26" s="720"/>
      <c r="AL26" s="254"/>
    </row>
    <row r="27" spans="1:38" x14ac:dyDescent="0.3">
      <c r="A27" s="34"/>
      <c r="B27" s="718"/>
      <c r="C27" s="719"/>
      <c r="D27" s="719"/>
      <c r="E27" s="719"/>
      <c r="F27" s="720"/>
      <c r="H27" s="718"/>
      <c r="I27" s="719"/>
      <c r="J27" s="719"/>
      <c r="K27" s="719"/>
      <c r="L27" s="719"/>
      <c r="M27" s="719"/>
      <c r="N27" s="719"/>
      <c r="O27" s="719"/>
      <c r="P27" s="719"/>
      <c r="Q27" s="719"/>
      <c r="R27" s="719"/>
      <c r="S27" s="719"/>
      <c r="T27" s="719"/>
      <c r="U27" s="720"/>
      <c r="W27" s="718"/>
      <c r="X27" s="719"/>
      <c r="Y27" s="719"/>
      <c r="Z27" s="719"/>
      <c r="AA27" s="719"/>
      <c r="AB27" s="719"/>
      <c r="AC27" s="719"/>
      <c r="AD27" s="719"/>
      <c r="AE27" s="719"/>
      <c r="AF27" s="719"/>
      <c r="AG27" s="719"/>
      <c r="AH27" s="719"/>
      <c r="AI27" s="719"/>
      <c r="AJ27" s="720"/>
      <c r="AL27" s="254"/>
    </row>
    <row r="28" spans="1:38" x14ac:dyDescent="0.3">
      <c r="A28" s="34"/>
      <c r="B28" s="718"/>
      <c r="C28" s="719"/>
      <c r="D28" s="719"/>
      <c r="E28" s="719"/>
      <c r="F28" s="720"/>
      <c r="H28" s="718"/>
      <c r="I28" s="719"/>
      <c r="J28" s="719"/>
      <c r="K28" s="719"/>
      <c r="L28" s="719"/>
      <c r="M28" s="719"/>
      <c r="N28" s="719"/>
      <c r="O28" s="719"/>
      <c r="P28" s="719"/>
      <c r="Q28" s="719"/>
      <c r="R28" s="719"/>
      <c r="S28" s="719"/>
      <c r="T28" s="719"/>
      <c r="U28" s="720"/>
      <c r="W28" s="718"/>
      <c r="X28" s="719"/>
      <c r="Y28" s="719"/>
      <c r="Z28" s="719"/>
      <c r="AA28" s="719"/>
      <c r="AB28" s="719"/>
      <c r="AC28" s="719"/>
      <c r="AD28" s="719"/>
      <c r="AE28" s="719"/>
      <c r="AF28" s="719"/>
      <c r="AG28" s="719"/>
      <c r="AH28" s="719"/>
      <c r="AI28" s="719"/>
      <c r="AJ28" s="720"/>
      <c r="AL28" s="254"/>
    </row>
    <row r="29" spans="1:38" x14ac:dyDescent="0.3">
      <c r="A29" s="34"/>
      <c r="B29" s="718"/>
      <c r="C29" s="719"/>
      <c r="D29" s="719"/>
      <c r="E29" s="719"/>
      <c r="F29" s="720"/>
      <c r="H29" s="718"/>
      <c r="I29" s="719"/>
      <c r="J29" s="719"/>
      <c r="K29" s="719"/>
      <c r="L29" s="719"/>
      <c r="M29" s="719"/>
      <c r="N29" s="719"/>
      <c r="O29" s="719"/>
      <c r="P29" s="719"/>
      <c r="Q29" s="719"/>
      <c r="R29" s="719"/>
      <c r="S29" s="719"/>
      <c r="T29" s="719"/>
      <c r="U29" s="720"/>
      <c r="W29" s="718"/>
      <c r="X29" s="719"/>
      <c r="Y29" s="719"/>
      <c r="Z29" s="719"/>
      <c r="AA29" s="719"/>
      <c r="AB29" s="719"/>
      <c r="AC29" s="719"/>
      <c r="AD29" s="719"/>
      <c r="AE29" s="719"/>
      <c r="AF29" s="719"/>
      <c r="AG29" s="719"/>
      <c r="AH29" s="719"/>
      <c r="AI29" s="719"/>
      <c r="AJ29" s="720"/>
      <c r="AL29" s="254"/>
    </row>
    <row r="30" spans="1:38" x14ac:dyDescent="0.3">
      <c r="A30" s="34"/>
      <c r="B30" s="718"/>
      <c r="C30" s="719"/>
      <c r="D30" s="719"/>
      <c r="E30" s="719"/>
      <c r="F30" s="720"/>
      <c r="H30" s="718"/>
      <c r="I30" s="719"/>
      <c r="J30" s="719"/>
      <c r="K30" s="719"/>
      <c r="L30" s="719"/>
      <c r="M30" s="719"/>
      <c r="N30" s="719"/>
      <c r="O30" s="719"/>
      <c r="P30" s="719"/>
      <c r="Q30" s="719"/>
      <c r="R30" s="719"/>
      <c r="S30" s="719"/>
      <c r="T30" s="719"/>
      <c r="U30" s="720"/>
      <c r="W30" s="718"/>
      <c r="X30" s="719"/>
      <c r="Y30" s="719"/>
      <c r="Z30" s="719"/>
      <c r="AA30" s="719"/>
      <c r="AB30" s="719"/>
      <c r="AC30" s="719"/>
      <c r="AD30" s="719"/>
      <c r="AE30" s="719"/>
      <c r="AF30" s="719"/>
      <c r="AG30" s="719"/>
      <c r="AH30" s="719"/>
      <c r="AI30" s="719"/>
      <c r="AJ30" s="720"/>
      <c r="AL30" s="254"/>
    </row>
    <row r="31" spans="1:38" x14ac:dyDescent="0.3">
      <c r="A31" s="34"/>
      <c r="B31" s="718"/>
      <c r="C31" s="719"/>
      <c r="D31" s="719"/>
      <c r="E31" s="719"/>
      <c r="F31" s="720"/>
      <c r="H31" s="718"/>
      <c r="I31" s="719"/>
      <c r="J31" s="719"/>
      <c r="K31" s="719"/>
      <c r="L31" s="719"/>
      <c r="M31" s="719"/>
      <c r="N31" s="719"/>
      <c r="O31" s="719"/>
      <c r="P31" s="719"/>
      <c r="Q31" s="719"/>
      <c r="R31" s="719"/>
      <c r="S31" s="719"/>
      <c r="T31" s="719"/>
      <c r="U31" s="720"/>
      <c r="W31" s="718"/>
      <c r="X31" s="719"/>
      <c r="Y31" s="719"/>
      <c r="Z31" s="719"/>
      <c r="AA31" s="719"/>
      <c r="AB31" s="719"/>
      <c r="AC31" s="719"/>
      <c r="AD31" s="719"/>
      <c r="AE31" s="719"/>
      <c r="AF31" s="719"/>
      <c r="AG31" s="719"/>
      <c r="AH31" s="719"/>
      <c r="AI31" s="719"/>
      <c r="AJ31" s="720"/>
      <c r="AL31" s="254"/>
    </row>
    <row r="32" spans="1:38" x14ac:dyDescent="0.3">
      <c r="A32" s="34"/>
      <c r="B32" s="718"/>
      <c r="C32" s="719"/>
      <c r="D32" s="719"/>
      <c r="E32" s="719"/>
      <c r="F32" s="720"/>
      <c r="H32" s="718"/>
      <c r="I32" s="719"/>
      <c r="J32" s="719"/>
      <c r="K32" s="719"/>
      <c r="L32" s="719"/>
      <c r="M32" s="719"/>
      <c r="N32" s="719"/>
      <c r="O32" s="719"/>
      <c r="P32" s="719"/>
      <c r="Q32" s="719"/>
      <c r="R32" s="719"/>
      <c r="S32" s="719"/>
      <c r="T32" s="719"/>
      <c r="U32" s="720"/>
      <c r="W32" s="718"/>
      <c r="X32" s="719"/>
      <c r="Y32" s="719"/>
      <c r="Z32" s="719"/>
      <c r="AA32" s="719"/>
      <c r="AB32" s="719"/>
      <c r="AC32" s="719"/>
      <c r="AD32" s="719"/>
      <c r="AE32" s="719"/>
      <c r="AF32" s="719"/>
      <c r="AG32" s="719"/>
      <c r="AH32" s="719"/>
      <c r="AI32" s="719"/>
      <c r="AJ32" s="720"/>
      <c r="AL32" s="254"/>
    </row>
    <row r="33" spans="1:38" x14ac:dyDescent="0.3">
      <c r="A33" s="34"/>
      <c r="B33" s="718"/>
      <c r="C33" s="719"/>
      <c r="D33" s="719"/>
      <c r="E33" s="719"/>
      <c r="F33" s="720"/>
      <c r="H33" s="718"/>
      <c r="I33" s="719"/>
      <c r="J33" s="719"/>
      <c r="K33" s="719"/>
      <c r="L33" s="719"/>
      <c r="M33" s="719"/>
      <c r="N33" s="719"/>
      <c r="O33" s="719"/>
      <c r="P33" s="719"/>
      <c r="Q33" s="719"/>
      <c r="R33" s="719"/>
      <c r="S33" s="719"/>
      <c r="T33" s="719"/>
      <c r="U33" s="720"/>
      <c r="W33" s="718"/>
      <c r="X33" s="719"/>
      <c r="Y33" s="719"/>
      <c r="Z33" s="719"/>
      <c r="AA33" s="719"/>
      <c r="AB33" s="719"/>
      <c r="AC33" s="719"/>
      <c r="AD33" s="719"/>
      <c r="AE33" s="719"/>
      <c r="AF33" s="719"/>
      <c r="AG33" s="719"/>
      <c r="AH33" s="719"/>
      <c r="AI33" s="719"/>
      <c r="AJ33" s="720"/>
      <c r="AL33" s="254"/>
    </row>
    <row r="34" spans="1:38" x14ac:dyDescent="0.3">
      <c r="A34" s="34"/>
      <c r="B34" s="718"/>
      <c r="C34" s="719"/>
      <c r="D34" s="719"/>
      <c r="E34" s="719"/>
      <c r="F34" s="720"/>
      <c r="H34" s="718"/>
      <c r="I34" s="719"/>
      <c r="J34" s="719"/>
      <c r="K34" s="719"/>
      <c r="L34" s="719"/>
      <c r="M34" s="719"/>
      <c r="N34" s="719"/>
      <c r="O34" s="719"/>
      <c r="P34" s="719"/>
      <c r="Q34" s="719"/>
      <c r="R34" s="719"/>
      <c r="S34" s="719"/>
      <c r="T34" s="719"/>
      <c r="U34" s="720"/>
      <c r="W34" s="718"/>
      <c r="X34" s="719"/>
      <c r="Y34" s="719"/>
      <c r="Z34" s="719"/>
      <c r="AA34" s="719"/>
      <c r="AB34" s="719"/>
      <c r="AC34" s="719"/>
      <c r="AD34" s="719"/>
      <c r="AE34" s="719"/>
      <c r="AF34" s="719"/>
      <c r="AG34" s="719"/>
      <c r="AH34" s="719"/>
      <c r="AI34" s="719"/>
      <c r="AJ34" s="720"/>
      <c r="AL34" s="254"/>
    </row>
    <row r="35" spans="1:38" x14ac:dyDescent="0.3">
      <c r="A35" s="34"/>
      <c r="B35" s="718"/>
      <c r="C35" s="719"/>
      <c r="D35" s="719"/>
      <c r="E35" s="719"/>
      <c r="F35" s="720"/>
      <c r="H35" s="718"/>
      <c r="I35" s="719"/>
      <c r="J35" s="719"/>
      <c r="K35" s="719"/>
      <c r="L35" s="719"/>
      <c r="M35" s="719"/>
      <c r="N35" s="719"/>
      <c r="O35" s="719"/>
      <c r="P35" s="719"/>
      <c r="Q35" s="719"/>
      <c r="R35" s="719"/>
      <c r="S35" s="719"/>
      <c r="T35" s="719"/>
      <c r="U35" s="720"/>
      <c r="W35" s="718"/>
      <c r="X35" s="719"/>
      <c r="Y35" s="719"/>
      <c r="Z35" s="719"/>
      <c r="AA35" s="719"/>
      <c r="AB35" s="719"/>
      <c r="AC35" s="719"/>
      <c r="AD35" s="719"/>
      <c r="AE35" s="719"/>
      <c r="AF35" s="719"/>
      <c r="AG35" s="719"/>
      <c r="AH35" s="719"/>
      <c r="AI35" s="719"/>
      <c r="AJ35" s="720"/>
      <c r="AL35" s="254"/>
    </row>
    <row r="36" spans="1:38" x14ac:dyDescent="0.3">
      <c r="A36" s="34"/>
      <c r="B36" s="718"/>
      <c r="C36" s="719"/>
      <c r="D36" s="719"/>
      <c r="E36" s="719"/>
      <c r="F36" s="720"/>
      <c r="H36" s="718"/>
      <c r="I36" s="719"/>
      <c r="J36" s="719"/>
      <c r="K36" s="719"/>
      <c r="L36" s="719"/>
      <c r="M36" s="719"/>
      <c r="N36" s="719"/>
      <c r="O36" s="719"/>
      <c r="P36" s="719"/>
      <c r="Q36" s="719"/>
      <c r="R36" s="719"/>
      <c r="S36" s="719"/>
      <c r="T36" s="719"/>
      <c r="U36" s="720"/>
      <c r="W36" s="718"/>
      <c r="X36" s="719"/>
      <c r="Y36" s="719"/>
      <c r="Z36" s="719"/>
      <c r="AA36" s="719"/>
      <c r="AB36" s="719"/>
      <c r="AC36" s="719"/>
      <c r="AD36" s="719"/>
      <c r="AE36" s="719"/>
      <c r="AF36" s="719"/>
      <c r="AG36" s="719"/>
      <c r="AH36" s="719"/>
      <c r="AI36" s="719"/>
      <c r="AJ36" s="720"/>
      <c r="AL36" s="254"/>
    </row>
    <row r="37" spans="1:38" x14ac:dyDescent="0.3">
      <c r="A37" s="34"/>
      <c r="B37" s="718"/>
      <c r="C37" s="719"/>
      <c r="D37" s="719"/>
      <c r="E37" s="719"/>
      <c r="F37" s="720"/>
      <c r="H37" s="718"/>
      <c r="I37" s="719"/>
      <c r="J37" s="719"/>
      <c r="K37" s="719"/>
      <c r="L37" s="719"/>
      <c r="M37" s="719"/>
      <c r="N37" s="719"/>
      <c r="O37" s="719"/>
      <c r="P37" s="719"/>
      <c r="Q37" s="719"/>
      <c r="R37" s="719"/>
      <c r="S37" s="719"/>
      <c r="T37" s="719"/>
      <c r="U37" s="720"/>
      <c r="W37" s="718"/>
      <c r="X37" s="719"/>
      <c r="Y37" s="719"/>
      <c r="Z37" s="719"/>
      <c r="AA37" s="719"/>
      <c r="AB37" s="719"/>
      <c r="AC37" s="719"/>
      <c r="AD37" s="719"/>
      <c r="AE37" s="719"/>
      <c r="AF37" s="719"/>
      <c r="AG37" s="719"/>
      <c r="AH37" s="719"/>
      <c r="AI37" s="719"/>
      <c r="AJ37" s="720"/>
      <c r="AL37" s="254"/>
    </row>
    <row r="38" spans="1:38" x14ac:dyDescent="0.3">
      <c r="A38" s="34"/>
      <c r="B38" s="718"/>
      <c r="C38" s="719"/>
      <c r="D38" s="719"/>
      <c r="E38" s="719"/>
      <c r="F38" s="720"/>
      <c r="H38" s="718"/>
      <c r="I38" s="719"/>
      <c r="J38" s="719"/>
      <c r="K38" s="719"/>
      <c r="L38" s="719"/>
      <c r="M38" s="719"/>
      <c r="N38" s="719"/>
      <c r="O38" s="719"/>
      <c r="P38" s="719"/>
      <c r="Q38" s="719"/>
      <c r="R38" s="719"/>
      <c r="S38" s="719"/>
      <c r="T38" s="719"/>
      <c r="U38" s="720"/>
      <c r="W38" s="718"/>
      <c r="X38" s="719"/>
      <c r="Y38" s="719"/>
      <c r="Z38" s="719"/>
      <c r="AA38" s="719"/>
      <c r="AB38" s="719"/>
      <c r="AC38" s="719"/>
      <c r="AD38" s="719"/>
      <c r="AE38" s="719"/>
      <c r="AF38" s="719"/>
      <c r="AG38" s="719"/>
      <c r="AH38" s="719"/>
      <c r="AI38" s="719"/>
      <c r="AJ38" s="720"/>
      <c r="AL38" s="254"/>
    </row>
    <row r="39" spans="1:38" x14ac:dyDescent="0.3">
      <c r="A39" s="34"/>
      <c r="B39" s="718"/>
      <c r="C39" s="719"/>
      <c r="D39" s="719"/>
      <c r="E39" s="719"/>
      <c r="F39" s="720"/>
      <c r="H39" s="718"/>
      <c r="I39" s="719"/>
      <c r="J39" s="719"/>
      <c r="K39" s="719"/>
      <c r="L39" s="719"/>
      <c r="M39" s="719"/>
      <c r="N39" s="719"/>
      <c r="O39" s="719"/>
      <c r="P39" s="719"/>
      <c r="Q39" s="719"/>
      <c r="R39" s="719"/>
      <c r="S39" s="719"/>
      <c r="T39" s="719"/>
      <c r="U39" s="720"/>
      <c r="W39" s="718"/>
      <c r="X39" s="719"/>
      <c r="Y39" s="719"/>
      <c r="Z39" s="719"/>
      <c r="AA39" s="719"/>
      <c r="AB39" s="719"/>
      <c r="AC39" s="719"/>
      <c r="AD39" s="719"/>
      <c r="AE39" s="719"/>
      <c r="AF39" s="719"/>
      <c r="AG39" s="719"/>
      <c r="AH39" s="719"/>
      <c r="AI39" s="719"/>
      <c r="AJ39" s="720"/>
      <c r="AL39" s="254"/>
    </row>
    <row r="40" spans="1:38" x14ac:dyDescent="0.3">
      <c r="A40" s="34"/>
      <c r="B40" s="718"/>
      <c r="C40" s="719"/>
      <c r="D40" s="719"/>
      <c r="E40" s="719"/>
      <c r="F40" s="720"/>
      <c r="H40" s="718"/>
      <c r="I40" s="719"/>
      <c r="J40" s="719"/>
      <c r="K40" s="719"/>
      <c r="L40" s="719"/>
      <c r="M40" s="719"/>
      <c r="N40" s="719"/>
      <c r="O40" s="719"/>
      <c r="P40" s="719"/>
      <c r="Q40" s="719"/>
      <c r="R40" s="719"/>
      <c r="S40" s="719"/>
      <c r="T40" s="719"/>
      <c r="U40" s="720"/>
      <c r="W40" s="718"/>
      <c r="X40" s="719"/>
      <c r="Y40" s="719"/>
      <c r="Z40" s="719"/>
      <c r="AA40" s="719"/>
      <c r="AB40" s="719"/>
      <c r="AC40" s="719"/>
      <c r="AD40" s="719"/>
      <c r="AE40" s="719"/>
      <c r="AF40" s="719"/>
      <c r="AG40" s="719"/>
      <c r="AH40" s="719"/>
      <c r="AI40" s="719"/>
      <c r="AJ40" s="720"/>
      <c r="AL40" s="254"/>
    </row>
    <row r="41" spans="1:38" x14ac:dyDescent="0.3">
      <c r="A41" s="34"/>
      <c r="B41" s="718"/>
      <c r="C41" s="719"/>
      <c r="D41" s="719"/>
      <c r="E41" s="719"/>
      <c r="F41" s="720"/>
      <c r="H41" s="718"/>
      <c r="I41" s="719"/>
      <c r="J41" s="719"/>
      <c r="K41" s="719"/>
      <c r="L41" s="719"/>
      <c r="M41" s="719"/>
      <c r="N41" s="719"/>
      <c r="O41" s="719"/>
      <c r="P41" s="719"/>
      <c r="Q41" s="719"/>
      <c r="R41" s="719"/>
      <c r="S41" s="719"/>
      <c r="T41" s="719"/>
      <c r="U41" s="720"/>
      <c r="W41" s="718"/>
      <c r="X41" s="719"/>
      <c r="Y41" s="719"/>
      <c r="Z41" s="719"/>
      <c r="AA41" s="719"/>
      <c r="AB41" s="719"/>
      <c r="AC41" s="719"/>
      <c r="AD41" s="719"/>
      <c r="AE41" s="719"/>
      <c r="AF41" s="719"/>
      <c r="AG41" s="719"/>
      <c r="AH41" s="719"/>
      <c r="AI41" s="719"/>
      <c r="AJ41" s="720"/>
      <c r="AL41" s="254"/>
    </row>
    <row r="42" spans="1:38" x14ac:dyDescent="0.3">
      <c r="A42" s="34"/>
      <c r="B42" s="718"/>
      <c r="C42" s="719"/>
      <c r="D42" s="719"/>
      <c r="E42" s="719"/>
      <c r="F42" s="720"/>
      <c r="H42" s="718"/>
      <c r="I42" s="719"/>
      <c r="J42" s="719"/>
      <c r="K42" s="719"/>
      <c r="L42" s="719"/>
      <c r="M42" s="719"/>
      <c r="N42" s="719"/>
      <c r="O42" s="719"/>
      <c r="P42" s="719"/>
      <c r="Q42" s="719"/>
      <c r="R42" s="719"/>
      <c r="S42" s="719"/>
      <c r="T42" s="719"/>
      <c r="U42" s="720"/>
      <c r="W42" s="718"/>
      <c r="X42" s="719"/>
      <c r="Y42" s="719"/>
      <c r="Z42" s="719"/>
      <c r="AA42" s="719"/>
      <c r="AB42" s="719"/>
      <c r="AC42" s="719"/>
      <c r="AD42" s="719"/>
      <c r="AE42" s="719"/>
      <c r="AF42" s="719"/>
      <c r="AG42" s="719"/>
      <c r="AH42" s="719"/>
      <c r="AI42" s="719"/>
      <c r="AJ42" s="720"/>
      <c r="AL42" s="254"/>
    </row>
    <row r="43" spans="1:38" x14ac:dyDescent="0.3">
      <c r="A43" s="34"/>
      <c r="B43" s="718"/>
      <c r="C43" s="719"/>
      <c r="D43" s="719"/>
      <c r="E43" s="719"/>
      <c r="F43" s="720"/>
      <c r="H43" s="718"/>
      <c r="I43" s="719"/>
      <c r="J43" s="719"/>
      <c r="K43" s="719"/>
      <c r="L43" s="719"/>
      <c r="M43" s="719"/>
      <c r="N43" s="719"/>
      <c r="O43" s="719"/>
      <c r="P43" s="719"/>
      <c r="Q43" s="719"/>
      <c r="R43" s="719"/>
      <c r="S43" s="719"/>
      <c r="T43" s="719"/>
      <c r="U43" s="720"/>
      <c r="W43" s="718"/>
      <c r="X43" s="719"/>
      <c r="Y43" s="719"/>
      <c r="Z43" s="719"/>
      <c r="AA43" s="719"/>
      <c r="AB43" s="719"/>
      <c r="AC43" s="719"/>
      <c r="AD43" s="719"/>
      <c r="AE43" s="719"/>
      <c r="AF43" s="719"/>
      <c r="AG43" s="719"/>
      <c r="AH43" s="719"/>
      <c r="AI43" s="719"/>
      <c r="AJ43" s="720"/>
      <c r="AL43" s="254"/>
    </row>
    <row r="44" spans="1:38" x14ac:dyDescent="0.3">
      <c r="A44" s="34"/>
      <c r="B44" s="718"/>
      <c r="C44" s="719"/>
      <c r="D44" s="719"/>
      <c r="E44" s="719"/>
      <c r="F44" s="720"/>
      <c r="H44" s="718"/>
      <c r="I44" s="719"/>
      <c r="J44" s="719"/>
      <c r="K44" s="719"/>
      <c r="L44" s="719"/>
      <c r="M44" s="719"/>
      <c r="N44" s="719"/>
      <c r="O44" s="719"/>
      <c r="P44" s="719"/>
      <c r="Q44" s="719"/>
      <c r="R44" s="719"/>
      <c r="S44" s="719"/>
      <c r="T44" s="719"/>
      <c r="U44" s="720"/>
      <c r="W44" s="718"/>
      <c r="X44" s="719"/>
      <c r="Y44" s="719"/>
      <c r="Z44" s="719"/>
      <c r="AA44" s="719"/>
      <c r="AB44" s="719"/>
      <c r="AC44" s="719"/>
      <c r="AD44" s="719"/>
      <c r="AE44" s="719"/>
      <c r="AF44" s="719"/>
      <c r="AG44" s="719"/>
      <c r="AH44" s="719"/>
      <c r="AI44" s="719"/>
      <c r="AJ44" s="720"/>
      <c r="AL44" s="254"/>
    </row>
    <row r="45" spans="1:38" x14ac:dyDescent="0.3">
      <c r="A45" s="34"/>
      <c r="B45" s="718"/>
      <c r="C45" s="719"/>
      <c r="D45" s="719"/>
      <c r="E45" s="719"/>
      <c r="F45" s="720"/>
      <c r="H45" s="718"/>
      <c r="I45" s="719"/>
      <c r="J45" s="719"/>
      <c r="K45" s="719"/>
      <c r="L45" s="719"/>
      <c r="M45" s="719"/>
      <c r="N45" s="719"/>
      <c r="O45" s="719"/>
      <c r="P45" s="719"/>
      <c r="Q45" s="719"/>
      <c r="R45" s="719"/>
      <c r="S45" s="719"/>
      <c r="T45" s="719"/>
      <c r="U45" s="720"/>
      <c r="W45" s="718"/>
      <c r="X45" s="719"/>
      <c r="Y45" s="719"/>
      <c r="Z45" s="719"/>
      <c r="AA45" s="719"/>
      <c r="AB45" s="719"/>
      <c r="AC45" s="719"/>
      <c r="AD45" s="719"/>
      <c r="AE45" s="719"/>
      <c r="AF45" s="719"/>
      <c r="AG45" s="719"/>
      <c r="AH45" s="719"/>
      <c r="AI45" s="719"/>
      <c r="AJ45" s="720"/>
      <c r="AL45" s="254"/>
    </row>
    <row r="46" spans="1:38" x14ac:dyDescent="0.3">
      <c r="A46" s="34"/>
      <c r="B46" s="718"/>
      <c r="C46" s="719"/>
      <c r="D46" s="719"/>
      <c r="E46" s="719"/>
      <c r="F46" s="720"/>
      <c r="H46" s="718"/>
      <c r="I46" s="719"/>
      <c r="J46" s="719"/>
      <c r="K46" s="719"/>
      <c r="L46" s="719"/>
      <c r="M46" s="719"/>
      <c r="N46" s="719"/>
      <c r="O46" s="719"/>
      <c r="P46" s="719"/>
      <c r="Q46" s="719"/>
      <c r="R46" s="719"/>
      <c r="S46" s="719"/>
      <c r="T46" s="719"/>
      <c r="U46" s="720"/>
      <c r="W46" s="718"/>
      <c r="X46" s="719"/>
      <c r="Y46" s="719"/>
      <c r="Z46" s="719"/>
      <c r="AA46" s="719"/>
      <c r="AB46" s="719"/>
      <c r="AC46" s="719"/>
      <c r="AD46" s="719"/>
      <c r="AE46" s="719"/>
      <c r="AF46" s="719"/>
      <c r="AG46" s="719"/>
      <c r="AH46" s="719"/>
      <c r="AI46" s="719"/>
      <c r="AJ46" s="720"/>
      <c r="AL46" s="254"/>
    </row>
    <row r="47" spans="1:38" x14ac:dyDescent="0.3">
      <c r="A47" s="34"/>
      <c r="B47" s="718"/>
      <c r="C47" s="719"/>
      <c r="D47" s="719"/>
      <c r="E47" s="719"/>
      <c r="F47" s="720"/>
      <c r="H47" s="718"/>
      <c r="I47" s="719"/>
      <c r="J47" s="719"/>
      <c r="K47" s="719"/>
      <c r="L47" s="719"/>
      <c r="M47" s="719"/>
      <c r="N47" s="719"/>
      <c r="O47" s="719"/>
      <c r="P47" s="719"/>
      <c r="Q47" s="719"/>
      <c r="R47" s="719"/>
      <c r="S47" s="719"/>
      <c r="T47" s="719"/>
      <c r="U47" s="720"/>
      <c r="W47" s="718"/>
      <c r="X47" s="719"/>
      <c r="Y47" s="719"/>
      <c r="Z47" s="719"/>
      <c r="AA47" s="719"/>
      <c r="AB47" s="719"/>
      <c r="AC47" s="719"/>
      <c r="AD47" s="719"/>
      <c r="AE47" s="719"/>
      <c r="AF47" s="719"/>
      <c r="AG47" s="719"/>
      <c r="AH47" s="719"/>
      <c r="AI47" s="719"/>
      <c r="AJ47" s="720"/>
      <c r="AL47" s="254"/>
    </row>
    <row r="48" spans="1:38" x14ac:dyDescent="0.3">
      <c r="A48" s="34"/>
      <c r="B48" s="718"/>
      <c r="C48" s="719"/>
      <c r="D48" s="719"/>
      <c r="E48" s="719"/>
      <c r="F48" s="720"/>
      <c r="H48" s="718"/>
      <c r="I48" s="719"/>
      <c r="J48" s="719"/>
      <c r="K48" s="719"/>
      <c r="L48" s="719"/>
      <c r="M48" s="719"/>
      <c r="N48" s="719"/>
      <c r="O48" s="719"/>
      <c r="P48" s="719"/>
      <c r="Q48" s="719"/>
      <c r="R48" s="719"/>
      <c r="S48" s="719"/>
      <c r="T48" s="719"/>
      <c r="U48" s="720"/>
      <c r="W48" s="718"/>
      <c r="X48" s="719"/>
      <c r="Y48" s="719"/>
      <c r="Z48" s="719"/>
      <c r="AA48" s="719"/>
      <c r="AB48" s="719"/>
      <c r="AC48" s="719"/>
      <c r="AD48" s="719"/>
      <c r="AE48" s="719"/>
      <c r="AF48" s="719"/>
      <c r="AG48" s="719"/>
      <c r="AH48" s="719"/>
      <c r="AI48" s="719"/>
      <c r="AJ48" s="720"/>
      <c r="AL48" s="254"/>
    </row>
    <row r="49" spans="1:38" x14ac:dyDescent="0.3">
      <c r="A49" s="34"/>
      <c r="B49" s="718"/>
      <c r="C49" s="719"/>
      <c r="D49" s="719"/>
      <c r="E49" s="719"/>
      <c r="F49" s="720"/>
      <c r="H49" s="718"/>
      <c r="I49" s="719"/>
      <c r="J49" s="719"/>
      <c r="K49" s="719"/>
      <c r="L49" s="719"/>
      <c r="M49" s="719"/>
      <c r="N49" s="719"/>
      <c r="O49" s="719"/>
      <c r="P49" s="719"/>
      <c r="Q49" s="719"/>
      <c r="R49" s="719"/>
      <c r="S49" s="719"/>
      <c r="T49" s="719"/>
      <c r="U49" s="720"/>
      <c r="W49" s="718"/>
      <c r="X49" s="719"/>
      <c r="Y49" s="719"/>
      <c r="Z49" s="719"/>
      <c r="AA49" s="719"/>
      <c r="AB49" s="719"/>
      <c r="AC49" s="719"/>
      <c r="AD49" s="719"/>
      <c r="AE49" s="719"/>
      <c r="AF49" s="719"/>
      <c r="AG49" s="719"/>
      <c r="AH49" s="719"/>
      <c r="AI49" s="719"/>
      <c r="AJ49" s="720"/>
      <c r="AL49" s="254"/>
    </row>
    <row r="50" spans="1:38" ht="17.25" thickBot="1" x14ac:dyDescent="0.35">
      <c r="A50" s="34"/>
      <c r="B50" s="721"/>
      <c r="C50" s="722"/>
      <c r="D50" s="722"/>
      <c r="E50" s="722"/>
      <c r="F50" s="723"/>
      <c r="H50" s="721"/>
      <c r="I50" s="722"/>
      <c r="J50" s="722"/>
      <c r="K50" s="722"/>
      <c r="L50" s="722"/>
      <c r="M50" s="722"/>
      <c r="N50" s="722"/>
      <c r="O50" s="722"/>
      <c r="P50" s="722"/>
      <c r="Q50" s="722"/>
      <c r="R50" s="722"/>
      <c r="S50" s="722"/>
      <c r="T50" s="722"/>
      <c r="U50" s="723"/>
      <c r="W50" s="721"/>
      <c r="X50" s="722"/>
      <c r="Y50" s="722"/>
      <c r="Z50" s="722"/>
      <c r="AA50" s="722"/>
      <c r="AB50" s="722"/>
      <c r="AC50" s="722"/>
      <c r="AD50" s="722"/>
      <c r="AE50" s="722"/>
      <c r="AF50" s="722"/>
      <c r="AG50" s="722"/>
      <c r="AH50" s="722"/>
      <c r="AI50" s="722"/>
      <c r="AJ50" s="723"/>
      <c r="AL50" s="254"/>
    </row>
    <row r="51" spans="1:38" ht="17.25" thickBot="1" x14ac:dyDescent="0.35">
      <c r="A51" s="34"/>
      <c r="AL51" s="254"/>
    </row>
    <row r="52" spans="1:38" ht="18" thickBot="1" x14ac:dyDescent="0.35">
      <c r="A52" s="34"/>
      <c r="B52" s="414" t="s">
        <v>240</v>
      </c>
      <c r="C52" s="415"/>
      <c r="D52" s="415"/>
      <c r="E52" s="415"/>
      <c r="F52" s="416"/>
      <c r="H52" s="417" t="s">
        <v>285</v>
      </c>
      <c r="I52" s="418"/>
      <c r="J52" s="418"/>
      <c r="K52" s="418"/>
      <c r="L52" s="418"/>
      <c r="M52" s="418"/>
      <c r="N52" s="418"/>
      <c r="O52" s="418"/>
      <c r="P52" s="418"/>
      <c r="Q52" s="418"/>
      <c r="R52" s="418"/>
      <c r="S52" s="418"/>
      <c r="T52" s="418"/>
      <c r="U52" s="419"/>
      <c r="W52" s="417" t="s">
        <v>287</v>
      </c>
      <c r="X52" s="418"/>
      <c r="Y52" s="418"/>
      <c r="Z52" s="418"/>
      <c r="AA52" s="418"/>
      <c r="AB52" s="418"/>
      <c r="AC52" s="418"/>
      <c r="AD52" s="418"/>
      <c r="AE52" s="418"/>
      <c r="AF52" s="418"/>
      <c r="AG52" s="418"/>
      <c r="AH52" s="418"/>
      <c r="AI52" s="418"/>
      <c r="AJ52" s="419"/>
      <c r="AL52" s="254"/>
    </row>
    <row r="53" spans="1:38" x14ac:dyDescent="0.3">
      <c r="A53" s="34"/>
      <c r="B53" s="718"/>
      <c r="C53" s="719"/>
      <c r="D53" s="719"/>
      <c r="E53" s="719"/>
      <c r="F53" s="720"/>
      <c r="H53" s="715"/>
      <c r="I53" s="716"/>
      <c r="J53" s="716"/>
      <c r="K53" s="716"/>
      <c r="L53" s="716"/>
      <c r="M53" s="716"/>
      <c r="N53" s="716"/>
      <c r="O53" s="716"/>
      <c r="P53" s="716"/>
      <c r="Q53" s="716"/>
      <c r="R53" s="716"/>
      <c r="S53" s="716"/>
      <c r="T53" s="716"/>
      <c r="U53" s="717"/>
      <c r="W53" s="715"/>
      <c r="X53" s="716"/>
      <c r="Y53" s="716"/>
      <c r="Z53" s="716"/>
      <c r="AA53" s="716"/>
      <c r="AB53" s="716"/>
      <c r="AC53" s="716"/>
      <c r="AD53" s="716"/>
      <c r="AE53" s="716"/>
      <c r="AF53" s="716"/>
      <c r="AG53" s="716"/>
      <c r="AH53" s="716"/>
      <c r="AI53" s="716"/>
      <c r="AJ53" s="717"/>
      <c r="AL53" s="254"/>
    </row>
    <row r="54" spans="1:38" x14ac:dyDescent="0.3">
      <c r="A54" s="34"/>
      <c r="B54" s="718"/>
      <c r="C54" s="719"/>
      <c r="D54" s="719"/>
      <c r="E54" s="719"/>
      <c r="F54" s="720"/>
      <c r="H54" s="718"/>
      <c r="I54" s="719"/>
      <c r="J54" s="719"/>
      <c r="K54" s="719"/>
      <c r="L54" s="719"/>
      <c r="M54" s="719"/>
      <c r="N54" s="719"/>
      <c r="O54" s="719"/>
      <c r="P54" s="719"/>
      <c r="Q54" s="719"/>
      <c r="R54" s="719"/>
      <c r="S54" s="719"/>
      <c r="T54" s="719"/>
      <c r="U54" s="720"/>
      <c r="W54" s="718"/>
      <c r="X54" s="719"/>
      <c r="Y54" s="719"/>
      <c r="Z54" s="719"/>
      <c r="AA54" s="719"/>
      <c r="AB54" s="719"/>
      <c r="AC54" s="719"/>
      <c r="AD54" s="719"/>
      <c r="AE54" s="719"/>
      <c r="AF54" s="719"/>
      <c r="AG54" s="719"/>
      <c r="AH54" s="719"/>
      <c r="AI54" s="719"/>
      <c r="AJ54" s="720"/>
      <c r="AL54" s="254"/>
    </row>
    <row r="55" spans="1:38" x14ac:dyDescent="0.3">
      <c r="A55" s="34"/>
      <c r="B55" s="718"/>
      <c r="C55" s="719"/>
      <c r="D55" s="719"/>
      <c r="E55" s="719"/>
      <c r="F55" s="720"/>
      <c r="H55" s="718"/>
      <c r="I55" s="719"/>
      <c r="J55" s="719"/>
      <c r="K55" s="719"/>
      <c r="L55" s="719"/>
      <c r="M55" s="719"/>
      <c r="N55" s="719"/>
      <c r="O55" s="719"/>
      <c r="P55" s="719"/>
      <c r="Q55" s="719"/>
      <c r="R55" s="719"/>
      <c r="S55" s="719"/>
      <c r="T55" s="719"/>
      <c r="U55" s="720"/>
      <c r="W55" s="718"/>
      <c r="X55" s="719"/>
      <c r="Y55" s="719"/>
      <c r="Z55" s="719"/>
      <c r="AA55" s="719"/>
      <c r="AB55" s="719"/>
      <c r="AC55" s="719"/>
      <c r="AD55" s="719"/>
      <c r="AE55" s="719"/>
      <c r="AF55" s="719"/>
      <c r="AG55" s="719"/>
      <c r="AH55" s="719"/>
      <c r="AI55" s="719"/>
      <c r="AJ55" s="720"/>
      <c r="AL55" s="254"/>
    </row>
    <row r="56" spans="1:38" x14ac:dyDescent="0.3">
      <c r="A56" s="34"/>
      <c r="B56" s="718"/>
      <c r="C56" s="719"/>
      <c r="D56" s="719"/>
      <c r="E56" s="719"/>
      <c r="F56" s="720"/>
      <c r="H56" s="718"/>
      <c r="I56" s="719"/>
      <c r="J56" s="719"/>
      <c r="K56" s="719"/>
      <c r="L56" s="719"/>
      <c r="M56" s="719"/>
      <c r="N56" s="719"/>
      <c r="O56" s="719"/>
      <c r="P56" s="719"/>
      <c r="Q56" s="719"/>
      <c r="R56" s="719"/>
      <c r="S56" s="719"/>
      <c r="T56" s="719"/>
      <c r="U56" s="720"/>
      <c r="W56" s="718"/>
      <c r="X56" s="719"/>
      <c r="Y56" s="719"/>
      <c r="Z56" s="719"/>
      <c r="AA56" s="719"/>
      <c r="AB56" s="719"/>
      <c r="AC56" s="719"/>
      <c r="AD56" s="719"/>
      <c r="AE56" s="719"/>
      <c r="AF56" s="719"/>
      <c r="AG56" s="719"/>
      <c r="AH56" s="719"/>
      <c r="AI56" s="719"/>
      <c r="AJ56" s="720"/>
      <c r="AL56" s="254"/>
    </row>
    <row r="57" spans="1:38" x14ac:dyDescent="0.3">
      <c r="A57" s="34"/>
      <c r="B57" s="718"/>
      <c r="C57" s="719"/>
      <c r="D57" s="719"/>
      <c r="E57" s="719"/>
      <c r="F57" s="720"/>
      <c r="H57" s="718"/>
      <c r="I57" s="719"/>
      <c r="J57" s="719"/>
      <c r="K57" s="719"/>
      <c r="L57" s="719"/>
      <c r="M57" s="719"/>
      <c r="N57" s="719"/>
      <c r="O57" s="719"/>
      <c r="P57" s="719"/>
      <c r="Q57" s="719"/>
      <c r="R57" s="719"/>
      <c r="S57" s="719"/>
      <c r="T57" s="719"/>
      <c r="U57" s="720"/>
      <c r="W57" s="718"/>
      <c r="X57" s="719"/>
      <c r="Y57" s="719"/>
      <c r="Z57" s="719"/>
      <c r="AA57" s="719"/>
      <c r="AB57" s="719"/>
      <c r="AC57" s="719"/>
      <c r="AD57" s="719"/>
      <c r="AE57" s="719"/>
      <c r="AF57" s="719"/>
      <c r="AG57" s="719"/>
      <c r="AH57" s="719"/>
      <c r="AI57" s="719"/>
      <c r="AJ57" s="720"/>
      <c r="AL57" s="254"/>
    </row>
    <row r="58" spans="1:38" x14ac:dyDescent="0.3">
      <c r="A58" s="34"/>
      <c r="B58" s="718"/>
      <c r="C58" s="719"/>
      <c r="D58" s="719"/>
      <c r="E58" s="719"/>
      <c r="F58" s="720"/>
      <c r="H58" s="718"/>
      <c r="I58" s="719"/>
      <c r="J58" s="719"/>
      <c r="K58" s="719"/>
      <c r="L58" s="719"/>
      <c r="M58" s="719"/>
      <c r="N58" s="719"/>
      <c r="O58" s="719"/>
      <c r="P58" s="719"/>
      <c r="Q58" s="719"/>
      <c r="R58" s="719"/>
      <c r="S58" s="719"/>
      <c r="T58" s="719"/>
      <c r="U58" s="720"/>
      <c r="W58" s="718"/>
      <c r="X58" s="719"/>
      <c r="Y58" s="719"/>
      <c r="Z58" s="719"/>
      <c r="AA58" s="719"/>
      <c r="AB58" s="719"/>
      <c r="AC58" s="719"/>
      <c r="AD58" s="719"/>
      <c r="AE58" s="719"/>
      <c r="AF58" s="719"/>
      <c r="AG58" s="719"/>
      <c r="AH58" s="719"/>
      <c r="AI58" s="719"/>
      <c r="AJ58" s="720"/>
      <c r="AL58" s="254"/>
    </row>
    <row r="59" spans="1:38" x14ac:dyDescent="0.3">
      <c r="A59" s="34"/>
      <c r="B59" s="718"/>
      <c r="C59" s="719"/>
      <c r="D59" s="719"/>
      <c r="E59" s="719"/>
      <c r="F59" s="720"/>
      <c r="H59" s="718"/>
      <c r="I59" s="719"/>
      <c r="J59" s="719"/>
      <c r="K59" s="719"/>
      <c r="L59" s="719"/>
      <c r="M59" s="719"/>
      <c r="N59" s="719"/>
      <c r="O59" s="719"/>
      <c r="P59" s="719"/>
      <c r="Q59" s="719"/>
      <c r="R59" s="719"/>
      <c r="S59" s="719"/>
      <c r="T59" s="719"/>
      <c r="U59" s="720"/>
      <c r="W59" s="718"/>
      <c r="X59" s="719"/>
      <c r="Y59" s="719"/>
      <c r="Z59" s="719"/>
      <c r="AA59" s="719"/>
      <c r="AB59" s="719"/>
      <c r="AC59" s="719"/>
      <c r="AD59" s="719"/>
      <c r="AE59" s="719"/>
      <c r="AF59" s="719"/>
      <c r="AG59" s="719"/>
      <c r="AH59" s="719"/>
      <c r="AI59" s="719"/>
      <c r="AJ59" s="720"/>
      <c r="AL59" s="254"/>
    </row>
    <row r="60" spans="1:38" x14ac:dyDescent="0.3">
      <c r="A60" s="34"/>
      <c r="B60" s="718"/>
      <c r="C60" s="719"/>
      <c r="D60" s="719"/>
      <c r="E60" s="719"/>
      <c r="F60" s="720"/>
      <c r="H60" s="718"/>
      <c r="I60" s="719"/>
      <c r="J60" s="719"/>
      <c r="K60" s="719"/>
      <c r="L60" s="719"/>
      <c r="M60" s="719"/>
      <c r="N60" s="719"/>
      <c r="O60" s="719"/>
      <c r="P60" s="719"/>
      <c r="Q60" s="719"/>
      <c r="R60" s="719"/>
      <c r="S60" s="719"/>
      <c r="T60" s="719"/>
      <c r="U60" s="720"/>
      <c r="W60" s="718"/>
      <c r="X60" s="719"/>
      <c r="Y60" s="719"/>
      <c r="Z60" s="719"/>
      <c r="AA60" s="719"/>
      <c r="AB60" s="719"/>
      <c r="AC60" s="719"/>
      <c r="AD60" s="719"/>
      <c r="AE60" s="719"/>
      <c r="AF60" s="719"/>
      <c r="AG60" s="719"/>
      <c r="AH60" s="719"/>
      <c r="AI60" s="719"/>
      <c r="AJ60" s="720"/>
      <c r="AL60" s="254"/>
    </row>
    <row r="61" spans="1:38" x14ac:dyDescent="0.3">
      <c r="A61" s="34"/>
      <c r="B61" s="718"/>
      <c r="C61" s="719"/>
      <c r="D61" s="719"/>
      <c r="E61" s="719"/>
      <c r="F61" s="720"/>
      <c r="H61" s="718"/>
      <c r="I61" s="719"/>
      <c r="J61" s="719"/>
      <c r="K61" s="719"/>
      <c r="L61" s="719"/>
      <c r="M61" s="719"/>
      <c r="N61" s="719"/>
      <c r="O61" s="719"/>
      <c r="P61" s="719"/>
      <c r="Q61" s="719"/>
      <c r="R61" s="719"/>
      <c r="S61" s="719"/>
      <c r="T61" s="719"/>
      <c r="U61" s="720"/>
      <c r="W61" s="718"/>
      <c r="X61" s="719"/>
      <c r="Y61" s="719"/>
      <c r="Z61" s="719"/>
      <c r="AA61" s="719"/>
      <c r="AB61" s="719"/>
      <c r="AC61" s="719"/>
      <c r="AD61" s="719"/>
      <c r="AE61" s="719"/>
      <c r="AF61" s="719"/>
      <c r="AG61" s="719"/>
      <c r="AH61" s="719"/>
      <c r="AI61" s="719"/>
      <c r="AJ61" s="720"/>
      <c r="AL61" s="254"/>
    </row>
    <row r="62" spans="1:38" x14ac:dyDescent="0.3">
      <c r="A62" s="34"/>
      <c r="B62" s="718"/>
      <c r="C62" s="719"/>
      <c r="D62" s="719"/>
      <c r="E62" s="719"/>
      <c r="F62" s="720"/>
      <c r="H62" s="718"/>
      <c r="I62" s="719"/>
      <c r="J62" s="719"/>
      <c r="K62" s="719"/>
      <c r="L62" s="719"/>
      <c r="M62" s="719"/>
      <c r="N62" s="719"/>
      <c r="O62" s="719"/>
      <c r="P62" s="719"/>
      <c r="Q62" s="719"/>
      <c r="R62" s="719"/>
      <c r="S62" s="719"/>
      <c r="T62" s="719"/>
      <c r="U62" s="720"/>
      <c r="W62" s="718"/>
      <c r="X62" s="719"/>
      <c r="Y62" s="719"/>
      <c r="Z62" s="719"/>
      <c r="AA62" s="719"/>
      <c r="AB62" s="719"/>
      <c r="AC62" s="719"/>
      <c r="AD62" s="719"/>
      <c r="AE62" s="719"/>
      <c r="AF62" s="719"/>
      <c r="AG62" s="719"/>
      <c r="AH62" s="719"/>
      <c r="AI62" s="719"/>
      <c r="AJ62" s="720"/>
      <c r="AL62" s="254"/>
    </row>
    <row r="63" spans="1:38" x14ac:dyDescent="0.3">
      <c r="A63" s="34"/>
      <c r="B63" s="718"/>
      <c r="C63" s="719"/>
      <c r="D63" s="719"/>
      <c r="E63" s="719"/>
      <c r="F63" s="720"/>
      <c r="H63" s="718"/>
      <c r="I63" s="719"/>
      <c r="J63" s="719"/>
      <c r="K63" s="719"/>
      <c r="L63" s="719"/>
      <c r="M63" s="719"/>
      <c r="N63" s="719"/>
      <c r="O63" s="719"/>
      <c r="P63" s="719"/>
      <c r="Q63" s="719"/>
      <c r="R63" s="719"/>
      <c r="S63" s="719"/>
      <c r="T63" s="719"/>
      <c r="U63" s="720"/>
      <c r="W63" s="718"/>
      <c r="X63" s="719"/>
      <c r="Y63" s="719"/>
      <c r="Z63" s="719"/>
      <c r="AA63" s="719"/>
      <c r="AB63" s="719"/>
      <c r="AC63" s="719"/>
      <c r="AD63" s="719"/>
      <c r="AE63" s="719"/>
      <c r="AF63" s="719"/>
      <c r="AG63" s="719"/>
      <c r="AH63" s="719"/>
      <c r="AI63" s="719"/>
      <c r="AJ63" s="720"/>
      <c r="AL63" s="254"/>
    </row>
    <row r="64" spans="1:38" x14ac:dyDescent="0.3">
      <c r="A64" s="34"/>
      <c r="B64" s="718"/>
      <c r="C64" s="719"/>
      <c r="D64" s="719"/>
      <c r="E64" s="719"/>
      <c r="F64" s="720"/>
      <c r="H64" s="718"/>
      <c r="I64" s="719"/>
      <c r="J64" s="719"/>
      <c r="K64" s="719"/>
      <c r="L64" s="719"/>
      <c r="M64" s="719"/>
      <c r="N64" s="719"/>
      <c r="O64" s="719"/>
      <c r="P64" s="719"/>
      <c r="Q64" s="719"/>
      <c r="R64" s="719"/>
      <c r="S64" s="719"/>
      <c r="T64" s="719"/>
      <c r="U64" s="720"/>
      <c r="W64" s="718"/>
      <c r="X64" s="719"/>
      <c r="Y64" s="719"/>
      <c r="Z64" s="719"/>
      <c r="AA64" s="719"/>
      <c r="AB64" s="719"/>
      <c r="AC64" s="719"/>
      <c r="AD64" s="719"/>
      <c r="AE64" s="719"/>
      <c r="AF64" s="719"/>
      <c r="AG64" s="719"/>
      <c r="AH64" s="719"/>
      <c r="AI64" s="719"/>
      <c r="AJ64" s="720"/>
      <c r="AL64" s="254"/>
    </row>
    <row r="65" spans="1:38" x14ac:dyDescent="0.3">
      <c r="A65" s="34"/>
      <c r="B65" s="718"/>
      <c r="C65" s="719"/>
      <c r="D65" s="719"/>
      <c r="E65" s="719"/>
      <c r="F65" s="720"/>
      <c r="H65" s="718"/>
      <c r="I65" s="719"/>
      <c r="J65" s="719"/>
      <c r="K65" s="719"/>
      <c r="L65" s="719"/>
      <c r="M65" s="719"/>
      <c r="N65" s="719"/>
      <c r="O65" s="719"/>
      <c r="P65" s="719"/>
      <c r="Q65" s="719"/>
      <c r="R65" s="719"/>
      <c r="S65" s="719"/>
      <c r="T65" s="719"/>
      <c r="U65" s="720"/>
      <c r="W65" s="718"/>
      <c r="X65" s="719"/>
      <c r="Y65" s="719"/>
      <c r="Z65" s="719"/>
      <c r="AA65" s="719"/>
      <c r="AB65" s="719"/>
      <c r="AC65" s="719"/>
      <c r="AD65" s="719"/>
      <c r="AE65" s="719"/>
      <c r="AF65" s="719"/>
      <c r="AG65" s="719"/>
      <c r="AH65" s="719"/>
      <c r="AI65" s="719"/>
      <c r="AJ65" s="720"/>
      <c r="AL65" s="254"/>
    </row>
    <row r="66" spans="1:38" x14ac:dyDescent="0.3">
      <c r="A66" s="34"/>
      <c r="B66" s="718"/>
      <c r="C66" s="719"/>
      <c r="D66" s="719"/>
      <c r="E66" s="719"/>
      <c r="F66" s="720"/>
      <c r="H66" s="718"/>
      <c r="I66" s="719"/>
      <c r="J66" s="719"/>
      <c r="K66" s="719"/>
      <c r="L66" s="719"/>
      <c r="M66" s="719"/>
      <c r="N66" s="719"/>
      <c r="O66" s="719"/>
      <c r="P66" s="719"/>
      <c r="Q66" s="719"/>
      <c r="R66" s="719"/>
      <c r="S66" s="719"/>
      <c r="T66" s="719"/>
      <c r="U66" s="720"/>
      <c r="W66" s="718"/>
      <c r="X66" s="719"/>
      <c r="Y66" s="719"/>
      <c r="Z66" s="719"/>
      <c r="AA66" s="719"/>
      <c r="AB66" s="719"/>
      <c r="AC66" s="719"/>
      <c r="AD66" s="719"/>
      <c r="AE66" s="719"/>
      <c r="AF66" s="719"/>
      <c r="AG66" s="719"/>
      <c r="AH66" s="719"/>
      <c r="AI66" s="719"/>
      <c r="AJ66" s="720"/>
      <c r="AL66" s="254"/>
    </row>
    <row r="67" spans="1:38" x14ac:dyDescent="0.3">
      <c r="A67" s="34"/>
      <c r="B67" s="718"/>
      <c r="C67" s="719"/>
      <c r="D67" s="719"/>
      <c r="E67" s="719"/>
      <c r="F67" s="720"/>
      <c r="H67" s="718"/>
      <c r="I67" s="719"/>
      <c r="J67" s="719"/>
      <c r="K67" s="719"/>
      <c r="L67" s="719"/>
      <c r="M67" s="719"/>
      <c r="N67" s="719"/>
      <c r="O67" s="719"/>
      <c r="P67" s="719"/>
      <c r="Q67" s="719"/>
      <c r="R67" s="719"/>
      <c r="S67" s="719"/>
      <c r="T67" s="719"/>
      <c r="U67" s="720"/>
      <c r="W67" s="718"/>
      <c r="X67" s="719"/>
      <c r="Y67" s="719"/>
      <c r="Z67" s="719"/>
      <c r="AA67" s="719"/>
      <c r="AB67" s="719"/>
      <c r="AC67" s="719"/>
      <c r="AD67" s="719"/>
      <c r="AE67" s="719"/>
      <c r="AF67" s="719"/>
      <c r="AG67" s="719"/>
      <c r="AH67" s="719"/>
      <c r="AI67" s="719"/>
      <c r="AJ67" s="720"/>
      <c r="AL67" s="254"/>
    </row>
    <row r="68" spans="1:38" x14ac:dyDescent="0.3">
      <c r="A68" s="34"/>
      <c r="B68" s="718"/>
      <c r="C68" s="719"/>
      <c r="D68" s="719"/>
      <c r="E68" s="719"/>
      <c r="F68" s="720"/>
      <c r="H68" s="718"/>
      <c r="I68" s="719"/>
      <c r="J68" s="719"/>
      <c r="K68" s="719"/>
      <c r="L68" s="719"/>
      <c r="M68" s="719"/>
      <c r="N68" s="719"/>
      <c r="O68" s="719"/>
      <c r="P68" s="719"/>
      <c r="Q68" s="719"/>
      <c r="R68" s="719"/>
      <c r="S68" s="719"/>
      <c r="T68" s="719"/>
      <c r="U68" s="720"/>
      <c r="W68" s="718"/>
      <c r="X68" s="719"/>
      <c r="Y68" s="719"/>
      <c r="Z68" s="719"/>
      <c r="AA68" s="719"/>
      <c r="AB68" s="719"/>
      <c r="AC68" s="719"/>
      <c r="AD68" s="719"/>
      <c r="AE68" s="719"/>
      <c r="AF68" s="719"/>
      <c r="AG68" s="719"/>
      <c r="AH68" s="719"/>
      <c r="AI68" s="719"/>
      <c r="AJ68" s="720"/>
      <c r="AL68" s="254"/>
    </row>
    <row r="69" spans="1:38" x14ac:dyDescent="0.3">
      <c r="A69" s="34"/>
      <c r="B69" s="718"/>
      <c r="C69" s="719"/>
      <c r="D69" s="719"/>
      <c r="E69" s="719"/>
      <c r="F69" s="720"/>
      <c r="H69" s="718"/>
      <c r="I69" s="719"/>
      <c r="J69" s="719"/>
      <c r="K69" s="719"/>
      <c r="L69" s="719"/>
      <c r="M69" s="719"/>
      <c r="N69" s="719"/>
      <c r="O69" s="719"/>
      <c r="P69" s="719"/>
      <c r="Q69" s="719"/>
      <c r="R69" s="719"/>
      <c r="S69" s="719"/>
      <c r="T69" s="719"/>
      <c r="U69" s="720"/>
      <c r="W69" s="718"/>
      <c r="X69" s="719"/>
      <c r="Y69" s="719"/>
      <c r="Z69" s="719"/>
      <c r="AA69" s="719"/>
      <c r="AB69" s="719"/>
      <c r="AC69" s="719"/>
      <c r="AD69" s="719"/>
      <c r="AE69" s="719"/>
      <c r="AF69" s="719"/>
      <c r="AG69" s="719"/>
      <c r="AH69" s="719"/>
      <c r="AI69" s="719"/>
      <c r="AJ69" s="720"/>
      <c r="AL69" s="254"/>
    </row>
    <row r="70" spans="1:38" x14ac:dyDescent="0.3">
      <c r="A70" s="34"/>
      <c r="B70" s="718"/>
      <c r="C70" s="719"/>
      <c r="D70" s="719"/>
      <c r="E70" s="719"/>
      <c r="F70" s="720"/>
      <c r="H70" s="718"/>
      <c r="I70" s="719"/>
      <c r="J70" s="719"/>
      <c r="K70" s="719"/>
      <c r="L70" s="719"/>
      <c r="M70" s="719"/>
      <c r="N70" s="719"/>
      <c r="O70" s="719"/>
      <c r="P70" s="719"/>
      <c r="Q70" s="719"/>
      <c r="R70" s="719"/>
      <c r="S70" s="719"/>
      <c r="T70" s="719"/>
      <c r="U70" s="720"/>
      <c r="W70" s="718"/>
      <c r="X70" s="719"/>
      <c r="Y70" s="719"/>
      <c r="Z70" s="719"/>
      <c r="AA70" s="719"/>
      <c r="AB70" s="719"/>
      <c r="AC70" s="719"/>
      <c r="AD70" s="719"/>
      <c r="AE70" s="719"/>
      <c r="AF70" s="719"/>
      <c r="AG70" s="719"/>
      <c r="AH70" s="719"/>
      <c r="AI70" s="719"/>
      <c r="AJ70" s="720"/>
      <c r="AL70" s="254"/>
    </row>
    <row r="71" spans="1:38" x14ac:dyDescent="0.3">
      <c r="A71" s="34"/>
      <c r="B71" s="718"/>
      <c r="C71" s="719"/>
      <c r="D71" s="719"/>
      <c r="E71" s="719"/>
      <c r="F71" s="720"/>
      <c r="H71" s="718"/>
      <c r="I71" s="719"/>
      <c r="J71" s="719"/>
      <c r="K71" s="719"/>
      <c r="L71" s="719"/>
      <c r="M71" s="719"/>
      <c r="N71" s="719"/>
      <c r="O71" s="719"/>
      <c r="P71" s="719"/>
      <c r="Q71" s="719"/>
      <c r="R71" s="719"/>
      <c r="S71" s="719"/>
      <c r="T71" s="719"/>
      <c r="U71" s="720"/>
      <c r="W71" s="718"/>
      <c r="X71" s="719"/>
      <c r="Y71" s="719"/>
      <c r="Z71" s="719"/>
      <c r="AA71" s="719"/>
      <c r="AB71" s="719"/>
      <c r="AC71" s="719"/>
      <c r="AD71" s="719"/>
      <c r="AE71" s="719"/>
      <c r="AF71" s="719"/>
      <c r="AG71" s="719"/>
      <c r="AH71" s="719"/>
      <c r="AI71" s="719"/>
      <c r="AJ71" s="720"/>
      <c r="AL71" s="254"/>
    </row>
    <row r="72" spans="1:38" x14ac:dyDescent="0.3">
      <c r="A72" s="34"/>
      <c r="B72" s="718"/>
      <c r="C72" s="719"/>
      <c r="D72" s="719"/>
      <c r="E72" s="719"/>
      <c r="F72" s="720"/>
      <c r="H72" s="718"/>
      <c r="I72" s="719"/>
      <c r="J72" s="719"/>
      <c r="K72" s="719"/>
      <c r="L72" s="719"/>
      <c r="M72" s="719"/>
      <c r="N72" s="719"/>
      <c r="O72" s="719"/>
      <c r="P72" s="719"/>
      <c r="Q72" s="719"/>
      <c r="R72" s="719"/>
      <c r="S72" s="719"/>
      <c r="T72" s="719"/>
      <c r="U72" s="720"/>
      <c r="W72" s="718"/>
      <c r="X72" s="719"/>
      <c r="Y72" s="719"/>
      <c r="Z72" s="719"/>
      <c r="AA72" s="719"/>
      <c r="AB72" s="719"/>
      <c r="AC72" s="719"/>
      <c r="AD72" s="719"/>
      <c r="AE72" s="719"/>
      <c r="AF72" s="719"/>
      <c r="AG72" s="719"/>
      <c r="AH72" s="719"/>
      <c r="AI72" s="719"/>
      <c r="AJ72" s="720"/>
      <c r="AL72" s="254"/>
    </row>
    <row r="73" spans="1:38" x14ac:dyDescent="0.3">
      <c r="A73" s="34"/>
      <c r="B73" s="718"/>
      <c r="C73" s="719"/>
      <c r="D73" s="719"/>
      <c r="E73" s="719"/>
      <c r="F73" s="720"/>
      <c r="H73" s="718"/>
      <c r="I73" s="719"/>
      <c r="J73" s="719"/>
      <c r="K73" s="719"/>
      <c r="L73" s="719"/>
      <c r="M73" s="719"/>
      <c r="N73" s="719"/>
      <c r="O73" s="719"/>
      <c r="P73" s="719"/>
      <c r="Q73" s="719"/>
      <c r="R73" s="719"/>
      <c r="S73" s="719"/>
      <c r="T73" s="719"/>
      <c r="U73" s="720"/>
      <c r="W73" s="718"/>
      <c r="X73" s="719"/>
      <c r="Y73" s="719"/>
      <c r="Z73" s="719"/>
      <c r="AA73" s="719"/>
      <c r="AB73" s="719"/>
      <c r="AC73" s="719"/>
      <c r="AD73" s="719"/>
      <c r="AE73" s="719"/>
      <c r="AF73" s="719"/>
      <c r="AG73" s="719"/>
      <c r="AH73" s="719"/>
      <c r="AI73" s="719"/>
      <c r="AJ73" s="720"/>
      <c r="AL73" s="254"/>
    </row>
    <row r="74" spans="1:38" x14ac:dyDescent="0.3">
      <c r="A74" s="34"/>
      <c r="B74" s="718"/>
      <c r="C74" s="719"/>
      <c r="D74" s="719"/>
      <c r="E74" s="719"/>
      <c r="F74" s="720"/>
      <c r="H74" s="718"/>
      <c r="I74" s="719"/>
      <c r="J74" s="719"/>
      <c r="K74" s="719"/>
      <c r="L74" s="719"/>
      <c r="M74" s="719"/>
      <c r="N74" s="719"/>
      <c r="O74" s="719"/>
      <c r="P74" s="719"/>
      <c r="Q74" s="719"/>
      <c r="R74" s="719"/>
      <c r="S74" s="719"/>
      <c r="T74" s="719"/>
      <c r="U74" s="720"/>
      <c r="W74" s="718"/>
      <c r="X74" s="719"/>
      <c r="Y74" s="719"/>
      <c r="Z74" s="719"/>
      <c r="AA74" s="719"/>
      <c r="AB74" s="719"/>
      <c r="AC74" s="719"/>
      <c r="AD74" s="719"/>
      <c r="AE74" s="719"/>
      <c r="AF74" s="719"/>
      <c r="AG74" s="719"/>
      <c r="AH74" s="719"/>
      <c r="AI74" s="719"/>
      <c r="AJ74" s="720"/>
      <c r="AL74" s="254"/>
    </row>
    <row r="75" spans="1:38" x14ac:dyDescent="0.3">
      <c r="A75" s="34"/>
      <c r="B75" s="718"/>
      <c r="C75" s="719"/>
      <c r="D75" s="719"/>
      <c r="E75" s="719"/>
      <c r="F75" s="720"/>
      <c r="H75" s="718"/>
      <c r="I75" s="719"/>
      <c r="J75" s="719"/>
      <c r="K75" s="719"/>
      <c r="L75" s="719"/>
      <c r="M75" s="719"/>
      <c r="N75" s="719"/>
      <c r="O75" s="719"/>
      <c r="P75" s="719"/>
      <c r="Q75" s="719"/>
      <c r="R75" s="719"/>
      <c r="S75" s="719"/>
      <c r="T75" s="719"/>
      <c r="U75" s="720"/>
      <c r="W75" s="718"/>
      <c r="X75" s="719"/>
      <c r="Y75" s="719"/>
      <c r="Z75" s="719"/>
      <c r="AA75" s="719"/>
      <c r="AB75" s="719"/>
      <c r="AC75" s="719"/>
      <c r="AD75" s="719"/>
      <c r="AE75" s="719"/>
      <c r="AF75" s="719"/>
      <c r="AG75" s="719"/>
      <c r="AH75" s="719"/>
      <c r="AI75" s="719"/>
      <c r="AJ75" s="720"/>
      <c r="AL75" s="254"/>
    </row>
    <row r="76" spans="1:38" x14ac:dyDescent="0.3">
      <c r="A76" s="34"/>
      <c r="B76" s="718"/>
      <c r="C76" s="719"/>
      <c r="D76" s="719"/>
      <c r="E76" s="719"/>
      <c r="F76" s="720"/>
      <c r="H76" s="718"/>
      <c r="I76" s="719"/>
      <c r="J76" s="719"/>
      <c r="K76" s="719"/>
      <c r="L76" s="719"/>
      <c r="M76" s="719"/>
      <c r="N76" s="719"/>
      <c r="O76" s="719"/>
      <c r="P76" s="719"/>
      <c r="Q76" s="719"/>
      <c r="R76" s="719"/>
      <c r="S76" s="719"/>
      <c r="T76" s="719"/>
      <c r="U76" s="720"/>
      <c r="W76" s="718"/>
      <c r="X76" s="719"/>
      <c r="Y76" s="719"/>
      <c r="Z76" s="719"/>
      <c r="AA76" s="719"/>
      <c r="AB76" s="719"/>
      <c r="AC76" s="719"/>
      <c r="AD76" s="719"/>
      <c r="AE76" s="719"/>
      <c r="AF76" s="719"/>
      <c r="AG76" s="719"/>
      <c r="AH76" s="719"/>
      <c r="AI76" s="719"/>
      <c r="AJ76" s="720"/>
      <c r="AL76" s="254"/>
    </row>
    <row r="77" spans="1:38" x14ac:dyDescent="0.3">
      <c r="A77" s="34"/>
      <c r="B77" s="718"/>
      <c r="C77" s="719"/>
      <c r="D77" s="719"/>
      <c r="E77" s="719"/>
      <c r="F77" s="720"/>
      <c r="H77" s="718"/>
      <c r="I77" s="719"/>
      <c r="J77" s="719"/>
      <c r="K77" s="719"/>
      <c r="L77" s="719"/>
      <c r="M77" s="719"/>
      <c r="N77" s="719"/>
      <c r="O77" s="719"/>
      <c r="P77" s="719"/>
      <c r="Q77" s="719"/>
      <c r="R77" s="719"/>
      <c r="S77" s="719"/>
      <c r="T77" s="719"/>
      <c r="U77" s="720"/>
      <c r="W77" s="718"/>
      <c r="X77" s="719"/>
      <c r="Y77" s="719"/>
      <c r="Z77" s="719"/>
      <c r="AA77" s="719"/>
      <c r="AB77" s="719"/>
      <c r="AC77" s="719"/>
      <c r="AD77" s="719"/>
      <c r="AE77" s="719"/>
      <c r="AF77" s="719"/>
      <c r="AG77" s="719"/>
      <c r="AH77" s="719"/>
      <c r="AI77" s="719"/>
      <c r="AJ77" s="720"/>
      <c r="AL77" s="254"/>
    </row>
    <row r="78" spans="1:38" x14ac:dyDescent="0.3">
      <c r="A78" s="34"/>
      <c r="B78" s="718"/>
      <c r="C78" s="719"/>
      <c r="D78" s="719"/>
      <c r="E78" s="719"/>
      <c r="F78" s="720"/>
      <c r="H78" s="718"/>
      <c r="I78" s="719"/>
      <c r="J78" s="719"/>
      <c r="K78" s="719"/>
      <c r="L78" s="719"/>
      <c r="M78" s="719"/>
      <c r="N78" s="719"/>
      <c r="O78" s="719"/>
      <c r="P78" s="719"/>
      <c r="Q78" s="719"/>
      <c r="R78" s="719"/>
      <c r="S78" s="719"/>
      <c r="T78" s="719"/>
      <c r="U78" s="720"/>
      <c r="W78" s="718"/>
      <c r="X78" s="719"/>
      <c r="Y78" s="719"/>
      <c r="Z78" s="719"/>
      <c r="AA78" s="719"/>
      <c r="AB78" s="719"/>
      <c r="AC78" s="719"/>
      <c r="AD78" s="719"/>
      <c r="AE78" s="719"/>
      <c r="AF78" s="719"/>
      <c r="AG78" s="719"/>
      <c r="AH78" s="719"/>
      <c r="AI78" s="719"/>
      <c r="AJ78" s="720"/>
      <c r="AL78" s="254"/>
    </row>
    <row r="79" spans="1:38" x14ac:dyDescent="0.3">
      <c r="A79" s="34"/>
      <c r="B79" s="718"/>
      <c r="C79" s="719"/>
      <c r="D79" s="719"/>
      <c r="E79" s="719"/>
      <c r="F79" s="720"/>
      <c r="H79" s="718"/>
      <c r="I79" s="719"/>
      <c r="J79" s="719"/>
      <c r="K79" s="719"/>
      <c r="L79" s="719"/>
      <c r="M79" s="719"/>
      <c r="N79" s="719"/>
      <c r="O79" s="719"/>
      <c r="P79" s="719"/>
      <c r="Q79" s="719"/>
      <c r="R79" s="719"/>
      <c r="S79" s="719"/>
      <c r="T79" s="719"/>
      <c r="U79" s="720"/>
      <c r="W79" s="718"/>
      <c r="X79" s="719"/>
      <c r="Y79" s="719"/>
      <c r="Z79" s="719"/>
      <c r="AA79" s="719"/>
      <c r="AB79" s="719"/>
      <c r="AC79" s="719"/>
      <c r="AD79" s="719"/>
      <c r="AE79" s="719"/>
      <c r="AF79" s="719"/>
      <c r="AG79" s="719"/>
      <c r="AH79" s="719"/>
      <c r="AI79" s="719"/>
      <c r="AJ79" s="720"/>
      <c r="AL79" s="254"/>
    </row>
    <row r="80" spans="1:38" x14ac:dyDescent="0.3">
      <c r="A80" s="34"/>
      <c r="B80" s="718"/>
      <c r="C80" s="719"/>
      <c r="D80" s="719"/>
      <c r="E80" s="719"/>
      <c r="F80" s="720"/>
      <c r="H80" s="718"/>
      <c r="I80" s="719"/>
      <c r="J80" s="719"/>
      <c r="K80" s="719"/>
      <c r="L80" s="719"/>
      <c r="M80" s="719"/>
      <c r="N80" s="719"/>
      <c r="O80" s="719"/>
      <c r="P80" s="719"/>
      <c r="Q80" s="719"/>
      <c r="R80" s="719"/>
      <c r="S80" s="719"/>
      <c r="T80" s="719"/>
      <c r="U80" s="720"/>
      <c r="W80" s="718"/>
      <c r="X80" s="719"/>
      <c r="Y80" s="719"/>
      <c r="Z80" s="719"/>
      <c r="AA80" s="719"/>
      <c r="AB80" s="719"/>
      <c r="AC80" s="719"/>
      <c r="AD80" s="719"/>
      <c r="AE80" s="719"/>
      <c r="AF80" s="719"/>
      <c r="AG80" s="719"/>
      <c r="AH80" s="719"/>
      <c r="AI80" s="719"/>
      <c r="AJ80" s="720"/>
      <c r="AL80" s="254"/>
    </row>
    <row r="81" spans="1:38" x14ac:dyDescent="0.3">
      <c r="A81" s="34"/>
      <c r="B81" s="718"/>
      <c r="C81" s="719"/>
      <c r="D81" s="719"/>
      <c r="E81" s="719"/>
      <c r="F81" s="720"/>
      <c r="H81" s="718"/>
      <c r="I81" s="719"/>
      <c r="J81" s="719"/>
      <c r="K81" s="719"/>
      <c r="L81" s="719"/>
      <c r="M81" s="719"/>
      <c r="N81" s="719"/>
      <c r="O81" s="719"/>
      <c r="P81" s="719"/>
      <c r="Q81" s="719"/>
      <c r="R81" s="719"/>
      <c r="S81" s="719"/>
      <c r="T81" s="719"/>
      <c r="U81" s="720"/>
      <c r="W81" s="718"/>
      <c r="X81" s="719"/>
      <c r="Y81" s="719"/>
      <c r="Z81" s="719"/>
      <c r="AA81" s="719"/>
      <c r="AB81" s="719"/>
      <c r="AC81" s="719"/>
      <c r="AD81" s="719"/>
      <c r="AE81" s="719"/>
      <c r="AF81" s="719"/>
      <c r="AG81" s="719"/>
      <c r="AH81" s="719"/>
      <c r="AI81" s="719"/>
      <c r="AJ81" s="720"/>
      <c r="AL81" s="254"/>
    </row>
    <row r="82" spans="1:38" x14ac:dyDescent="0.3">
      <c r="A82" s="34"/>
      <c r="B82" s="718"/>
      <c r="C82" s="719"/>
      <c r="D82" s="719"/>
      <c r="E82" s="719"/>
      <c r="F82" s="720"/>
      <c r="H82" s="718"/>
      <c r="I82" s="719"/>
      <c r="J82" s="719"/>
      <c r="K82" s="719"/>
      <c r="L82" s="719"/>
      <c r="M82" s="719"/>
      <c r="N82" s="719"/>
      <c r="O82" s="719"/>
      <c r="P82" s="719"/>
      <c r="Q82" s="719"/>
      <c r="R82" s="719"/>
      <c r="S82" s="719"/>
      <c r="T82" s="719"/>
      <c r="U82" s="720"/>
      <c r="W82" s="718"/>
      <c r="X82" s="719"/>
      <c r="Y82" s="719"/>
      <c r="Z82" s="719"/>
      <c r="AA82" s="719"/>
      <c r="AB82" s="719"/>
      <c r="AC82" s="719"/>
      <c r="AD82" s="719"/>
      <c r="AE82" s="719"/>
      <c r="AF82" s="719"/>
      <c r="AG82" s="719"/>
      <c r="AH82" s="719"/>
      <c r="AI82" s="719"/>
      <c r="AJ82" s="720"/>
      <c r="AL82" s="254"/>
    </row>
    <row r="83" spans="1:38" x14ac:dyDescent="0.3">
      <c r="A83" s="34"/>
      <c r="B83" s="718"/>
      <c r="C83" s="719"/>
      <c r="D83" s="719"/>
      <c r="E83" s="719"/>
      <c r="F83" s="720"/>
      <c r="H83" s="718"/>
      <c r="I83" s="719"/>
      <c r="J83" s="719"/>
      <c r="K83" s="719"/>
      <c r="L83" s="719"/>
      <c r="M83" s="719"/>
      <c r="N83" s="719"/>
      <c r="O83" s="719"/>
      <c r="P83" s="719"/>
      <c r="Q83" s="719"/>
      <c r="R83" s="719"/>
      <c r="S83" s="719"/>
      <c r="T83" s="719"/>
      <c r="U83" s="720"/>
      <c r="W83" s="718"/>
      <c r="X83" s="719"/>
      <c r="Y83" s="719"/>
      <c r="Z83" s="719"/>
      <c r="AA83" s="719"/>
      <c r="AB83" s="719"/>
      <c r="AC83" s="719"/>
      <c r="AD83" s="719"/>
      <c r="AE83" s="719"/>
      <c r="AF83" s="719"/>
      <c r="AG83" s="719"/>
      <c r="AH83" s="719"/>
      <c r="AI83" s="719"/>
      <c r="AJ83" s="720"/>
      <c r="AL83" s="254"/>
    </row>
    <row r="84" spans="1:38" ht="16.5" customHeight="1" x14ac:dyDescent="0.3">
      <c r="A84" s="34"/>
      <c r="B84" s="718"/>
      <c r="C84" s="719"/>
      <c r="D84" s="719"/>
      <c r="E84" s="719"/>
      <c r="F84" s="720"/>
      <c r="H84" s="718"/>
      <c r="I84" s="719"/>
      <c r="J84" s="719"/>
      <c r="K84" s="719"/>
      <c r="L84" s="719"/>
      <c r="M84" s="719"/>
      <c r="N84" s="719"/>
      <c r="O84" s="719"/>
      <c r="P84" s="719"/>
      <c r="Q84" s="719"/>
      <c r="R84" s="719"/>
      <c r="S84" s="719"/>
      <c r="T84" s="719"/>
      <c r="U84" s="720"/>
      <c r="W84" s="718"/>
      <c r="X84" s="719"/>
      <c r="Y84" s="719"/>
      <c r="Z84" s="719"/>
      <c r="AA84" s="719"/>
      <c r="AB84" s="719"/>
      <c r="AC84" s="719"/>
      <c r="AD84" s="719"/>
      <c r="AE84" s="719"/>
      <c r="AF84" s="719"/>
      <c r="AG84" s="719"/>
      <c r="AH84" s="719"/>
      <c r="AI84" s="719"/>
      <c r="AJ84" s="720"/>
      <c r="AL84" s="254"/>
    </row>
    <row r="85" spans="1:38" x14ac:dyDescent="0.3">
      <c r="A85" s="34"/>
      <c r="B85" s="718"/>
      <c r="C85" s="719"/>
      <c r="D85" s="719"/>
      <c r="E85" s="719"/>
      <c r="F85" s="720"/>
      <c r="H85" s="718"/>
      <c r="I85" s="719"/>
      <c r="J85" s="719"/>
      <c r="K85" s="719"/>
      <c r="L85" s="719"/>
      <c r="M85" s="719"/>
      <c r="N85" s="719"/>
      <c r="O85" s="719"/>
      <c r="P85" s="719"/>
      <c r="Q85" s="719"/>
      <c r="R85" s="719"/>
      <c r="S85" s="719"/>
      <c r="T85" s="719"/>
      <c r="U85" s="720"/>
      <c r="W85" s="718"/>
      <c r="X85" s="719"/>
      <c r="Y85" s="719"/>
      <c r="Z85" s="719"/>
      <c r="AA85" s="719"/>
      <c r="AB85" s="719"/>
      <c r="AC85" s="719"/>
      <c r="AD85" s="719"/>
      <c r="AE85" s="719"/>
      <c r="AF85" s="719"/>
      <c r="AG85" s="719"/>
      <c r="AH85" s="719"/>
      <c r="AI85" s="719"/>
      <c r="AJ85" s="720"/>
      <c r="AL85" s="254"/>
    </row>
    <row r="86" spans="1:38" x14ac:dyDescent="0.3">
      <c r="A86" s="34"/>
      <c r="B86" s="718"/>
      <c r="C86" s="719"/>
      <c r="D86" s="719"/>
      <c r="E86" s="719"/>
      <c r="F86" s="720"/>
      <c r="H86" s="718"/>
      <c r="I86" s="719"/>
      <c r="J86" s="719"/>
      <c r="K86" s="719"/>
      <c r="L86" s="719"/>
      <c r="M86" s="719"/>
      <c r="N86" s="719"/>
      <c r="O86" s="719"/>
      <c r="P86" s="719"/>
      <c r="Q86" s="719"/>
      <c r="R86" s="719"/>
      <c r="S86" s="719"/>
      <c r="T86" s="719"/>
      <c r="U86" s="720"/>
      <c r="W86" s="718"/>
      <c r="X86" s="719"/>
      <c r="Y86" s="719"/>
      <c r="Z86" s="719"/>
      <c r="AA86" s="719"/>
      <c r="AB86" s="719"/>
      <c r="AC86" s="719"/>
      <c r="AD86" s="719"/>
      <c r="AE86" s="719"/>
      <c r="AF86" s="719"/>
      <c r="AG86" s="719"/>
      <c r="AH86" s="719"/>
      <c r="AI86" s="719"/>
      <c r="AJ86" s="720"/>
      <c r="AL86" s="254"/>
    </row>
    <row r="87" spans="1:38" x14ac:dyDescent="0.3">
      <c r="A87" s="34"/>
      <c r="B87" s="718"/>
      <c r="C87" s="719"/>
      <c r="D87" s="719"/>
      <c r="E87" s="719"/>
      <c r="F87" s="720"/>
      <c r="H87" s="718"/>
      <c r="I87" s="719"/>
      <c r="J87" s="719"/>
      <c r="K87" s="719"/>
      <c r="L87" s="719"/>
      <c r="M87" s="719"/>
      <c r="N87" s="719"/>
      <c r="O87" s="719"/>
      <c r="P87" s="719"/>
      <c r="Q87" s="719"/>
      <c r="R87" s="719"/>
      <c r="S87" s="719"/>
      <c r="T87" s="719"/>
      <c r="U87" s="720"/>
      <c r="W87" s="718"/>
      <c r="X87" s="719"/>
      <c r="Y87" s="719"/>
      <c r="Z87" s="719"/>
      <c r="AA87" s="719"/>
      <c r="AB87" s="719"/>
      <c r="AC87" s="719"/>
      <c r="AD87" s="719"/>
      <c r="AE87" s="719"/>
      <c r="AF87" s="719"/>
      <c r="AG87" s="719"/>
      <c r="AH87" s="719"/>
      <c r="AI87" s="719"/>
      <c r="AJ87" s="720"/>
      <c r="AL87" s="254"/>
    </row>
    <row r="88" spans="1:38" x14ac:dyDescent="0.3">
      <c r="A88" s="34"/>
      <c r="B88" s="718"/>
      <c r="C88" s="719"/>
      <c r="D88" s="719"/>
      <c r="E88" s="719"/>
      <c r="F88" s="720"/>
      <c r="H88" s="718"/>
      <c r="I88" s="719"/>
      <c r="J88" s="719"/>
      <c r="K88" s="719"/>
      <c r="L88" s="719"/>
      <c r="M88" s="719"/>
      <c r="N88" s="719"/>
      <c r="O88" s="719"/>
      <c r="P88" s="719"/>
      <c r="Q88" s="719"/>
      <c r="R88" s="719"/>
      <c r="S88" s="719"/>
      <c r="T88" s="719"/>
      <c r="U88" s="720"/>
      <c r="W88" s="718"/>
      <c r="X88" s="719"/>
      <c r="Y88" s="719"/>
      <c r="Z88" s="719"/>
      <c r="AA88" s="719"/>
      <c r="AB88" s="719"/>
      <c r="AC88" s="719"/>
      <c r="AD88" s="719"/>
      <c r="AE88" s="719"/>
      <c r="AF88" s="719"/>
      <c r="AG88" s="719"/>
      <c r="AH88" s="719"/>
      <c r="AI88" s="719"/>
      <c r="AJ88" s="720"/>
      <c r="AL88" s="254"/>
    </row>
    <row r="89" spans="1:38" x14ac:dyDescent="0.3">
      <c r="A89" s="34"/>
      <c r="B89" s="718"/>
      <c r="C89" s="719"/>
      <c r="D89" s="719"/>
      <c r="E89" s="719"/>
      <c r="F89" s="720"/>
      <c r="H89" s="718"/>
      <c r="I89" s="719"/>
      <c r="J89" s="719"/>
      <c r="K89" s="719"/>
      <c r="L89" s="719"/>
      <c r="M89" s="719"/>
      <c r="N89" s="719"/>
      <c r="O89" s="719"/>
      <c r="P89" s="719"/>
      <c r="Q89" s="719"/>
      <c r="R89" s="719"/>
      <c r="S89" s="719"/>
      <c r="T89" s="719"/>
      <c r="U89" s="720"/>
      <c r="W89" s="718"/>
      <c r="X89" s="719"/>
      <c r="Y89" s="719"/>
      <c r="Z89" s="719"/>
      <c r="AA89" s="719"/>
      <c r="AB89" s="719"/>
      <c r="AC89" s="719"/>
      <c r="AD89" s="719"/>
      <c r="AE89" s="719"/>
      <c r="AF89" s="719"/>
      <c r="AG89" s="719"/>
      <c r="AH89" s="719"/>
      <c r="AI89" s="719"/>
      <c r="AJ89" s="720"/>
      <c r="AL89" s="254"/>
    </row>
    <row r="90" spans="1:38" x14ac:dyDescent="0.3">
      <c r="A90" s="34"/>
      <c r="B90" s="718"/>
      <c r="C90" s="719"/>
      <c r="D90" s="719"/>
      <c r="E90" s="719"/>
      <c r="F90" s="720"/>
      <c r="H90" s="718"/>
      <c r="I90" s="719"/>
      <c r="J90" s="719"/>
      <c r="K90" s="719"/>
      <c r="L90" s="719"/>
      <c r="M90" s="719"/>
      <c r="N90" s="719"/>
      <c r="O90" s="719"/>
      <c r="P90" s="719"/>
      <c r="Q90" s="719"/>
      <c r="R90" s="719"/>
      <c r="S90" s="719"/>
      <c r="T90" s="719"/>
      <c r="U90" s="720"/>
      <c r="W90" s="718"/>
      <c r="X90" s="719"/>
      <c r="Y90" s="719"/>
      <c r="Z90" s="719"/>
      <c r="AA90" s="719"/>
      <c r="AB90" s="719"/>
      <c r="AC90" s="719"/>
      <c r="AD90" s="719"/>
      <c r="AE90" s="719"/>
      <c r="AF90" s="719"/>
      <c r="AG90" s="719"/>
      <c r="AH90" s="719"/>
      <c r="AI90" s="719"/>
      <c r="AJ90" s="720"/>
      <c r="AL90" s="254"/>
    </row>
    <row r="91" spans="1:38" ht="17.25" thickBot="1" x14ac:dyDescent="0.35">
      <c r="A91" s="34"/>
      <c r="B91" s="721"/>
      <c r="C91" s="722"/>
      <c r="D91" s="722"/>
      <c r="E91" s="722"/>
      <c r="F91" s="723"/>
      <c r="H91" s="721"/>
      <c r="I91" s="722"/>
      <c r="J91" s="722"/>
      <c r="K91" s="722"/>
      <c r="L91" s="722"/>
      <c r="M91" s="722"/>
      <c r="N91" s="722"/>
      <c r="O91" s="722"/>
      <c r="P91" s="722"/>
      <c r="Q91" s="722"/>
      <c r="R91" s="722"/>
      <c r="S91" s="722"/>
      <c r="T91" s="722"/>
      <c r="U91" s="723"/>
      <c r="W91" s="721"/>
      <c r="X91" s="722"/>
      <c r="Y91" s="722"/>
      <c r="Z91" s="722"/>
      <c r="AA91" s="722"/>
      <c r="AB91" s="722"/>
      <c r="AC91" s="722"/>
      <c r="AD91" s="722"/>
      <c r="AE91" s="722"/>
      <c r="AF91" s="722"/>
      <c r="AG91" s="722"/>
      <c r="AH91" s="722"/>
      <c r="AI91" s="722"/>
      <c r="AJ91" s="723"/>
      <c r="AL91" s="254"/>
    </row>
    <row r="92" spans="1:38" ht="17.25" thickBot="1" x14ac:dyDescent="0.35">
      <c r="A92" s="34"/>
      <c r="AL92" s="254"/>
    </row>
    <row r="93" spans="1:38" ht="18" thickBot="1" x14ac:dyDescent="0.35">
      <c r="A93" s="34"/>
      <c r="B93" s="417" t="s">
        <v>288</v>
      </c>
      <c r="C93" s="418"/>
      <c r="D93" s="418"/>
      <c r="E93" s="418"/>
      <c r="F93" s="419"/>
      <c r="H93" s="417" t="s">
        <v>286</v>
      </c>
      <c r="I93" s="418"/>
      <c r="J93" s="418"/>
      <c r="K93" s="418"/>
      <c r="L93" s="418"/>
      <c r="M93" s="418"/>
      <c r="N93" s="418"/>
      <c r="O93" s="418"/>
      <c r="P93" s="418"/>
      <c r="Q93" s="418"/>
      <c r="R93" s="418"/>
      <c r="S93" s="418"/>
      <c r="T93" s="418"/>
      <c r="U93" s="419"/>
      <c r="W93" s="417" t="s">
        <v>482</v>
      </c>
      <c r="X93" s="418"/>
      <c r="Y93" s="418"/>
      <c r="Z93" s="418"/>
      <c r="AA93" s="418"/>
      <c r="AB93" s="418"/>
      <c r="AC93" s="418"/>
      <c r="AD93" s="418"/>
      <c r="AE93" s="418"/>
      <c r="AF93" s="418"/>
      <c r="AG93" s="418"/>
      <c r="AH93" s="418"/>
      <c r="AI93" s="418"/>
      <c r="AJ93" s="419"/>
      <c r="AL93" s="254"/>
    </row>
    <row r="94" spans="1:38" x14ac:dyDescent="0.3">
      <c r="A94" s="34"/>
      <c r="B94" s="715"/>
      <c r="C94" s="716"/>
      <c r="D94" s="716"/>
      <c r="E94" s="716"/>
      <c r="F94" s="717"/>
      <c r="H94" s="715"/>
      <c r="I94" s="716"/>
      <c r="J94" s="716"/>
      <c r="K94" s="716"/>
      <c r="L94" s="716"/>
      <c r="M94" s="716"/>
      <c r="N94" s="716"/>
      <c r="O94" s="716"/>
      <c r="P94" s="716"/>
      <c r="Q94" s="716"/>
      <c r="R94" s="716"/>
      <c r="S94" s="716"/>
      <c r="T94" s="716"/>
      <c r="U94" s="717"/>
      <c r="W94" s="715"/>
      <c r="X94" s="716"/>
      <c r="Y94" s="716"/>
      <c r="Z94" s="716"/>
      <c r="AA94" s="716"/>
      <c r="AB94" s="716"/>
      <c r="AC94" s="716"/>
      <c r="AD94" s="716"/>
      <c r="AE94" s="716"/>
      <c r="AF94" s="716"/>
      <c r="AG94" s="716"/>
      <c r="AH94" s="716"/>
      <c r="AI94" s="716"/>
      <c r="AJ94" s="717"/>
      <c r="AL94" s="254"/>
    </row>
    <row r="95" spans="1:38" x14ac:dyDescent="0.3">
      <c r="A95" s="34"/>
      <c r="B95" s="718"/>
      <c r="C95" s="719"/>
      <c r="D95" s="719"/>
      <c r="E95" s="719"/>
      <c r="F95" s="720"/>
      <c r="H95" s="718"/>
      <c r="I95" s="719"/>
      <c r="J95" s="719"/>
      <c r="K95" s="719"/>
      <c r="L95" s="719"/>
      <c r="M95" s="719"/>
      <c r="N95" s="719"/>
      <c r="O95" s="719"/>
      <c r="P95" s="719"/>
      <c r="Q95" s="719"/>
      <c r="R95" s="719"/>
      <c r="S95" s="719"/>
      <c r="T95" s="719"/>
      <c r="U95" s="720"/>
      <c r="W95" s="718"/>
      <c r="X95" s="719"/>
      <c r="Y95" s="719"/>
      <c r="Z95" s="719"/>
      <c r="AA95" s="719"/>
      <c r="AB95" s="719"/>
      <c r="AC95" s="719"/>
      <c r="AD95" s="719"/>
      <c r="AE95" s="719"/>
      <c r="AF95" s="719"/>
      <c r="AG95" s="719"/>
      <c r="AH95" s="719"/>
      <c r="AI95" s="719"/>
      <c r="AJ95" s="720"/>
      <c r="AL95" s="254"/>
    </row>
    <row r="96" spans="1:38" x14ac:dyDescent="0.3">
      <c r="A96" s="34"/>
      <c r="B96" s="718"/>
      <c r="C96" s="719"/>
      <c r="D96" s="719"/>
      <c r="E96" s="719"/>
      <c r="F96" s="720"/>
      <c r="H96" s="718"/>
      <c r="I96" s="719"/>
      <c r="J96" s="719"/>
      <c r="K96" s="719"/>
      <c r="L96" s="719"/>
      <c r="M96" s="719"/>
      <c r="N96" s="719"/>
      <c r="O96" s="719"/>
      <c r="P96" s="719"/>
      <c r="Q96" s="719"/>
      <c r="R96" s="719"/>
      <c r="S96" s="719"/>
      <c r="T96" s="719"/>
      <c r="U96" s="720"/>
      <c r="W96" s="718"/>
      <c r="X96" s="719"/>
      <c r="Y96" s="719"/>
      <c r="Z96" s="719"/>
      <c r="AA96" s="719"/>
      <c r="AB96" s="719"/>
      <c r="AC96" s="719"/>
      <c r="AD96" s="719"/>
      <c r="AE96" s="719"/>
      <c r="AF96" s="719"/>
      <c r="AG96" s="719"/>
      <c r="AH96" s="719"/>
      <c r="AI96" s="719"/>
      <c r="AJ96" s="720"/>
      <c r="AL96" s="254"/>
    </row>
    <row r="97" spans="1:38" x14ac:dyDescent="0.3">
      <c r="A97" s="34"/>
      <c r="B97" s="718"/>
      <c r="C97" s="719"/>
      <c r="D97" s="719"/>
      <c r="E97" s="719"/>
      <c r="F97" s="720"/>
      <c r="H97" s="718"/>
      <c r="I97" s="719"/>
      <c r="J97" s="719"/>
      <c r="K97" s="719"/>
      <c r="L97" s="719"/>
      <c r="M97" s="719"/>
      <c r="N97" s="719"/>
      <c r="O97" s="719"/>
      <c r="P97" s="719"/>
      <c r="Q97" s="719"/>
      <c r="R97" s="719"/>
      <c r="S97" s="719"/>
      <c r="T97" s="719"/>
      <c r="U97" s="720"/>
      <c r="W97" s="718"/>
      <c r="X97" s="719"/>
      <c r="Y97" s="719"/>
      <c r="Z97" s="719"/>
      <c r="AA97" s="719"/>
      <c r="AB97" s="719"/>
      <c r="AC97" s="719"/>
      <c r="AD97" s="719"/>
      <c r="AE97" s="719"/>
      <c r="AF97" s="719"/>
      <c r="AG97" s="719"/>
      <c r="AH97" s="719"/>
      <c r="AI97" s="719"/>
      <c r="AJ97" s="720"/>
      <c r="AL97" s="254"/>
    </row>
    <row r="98" spans="1:38" x14ac:dyDescent="0.3">
      <c r="A98" s="34"/>
      <c r="B98" s="718"/>
      <c r="C98" s="719"/>
      <c r="D98" s="719"/>
      <c r="E98" s="719"/>
      <c r="F98" s="720"/>
      <c r="H98" s="718"/>
      <c r="I98" s="719"/>
      <c r="J98" s="719"/>
      <c r="K98" s="719"/>
      <c r="L98" s="719"/>
      <c r="M98" s="719"/>
      <c r="N98" s="719"/>
      <c r="O98" s="719"/>
      <c r="P98" s="719"/>
      <c r="Q98" s="719"/>
      <c r="R98" s="719"/>
      <c r="S98" s="719"/>
      <c r="T98" s="719"/>
      <c r="U98" s="720"/>
      <c r="W98" s="718"/>
      <c r="X98" s="719"/>
      <c r="Y98" s="719"/>
      <c r="Z98" s="719"/>
      <c r="AA98" s="719"/>
      <c r="AB98" s="719"/>
      <c r="AC98" s="719"/>
      <c r="AD98" s="719"/>
      <c r="AE98" s="719"/>
      <c r="AF98" s="719"/>
      <c r="AG98" s="719"/>
      <c r="AH98" s="719"/>
      <c r="AI98" s="719"/>
      <c r="AJ98" s="720"/>
      <c r="AL98" s="254"/>
    </row>
    <row r="99" spans="1:38" x14ac:dyDescent="0.3">
      <c r="A99" s="34"/>
      <c r="B99" s="718"/>
      <c r="C99" s="719"/>
      <c r="D99" s="719"/>
      <c r="E99" s="719"/>
      <c r="F99" s="720"/>
      <c r="H99" s="718"/>
      <c r="I99" s="719"/>
      <c r="J99" s="719"/>
      <c r="K99" s="719"/>
      <c r="L99" s="719"/>
      <c r="M99" s="719"/>
      <c r="N99" s="719"/>
      <c r="O99" s="719"/>
      <c r="P99" s="719"/>
      <c r="Q99" s="719"/>
      <c r="R99" s="719"/>
      <c r="S99" s="719"/>
      <c r="T99" s="719"/>
      <c r="U99" s="720"/>
      <c r="W99" s="718"/>
      <c r="X99" s="719"/>
      <c r="Y99" s="719"/>
      <c r="Z99" s="719"/>
      <c r="AA99" s="719"/>
      <c r="AB99" s="719"/>
      <c r="AC99" s="719"/>
      <c r="AD99" s="719"/>
      <c r="AE99" s="719"/>
      <c r="AF99" s="719"/>
      <c r="AG99" s="719"/>
      <c r="AH99" s="719"/>
      <c r="AI99" s="719"/>
      <c r="AJ99" s="720"/>
      <c r="AL99" s="254"/>
    </row>
    <row r="100" spans="1:38" x14ac:dyDescent="0.3">
      <c r="A100" s="34"/>
      <c r="B100" s="718"/>
      <c r="C100" s="719"/>
      <c r="D100" s="719"/>
      <c r="E100" s="719"/>
      <c r="F100" s="720"/>
      <c r="H100" s="718"/>
      <c r="I100" s="719"/>
      <c r="J100" s="719"/>
      <c r="K100" s="719"/>
      <c r="L100" s="719"/>
      <c r="M100" s="719"/>
      <c r="N100" s="719"/>
      <c r="O100" s="719"/>
      <c r="P100" s="719"/>
      <c r="Q100" s="719"/>
      <c r="R100" s="719"/>
      <c r="S100" s="719"/>
      <c r="T100" s="719"/>
      <c r="U100" s="720"/>
      <c r="W100" s="718"/>
      <c r="X100" s="719"/>
      <c r="Y100" s="719"/>
      <c r="Z100" s="719"/>
      <c r="AA100" s="719"/>
      <c r="AB100" s="719"/>
      <c r="AC100" s="719"/>
      <c r="AD100" s="719"/>
      <c r="AE100" s="719"/>
      <c r="AF100" s="719"/>
      <c r="AG100" s="719"/>
      <c r="AH100" s="719"/>
      <c r="AI100" s="719"/>
      <c r="AJ100" s="720"/>
      <c r="AL100" s="254"/>
    </row>
    <row r="101" spans="1:38" x14ac:dyDescent="0.3">
      <c r="A101" s="34"/>
      <c r="B101" s="718"/>
      <c r="C101" s="719"/>
      <c r="D101" s="719"/>
      <c r="E101" s="719"/>
      <c r="F101" s="720"/>
      <c r="H101" s="718"/>
      <c r="I101" s="719"/>
      <c r="J101" s="719"/>
      <c r="K101" s="719"/>
      <c r="L101" s="719"/>
      <c r="M101" s="719"/>
      <c r="N101" s="719"/>
      <c r="O101" s="719"/>
      <c r="P101" s="719"/>
      <c r="Q101" s="719"/>
      <c r="R101" s="719"/>
      <c r="S101" s="719"/>
      <c r="T101" s="719"/>
      <c r="U101" s="720"/>
      <c r="W101" s="718"/>
      <c r="X101" s="719"/>
      <c r="Y101" s="719"/>
      <c r="Z101" s="719"/>
      <c r="AA101" s="719"/>
      <c r="AB101" s="719"/>
      <c r="AC101" s="719"/>
      <c r="AD101" s="719"/>
      <c r="AE101" s="719"/>
      <c r="AF101" s="719"/>
      <c r="AG101" s="719"/>
      <c r="AH101" s="719"/>
      <c r="AI101" s="719"/>
      <c r="AJ101" s="720"/>
      <c r="AL101" s="254"/>
    </row>
    <row r="102" spans="1:38" x14ac:dyDescent="0.3">
      <c r="A102" s="34"/>
      <c r="B102" s="718"/>
      <c r="C102" s="719"/>
      <c r="D102" s="719"/>
      <c r="E102" s="719"/>
      <c r="F102" s="720"/>
      <c r="H102" s="718"/>
      <c r="I102" s="719"/>
      <c r="J102" s="719"/>
      <c r="K102" s="719"/>
      <c r="L102" s="719"/>
      <c r="M102" s="719"/>
      <c r="N102" s="719"/>
      <c r="O102" s="719"/>
      <c r="P102" s="719"/>
      <c r="Q102" s="719"/>
      <c r="R102" s="719"/>
      <c r="S102" s="719"/>
      <c r="T102" s="719"/>
      <c r="U102" s="720"/>
      <c r="W102" s="718"/>
      <c r="X102" s="719"/>
      <c r="Y102" s="719"/>
      <c r="Z102" s="719"/>
      <c r="AA102" s="719"/>
      <c r="AB102" s="719"/>
      <c r="AC102" s="719"/>
      <c r="AD102" s="719"/>
      <c r="AE102" s="719"/>
      <c r="AF102" s="719"/>
      <c r="AG102" s="719"/>
      <c r="AH102" s="719"/>
      <c r="AI102" s="719"/>
      <c r="AJ102" s="720"/>
      <c r="AL102" s="254"/>
    </row>
    <row r="103" spans="1:38" x14ac:dyDescent="0.3">
      <c r="A103" s="34"/>
      <c r="B103" s="718"/>
      <c r="C103" s="719"/>
      <c r="D103" s="719"/>
      <c r="E103" s="719"/>
      <c r="F103" s="720"/>
      <c r="H103" s="718"/>
      <c r="I103" s="719"/>
      <c r="J103" s="719"/>
      <c r="K103" s="719"/>
      <c r="L103" s="719"/>
      <c r="M103" s="719"/>
      <c r="N103" s="719"/>
      <c r="O103" s="719"/>
      <c r="P103" s="719"/>
      <c r="Q103" s="719"/>
      <c r="R103" s="719"/>
      <c r="S103" s="719"/>
      <c r="T103" s="719"/>
      <c r="U103" s="720"/>
      <c r="W103" s="718"/>
      <c r="X103" s="719"/>
      <c r="Y103" s="719"/>
      <c r="Z103" s="719"/>
      <c r="AA103" s="719"/>
      <c r="AB103" s="719"/>
      <c r="AC103" s="719"/>
      <c r="AD103" s="719"/>
      <c r="AE103" s="719"/>
      <c r="AF103" s="719"/>
      <c r="AG103" s="719"/>
      <c r="AH103" s="719"/>
      <c r="AI103" s="719"/>
      <c r="AJ103" s="720"/>
      <c r="AL103" s="254"/>
    </row>
    <row r="104" spans="1:38" x14ac:dyDescent="0.3">
      <c r="A104" s="34"/>
      <c r="B104" s="718"/>
      <c r="C104" s="719"/>
      <c r="D104" s="719"/>
      <c r="E104" s="719"/>
      <c r="F104" s="720"/>
      <c r="H104" s="718"/>
      <c r="I104" s="719"/>
      <c r="J104" s="719"/>
      <c r="K104" s="719"/>
      <c r="L104" s="719"/>
      <c r="M104" s="719"/>
      <c r="N104" s="719"/>
      <c r="O104" s="719"/>
      <c r="P104" s="719"/>
      <c r="Q104" s="719"/>
      <c r="R104" s="719"/>
      <c r="S104" s="719"/>
      <c r="T104" s="719"/>
      <c r="U104" s="720"/>
      <c r="W104" s="718"/>
      <c r="X104" s="719"/>
      <c r="Y104" s="719"/>
      <c r="Z104" s="719"/>
      <c r="AA104" s="719"/>
      <c r="AB104" s="719"/>
      <c r="AC104" s="719"/>
      <c r="AD104" s="719"/>
      <c r="AE104" s="719"/>
      <c r="AF104" s="719"/>
      <c r="AG104" s="719"/>
      <c r="AH104" s="719"/>
      <c r="AI104" s="719"/>
      <c r="AJ104" s="720"/>
      <c r="AL104" s="254"/>
    </row>
    <row r="105" spans="1:38" x14ac:dyDescent="0.3">
      <c r="A105" s="34"/>
      <c r="B105" s="718"/>
      <c r="C105" s="719"/>
      <c r="D105" s="719"/>
      <c r="E105" s="719"/>
      <c r="F105" s="720"/>
      <c r="H105" s="718"/>
      <c r="I105" s="719"/>
      <c r="J105" s="719"/>
      <c r="K105" s="719"/>
      <c r="L105" s="719"/>
      <c r="M105" s="719"/>
      <c r="N105" s="719"/>
      <c r="O105" s="719"/>
      <c r="P105" s="719"/>
      <c r="Q105" s="719"/>
      <c r="R105" s="719"/>
      <c r="S105" s="719"/>
      <c r="T105" s="719"/>
      <c r="U105" s="720"/>
      <c r="W105" s="718"/>
      <c r="X105" s="719"/>
      <c r="Y105" s="719"/>
      <c r="Z105" s="719"/>
      <c r="AA105" s="719"/>
      <c r="AB105" s="719"/>
      <c r="AC105" s="719"/>
      <c r="AD105" s="719"/>
      <c r="AE105" s="719"/>
      <c r="AF105" s="719"/>
      <c r="AG105" s="719"/>
      <c r="AH105" s="719"/>
      <c r="AI105" s="719"/>
      <c r="AJ105" s="720"/>
      <c r="AL105" s="254"/>
    </row>
    <row r="106" spans="1:38" x14ac:dyDescent="0.3">
      <c r="A106" s="34"/>
      <c r="B106" s="718"/>
      <c r="C106" s="719"/>
      <c r="D106" s="719"/>
      <c r="E106" s="719"/>
      <c r="F106" s="720"/>
      <c r="H106" s="718"/>
      <c r="I106" s="719"/>
      <c r="J106" s="719"/>
      <c r="K106" s="719"/>
      <c r="L106" s="719"/>
      <c r="M106" s="719"/>
      <c r="N106" s="719"/>
      <c r="O106" s="719"/>
      <c r="P106" s="719"/>
      <c r="Q106" s="719"/>
      <c r="R106" s="719"/>
      <c r="S106" s="719"/>
      <c r="T106" s="719"/>
      <c r="U106" s="720"/>
      <c r="W106" s="718"/>
      <c r="X106" s="719"/>
      <c r="Y106" s="719"/>
      <c r="Z106" s="719"/>
      <c r="AA106" s="719"/>
      <c r="AB106" s="719"/>
      <c r="AC106" s="719"/>
      <c r="AD106" s="719"/>
      <c r="AE106" s="719"/>
      <c r="AF106" s="719"/>
      <c r="AG106" s="719"/>
      <c r="AH106" s="719"/>
      <c r="AI106" s="719"/>
      <c r="AJ106" s="720"/>
      <c r="AL106" s="254"/>
    </row>
    <row r="107" spans="1:38" x14ac:dyDescent="0.3">
      <c r="A107" s="34"/>
      <c r="B107" s="718"/>
      <c r="C107" s="719"/>
      <c r="D107" s="719"/>
      <c r="E107" s="719"/>
      <c r="F107" s="720"/>
      <c r="H107" s="718"/>
      <c r="I107" s="719"/>
      <c r="J107" s="719"/>
      <c r="K107" s="719"/>
      <c r="L107" s="719"/>
      <c r="M107" s="719"/>
      <c r="N107" s="719"/>
      <c r="O107" s="719"/>
      <c r="P107" s="719"/>
      <c r="Q107" s="719"/>
      <c r="R107" s="719"/>
      <c r="S107" s="719"/>
      <c r="T107" s="719"/>
      <c r="U107" s="720"/>
      <c r="W107" s="718"/>
      <c r="X107" s="719"/>
      <c r="Y107" s="719"/>
      <c r="Z107" s="719"/>
      <c r="AA107" s="719"/>
      <c r="AB107" s="719"/>
      <c r="AC107" s="719"/>
      <c r="AD107" s="719"/>
      <c r="AE107" s="719"/>
      <c r="AF107" s="719"/>
      <c r="AG107" s="719"/>
      <c r="AH107" s="719"/>
      <c r="AI107" s="719"/>
      <c r="AJ107" s="720"/>
      <c r="AL107" s="254"/>
    </row>
    <row r="108" spans="1:38" x14ac:dyDescent="0.3">
      <c r="A108" s="34"/>
      <c r="B108" s="718"/>
      <c r="C108" s="719"/>
      <c r="D108" s="719"/>
      <c r="E108" s="719"/>
      <c r="F108" s="720"/>
      <c r="H108" s="718"/>
      <c r="I108" s="719"/>
      <c r="J108" s="719"/>
      <c r="K108" s="719"/>
      <c r="L108" s="719"/>
      <c r="M108" s="719"/>
      <c r="N108" s="719"/>
      <c r="O108" s="719"/>
      <c r="P108" s="719"/>
      <c r="Q108" s="719"/>
      <c r="R108" s="719"/>
      <c r="S108" s="719"/>
      <c r="T108" s="719"/>
      <c r="U108" s="720"/>
      <c r="W108" s="718"/>
      <c r="X108" s="719"/>
      <c r="Y108" s="719"/>
      <c r="Z108" s="719"/>
      <c r="AA108" s="719"/>
      <c r="AB108" s="719"/>
      <c r="AC108" s="719"/>
      <c r="AD108" s="719"/>
      <c r="AE108" s="719"/>
      <c r="AF108" s="719"/>
      <c r="AG108" s="719"/>
      <c r="AH108" s="719"/>
      <c r="AI108" s="719"/>
      <c r="AJ108" s="720"/>
      <c r="AL108" s="254"/>
    </row>
    <row r="109" spans="1:38" x14ac:dyDescent="0.3">
      <c r="A109" s="34"/>
      <c r="B109" s="718"/>
      <c r="C109" s="719"/>
      <c r="D109" s="719"/>
      <c r="E109" s="719"/>
      <c r="F109" s="720"/>
      <c r="H109" s="718"/>
      <c r="I109" s="719"/>
      <c r="J109" s="719"/>
      <c r="K109" s="719"/>
      <c r="L109" s="719"/>
      <c r="M109" s="719"/>
      <c r="N109" s="719"/>
      <c r="O109" s="719"/>
      <c r="P109" s="719"/>
      <c r="Q109" s="719"/>
      <c r="R109" s="719"/>
      <c r="S109" s="719"/>
      <c r="T109" s="719"/>
      <c r="U109" s="720"/>
      <c r="W109" s="718"/>
      <c r="X109" s="719"/>
      <c r="Y109" s="719"/>
      <c r="Z109" s="719"/>
      <c r="AA109" s="719"/>
      <c r="AB109" s="719"/>
      <c r="AC109" s="719"/>
      <c r="AD109" s="719"/>
      <c r="AE109" s="719"/>
      <c r="AF109" s="719"/>
      <c r="AG109" s="719"/>
      <c r="AH109" s="719"/>
      <c r="AI109" s="719"/>
      <c r="AJ109" s="720"/>
      <c r="AL109" s="254"/>
    </row>
    <row r="110" spans="1:38" x14ac:dyDescent="0.3">
      <c r="A110" s="34"/>
      <c r="B110" s="718"/>
      <c r="C110" s="719"/>
      <c r="D110" s="719"/>
      <c r="E110" s="719"/>
      <c r="F110" s="720"/>
      <c r="H110" s="718"/>
      <c r="I110" s="719"/>
      <c r="J110" s="719"/>
      <c r="K110" s="719"/>
      <c r="L110" s="719"/>
      <c r="M110" s="719"/>
      <c r="N110" s="719"/>
      <c r="O110" s="719"/>
      <c r="P110" s="719"/>
      <c r="Q110" s="719"/>
      <c r="R110" s="719"/>
      <c r="S110" s="719"/>
      <c r="T110" s="719"/>
      <c r="U110" s="720"/>
      <c r="W110" s="718"/>
      <c r="X110" s="719"/>
      <c r="Y110" s="719"/>
      <c r="Z110" s="719"/>
      <c r="AA110" s="719"/>
      <c r="AB110" s="719"/>
      <c r="AC110" s="719"/>
      <c r="AD110" s="719"/>
      <c r="AE110" s="719"/>
      <c r="AF110" s="719"/>
      <c r="AG110" s="719"/>
      <c r="AH110" s="719"/>
      <c r="AI110" s="719"/>
      <c r="AJ110" s="720"/>
      <c r="AL110" s="254"/>
    </row>
    <row r="111" spans="1:38" x14ac:dyDescent="0.3">
      <c r="A111" s="34"/>
      <c r="B111" s="718"/>
      <c r="C111" s="719"/>
      <c r="D111" s="719"/>
      <c r="E111" s="719"/>
      <c r="F111" s="720"/>
      <c r="H111" s="718"/>
      <c r="I111" s="719"/>
      <c r="J111" s="719"/>
      <c r="K111" s="719"/>
      <c r="L111" s="719"/>
      <c r="M111" s="719"/>
      <c r="N111" s="719"/>
      <c r="O111" s="719"/>
      <c r="P111" s="719"/>
      <c r="Q111" s="719"/>
      <c r="R111" s="719"/>
      <c r="S111" s="719"/>
      <c r="T111" s="719"/>
      <c r="U111" s="720"/>
      <c r="W111" s="718"/>
      <c r="X111" s="719"/>
      <c r="Y111" s="719"/>
      <c r="Z111" s="719"/>
      <c r="AA111" s="719"/>
      <c r="AB111" s="719"/>
      <c r="AC111" s="719"/>
      <c r="AD111" s="719"/>
      <c r="AE111" s="719"/>
      <c r="AF111" s="719"/>
      <c r="AG111" s="719"/>
      <c r="AH111" s="719"/>
      <c r="AI111" s="719"/>
      <c r="AJ111" s="720"/>
      <c r="AL111" s="254"/>
    </row>
    <row r="112" spans="1:38" x14ac:dyDescent="0.3">
      <c r="A112" s="34"/>
      <c r="B112" s="718"/>
      <c r="C112" s="719"/>
      <c r="D112" s="719"/>
      <c r="E112" s="719"/>
      <c r="F112" s="720"/>
      <c r="H112" s="718"/>
      <c r="I112" s="719"/>
      <c r="J112" s="719"/>
      <c r="K112" s="719"/>
      <c r="L112" s="719"/>
      <c r="M112" s="719"/>
      <c r="N112" s="719"/>
      <c r="O112" s="719"/>
      <c r="P112" s="719"/>
      <c r="Q112" s="719"/>
      <c r="R112" s="719"/>
      <c r="S112" s="719"/>
      <c r="T112" s="719"/>
      <c r="U112" s="720"/>
      <c r="W112" s="718"/>
      <c r="X112" s="719"/>
      <c r="Y112" s="719"/>
      <c r="Z112" s="719"/>
      <c r="AA112" s="719"/>
      <c r="AB112" s="719"/>
      <c r="AC112" s="719"/>
      <c r="AD112" s="719"/>
      <c r="AE112" s="719"/>
      <c r="AF112" s="719"/>
      <c r="AG112" s="719"/>
      <c r="AH112" s="719"/>
      <c r="AI112" s="719"/>
      <c r="AJ112" s="720"/>
      <c r="AL112" s="254"/>
    </row>
    <row r="113" spans="1:38" x14ac:dyDescent="0.3">
      <c r="A113" s="34"/>
      <c r="B113" s="718"/>
      <c r="C113" s="719"/>
      <c r="D113" s="719"/>
      <c r="E113" s="719"/>
      <c r="F113" s="720"/>
      <c r="H113" s="718"/>
      <c r="I113" s="719"/>
      <c r="J113" s="719"/>
      <c r="K113" s="719"/>
      <c r="L113" s="719"/>
      <c r="M113" s="719"/>
      <c r="N113" s="719"/>
      <c r="O113" s="719"/>
      <c r="P113" s="719"/>
      <c r="Q113" s="719"/>
      <c r="R113" s="719"/>
      <c r="S113" s="719"/>
      <c r="T113" s="719"/>
      <c r="U113" s="720"/>
      <c r="W113" s="718"/>
      <c r="X113" s="719"/>
      <c r="Y113" s="719"/>
      <c r="Z113" s="719"/>
      <c r="AA113" s="719"/>
      <c r="AB113" s="719"/>
      <c r="AC113" s="719"/>
      <c r="AD113" s="719"/>
      <c r="AE113" s="719"/>
      <c r="AF113" s="719"/>
      <c r="AG113" s="719"/>
      <c r="AH113" s="719"/>
      <c r="AI113" s="719"/>
      <c r="AJ113" s="720"/>
      <c r="AL113" s="254"/>
    </row>
    <row r="114" spans="1:38" x14ac:dyDescent="0.3">
      <c r="A114" s="34"/>
      <c r="B114" s="718"/>
      <c r="C114" s="719"/>
      <c r="D114" s="719"/>
      <c r="E114" s="719"/>
      <c r="F114" s="720"/>
      <c r="H114" s="718"/>
      <c r="I114" s="719"/>
      <c r="J114" s="719"/>
      <c r="K114" s="719"/>
      <c r="L114" s="719"/>
      <c r="M114" s="719"/>
      <c r="N114" s="719"/>
      <c r="O114" s="719"/>
      <c r="P114" s="719"/>
      <c r="Q114" s="719"/>
      <c r="R114" s="719"/>
      <c r="S114" s="719"/>
      <c r="T114" s="719"/>
      <c r="U114" s="720"/>
      <c r="W114" s="718"/>
      <c r="X114" s="719"/>
      <c r="Y114" s="719"/>
      <c r="Z114" s="719"/>
      <c r="AA114" s="719"/>
      <c r="AB114" s="719"/>
      <c r="AC114" s="719"/>
      <c r="AD114" s="719"/>
      <c r="AE114" s="719"/>
      <c r="AF114" s="719"/>
      <c r="AG114" s="719"/>
      <c r="AH114" s="719"/>
      <c r="AI114" s="719"/>
      <c r="AJ114" s="720"/>
      <c r="AL114" s="254"/>
    </row>
    <row r="115" spans="1:38" x14ac:dyDescent="0.3">
      <c r="A115" s="34"/>
      <c r="B115" s="718"/>
      <c r="C115" s="719"/>
      <c r="D115" s="719"/>
      <c r="E115" s="719"/>
      <c r="F115" s="720"/>
      <c r="H115" s="718"/>
      <c r="I115" s="719"/>
      <c r="J115" s="719"/>
      <c r="K115" s="719"/>
      <c r="L115" s="719"/>
      <c r="M115" s="719"/>
      <c r="N115" s="719"/>
      <c r="O115" s="719"/>
      <c r="P115" s="719"/>
      <c r="Q115" s="719"/>
      <c r="R115" s="719"/>
      <c r="S115" s="719"/>
      <c r="T115" s="719"/>
      <c r="U115" s="720"/>
      <c r="W115" s="718"/>
      <c r="X115" s="719"/>
      <c r="Y115" s="719"/>
      <c r="Z115" s="719"/>
      <c r="AA115" s="719"/>
      <c r="AB115" s="719"/>
      <c r="AC115" s="719"/>
      <c r="AD115" s="719"/>
      <c r="AE115" s="719"/>
      <c r="AF115" s="719"/>
      <c r="AG115" s="719"/>
      <c r="AH115" s="719"/>
      <c r="AI115" s="719"/>
      <c r="AJ115" s="720"/>
      <c r="AL115" s="254"/>
    </row>
    <row r="116" spans="1:38" x14ac:dyDescent="0.3">
      <c r="A116" s="34"/>
      <c r="B116" s="718"/>
      <c r="C116" s="719"/>
      <c r="D116" s="719"/>
      <c r="E116" s="719"/>
      <c r="F116" s="720"/>
      <c r="H116" s="718"/>
      <c r="I116" s="719"/>
      <c r="J116" s="719"/>
      <c r="K116" s="719"/>
      <c r="L116" s="719"/>
      <c r="M116" s="719"/>
      <c r="N116" s="719"/>
      <c r="O116" s="719"/>
      <c r="P116" s="719"/>
      <c r="Q116" s="719"/>
      <c r="R116" s="719"/>
      <c r="S116" s="719"/>
      <c r="T116" s="719"/>
      <c r="U116" s="720"/>
      <c r="W116" s="718"/>
      <c r="X116" s="719"/>
      <c r="Y116" s="719"/>
      <c r="Z116" s="719"/>
      <c r="AA116" s="719"/>
      <c r="AB116" s="719"/>
      <c r="AC116" s="719"/>
      <c r="AD116" s="719"/>
      <c r="AE116" s="719"/>
      <c r="AF116" s="719"/>
      <c r="AG116" s="719"/>
      <c r="AH116" s="719"/>
      <c r="AI116" s="719"/>
      <c r="AJ116" s="720"/>
      <c r="AL116" s="254"/>
    </row>
    <row r="117" spans="1:38" x14ac:dyDescent="0.3">
      <c r="A117" s="34"/>
      <c r="B117" s="718"/>
      <c r="C117" s="719"/>
      <c r="D117" s="719"/>
      <c r="E117" s="719"/>
      <c r="F117" s="720"/>
      <c r="H117" s="718"/>
      <c r="I117" s="719"/>
      <c r="J117" s="719"/>
      <c r="K117" s="719"/>
      <c r="L117" s="719"/>
      <c r="M117" s="719"/>
      <c r="N117" s="719"/>
      <c r="O117" s="719"/>
      <c r="P117" s="719"/>
      <c r="Q117" s="719"/>
      <c r="R117" s="719"/>
      <c r="S117" s="719"/>
      <c r="T117" s="719"/>
      <c r="U117" s="720"/>
      <c r="W117" s="718"/>
      <c r="X117" s="719"/>
      <c r="Y117" s="719"/>
      <c r="Z117" s="719"/>
      <c r="AA117" s="719"/>
      <c r="AB117" s="719"/>
      <c r="AC117" s="719"/>
      <c r="AD117" s="719"/>
      <c r="AE117" s="719"/>
      <c r="AF117" s="719"/>
      <c r="AG117" s="719"/>
      <c r="AH117" s="719"/>
      <c r="AI117" s="719"/>
      <c r="AJ117" s="720"/>
      <c r="AL117" s="254"/>
    </row>
    <row r="118" spans="1:38" x14ac:dyDescent="0.3">
      <c r="A118" s="34"/>
      <c r="B118" s="718"/>
      <c r="C118" s="719"/>
      <c r="D118" s="719"/>
      <c r="E118" s="719"/>
      <c r="F118" s="720"/>
      <c r="H118" s="718"/>
      <c r="I118" s="719"/>
      <c r="J118" s="719"/>
      <c r="K118" s="719"/>
      <c r="L118" s="719"/>
      <c r="M118" s="719"/>
      <c r="N118" s="719"/>
      <c r="O118" s="719"/>
      <c r="P118" s="719"/>
      <c r="Q118" s="719"/>
      <c r="R118" s="719"/>
      <c r="S118" s="719"/>
      <c r="T118" s="719"/>
      <c r="U118" s="720"/>
      <c r="W118" s="718"/>
      <c r="X118" s="719"/>
      <c r="Y118" s="719"/>
      <c r="Z118" s="719"/>
      <c r="AA118" s="719"/>
      <c r="AB118" s="719"/>
      <c r="AC118" s="719"/>
      <c r="AD118" s="719"/>
      <c r="AE118" s="719"/>
      <c r="AF118" s="719"/>
      <c r="AG118" s="719"/>
      <c r="AH118" s="719"/>
      <c r="AI118" s="719"/>
      <c r="AJ118" s="720"/>
      <c r="AL118" s="254"/>
    </row>
    <row r="119" spans="1:38" x14ac:dyDescent="0.3">
      <c r="A119" s="34"/>
      <c r="B119" s="718"/>
      <c r="C119" s="719"/>
      <c r="D119" s="719"/>
      <c r="E119" s="719"/>
      <c r="F119" s="720"/>
      <c r="H119" s="718"/>
      <c r="I119" s="719"/>
      <c r="J119" s="719"/>
      <c r="K119" s="719"/>
      <c r="L119" s="719"/>
      <c r="M119" s="719"/>
      <c r="N119" s="719"/>
      <c r="O119" s="719"/>
      <c r="P119" s="719"/>
      <c r="Q119" s="719"/>
      <c r="R119" s="719"/>
      <c r="S119" s="719"/>
      <c r="T119" s="719"/>
      <c r="U119" s="720"/>
      <c r="W119" s="718"/>
      <c r="X119" s="719"/>
      <c r="Y119" s="719"/>
      <c r="Z119" s="719"/>
      <c r="AA119" s="719"/>
      <c r="AB119" s="719"/>
      <c r="AC119" s="719"/>
      <c r="AD119" s="719"/>
      <c r="AE119" s="719"/>
      <c r="AF119" s="719"/>
      <c r="AG119" s="719"/>
      <c r="AH119" s="719"/>
      <c r="AI119" s="719"/>
      <c r="AJ119" s="720"/>
      <c r="AL119" s="254"/>
    </row>
    <row r="120" spans="1:38" x14ac:dyDescent="0.3">
      <c r="A120" s="34"/>
      <c r="B120" s="718"/>
      <c r="C120" s="719"/>
      <c r="D120" s="719"/>
      <c r="E120" s="719"/>
      <c r="F120" s="720"/>
      <c r="H120" s="718"/>
      <c r="I120" s="719"/>
      <c r="J120" s="719"/>
      <c r="K120" s="719"/>
      <c r="L120" s="719"/>
      <c r="M120" s="719"/>
      <c r="N120" s="719"/>
      <c r="O120" s="719"/>
      <c r="P120" s="719"/>
      <c r="Q120" s="719"/>
      <c r="R120" s="719"/>
      <c r="S120" s="719"/>
      <c r="T120" s="719"/>
      <c r="U120" s="720"/>
      <c r="W120" s="718"/>
      <c r="X120" s="719"/>
      <c r="Y120" s="719"/>
      <c r="Z120" s="719"/>
      <c r="AA120" s="719"/>
      <c r="AB120" s="719"/>
      <c r="AC120" s="719"/>
      <c r="AD120" s="719"/>
      <c r="AE120" s="719"/>
      <c r="AF120" s="719"/>
      <c r="AG120" s="719"/>
      <c r="AH120" s="719"/>
      <c r="AI120" s="719"/>
      <c r="AJ120" s="720"/>
      <c r="AL120" s="254"/>
    </row>
    <row r="121" spans="1:38" x14ac:dyDescent="0.3">
      <c r="A121" s="34"/>
      <c r="B121" s="718"/>
      <c r="C121" s="719"/>
      <c r="D121" s="719"/>
      <c r="E121" s="719"/>
      <c r="F121" s="720"/>
      <c r="H121" s="718"/>
      <c r="I121" s="719"/>
      <c r="J121" s="719"/>
      <c r="K121" s="719"/>
      <c r="L121" s="719"/>
      <c r="M121" s="719"/>
      <c r="N121" s="719"/>
      <c r="O121" s="719"/>
      <c r="P121" s="719"/>
      <c r="Q121" s="719"/>
      <c r="R121" s="719"/>
      <c r="S121" s="719"/>
      <c r="T121" s="719"/>
      <c r="U121" s="720"/>
      <c r="W121" s="718"/>
      <c r="X121" s="719"/>
      <c r="Y121" s="719"/>
      <c r="Z121" s="719"/>
      <c r="AA121" s="719"/>
      <c r="AB121" s="719"/>
      <c r="AC121" s="719"/>
      <c r="AD121" s="719"/>
      <c r="AE121" s="719"/>
      <c r="AF121" s="719"/>
      <c r="AG121" s="719"/>
      <c r="AH121" s="719"/>
      <c r="AI121" s="719"/>
      <c r="AJ121" s="720"/>
      <c r="AL121" s="254"/>
    </row>
    <row r="122" spans="1:38" x14ac:dyDescent="0.3">
      <c r="A122" s="34"/>
      <c r="B122" s="718"/>
      <c r="C122" s="719"/>
      <c r="D122" s="719"/>
      <c r="E122" s="719"/>
      <c r="F122" s="720"/>
      <c r="H122" s="718"/>
      <c r="I122" s="719"/>
      <c r="J122" s="719"/>
      <c r="K122" s="719"/>
      <c r="L122" s="719"/>
      <c r="M122" s="719"/>
      <c r="N122" s="719"/>
      <c r="O122" s="719"/>
      <c r="P122" s="719"/>
      <c r="Q122" s="719"/>
      <c r="R122" s="719"/>
      <c r="S122" s="719"/>
      <c r="T122" s="719"/>
      <c r="U122" s="720"/>
      <c r="W122" s="718"/>
      <c r="X122" s="719"/>
      <c r="Y122" s="719"/>
      <c r="Z122" s="719"/>
      <c r="AA122" s="719"/>
      <c r="AB122" s="719"/>
      <c r="AC122" s="719"/>
      <c r="AD122" s="719"/>
      <c r="AE122" s="719"/>
      <c r="AF122" s="719"/>
      <c r="AG122" s="719"/>
      <c r="AH122" s="719"/>
      <c r="AI122" s="719"/>
      <c r="AJ122" s="720"/>
      <c r="AL122" s="254"/>
    </row>
    <row r="123" spans="1:38" x14ac:dyDescent="0.3">
      <c r="A123" s="34"/>
      <c r="B123" s="718"/>
      <c r="C123" s="719"/>
      <c r="D123" s="719"/>
      <c r="E123" s="719"/>
      <c r="F123" s="720"/>
      <c r="H123" s="718"/>
      <c r="I123" s="719"/>
      <c r="J123" s="719"/>
      <c r="K123" s="719"/>
      <c r="L123" s="719"/>
      <c r="M123" s="719"/>
      <c r="N123" s="719"/>
      <c r="O123" s="719"/>
      <c r="P123" s="719"/>
      <c r="Q123" s="719"/>
      <c r="R123" s="719"/>
      <c r="S123" s="719"/>
      <c r="T123" s="719"/>
      <c r="U123" s="720"/>
      <c r="W123" s="718"/>
      <c r="X123" s="719"/>
      <c r="Y123" s="719"/>
      <c r="Z123" s="719"/>
      <c r="AA123" s="719"/>
      <c r="AB123" s="719"/>
      <c r="AC123" s="719"/>
      <c r="AD123" s="719"/>
      <c r="AE123" s="719"/>
      <c r="AF123" s="719"/>
      <c r="AG123" s="719"/>
      <c r="AH123" s="719"/>
      <c r="AI123" s="719"/>
      <c r="AJ123" s="720"/>
      <c r="AL123" s="254"/>
    </row>
    <row r="124" spans="1:38" x14ac:dyDescent="0.3">
      <c r="A124" s="34"/>
      <c r="B124" s="718"/>
      <c r="C124" s="719"/>
      <c r="D124" s="719"/>
      <c r="E124" s="719"/>
      <c r="F124" s="720"/>
      <c r="H124" s="718"/>
      <c r="I124" s="719"/>
      <c r="J124" s="719"/>
      <c r="K124" s="719"/>
      <c r="L124" s="719"/>
      <c r="M124" s="719"/>
      <c r="N124" s="719"/>
      <c r="O124" s="719"/>
      <c r="P124" s="719"/>
      <c r="Q124" s="719"/>
      <c r="R124" s="719"/>
      <c r="S124" s="719"/>
      <c r="T124" s="719"/>
      <c r="U124" s="720"/>
      <c r="W124" s="718"/>
      <c r="X124" s="719"/>
      <c r="Y124" s="719"/>
      <c r="Z124" s="719"/>
      <c r="AA124" s="719"/>
      <c r="AB124" s="719"/>
      <c r="AC124" s="719"/>
      <c r="AD124" s="719"/>
      <c r="AE124" s="719"/>
      <c r="AF124" s="719"/>
      <c r="AG124" s="719"/>
      <c r="AH124" s="719"/>
      <c r="AI124" s="719"/>
      <c r="AJ124" s="720"/>
      <c r="AL124" s="254"/>
    </row>
    <row r="125" spans="1:38" x14ac:dyDescent="0.3">
      <c r="A125" s="34"/>
      <c r="B125" s="718"/>
      <c r="C125" s="719"/>
      <c r="D125" s="719"/>
      <c r="E125" s="719"/>
      <c r="F125" s="720"/>
      <c r="H125" s="718"/>
      <c r="I125" s="719"/>
      <c r="J125" s="719"/>
      <c r="K125" s="719"/>
      <c r="L125" s="719"/>
      <c r="M125" s="719"/>
      <c r="N125" s="719"/>
      <c r="O125" s="719"/>
      <c r="P125" s="719"/>
      <c r="Q125" s="719"/>
      <c r="R125" s="719"/>
      <c r="S125" s="719"/>
      <c r="T125" s="719"/>
      <c r="U125" s="720"/>
      <c r="W125" s="718"/>
      <c r="X125" s="719"/>
      <c r="Y125" s="719"/>
      <c r="Z125" s="719"/>
      <c r="AA125" s="719"/>
      <c r="AB125" s="719"/>
      <c r="AC125" s="719"/>
      <c r="AD125" s="719"/>
      <c r="AE125" s="719"/>
      <c r="AF125" s="719"/>
      <c r="AG125" s="719"/>
      <c r="AH125" s="719"/>
      <c r="AI125" s="719"/>
      <c r="AJ125" s="720"/>
      <c r="AL125" s="254"/>
    </row>
    <row r="126" spans="1:38" x14ac:dyDescent="0.3">
      <c r="A126" s="34"/>
      <c r="B126" s="718"/>
      <c r="C126" s="719"/>
      <c r="D126" s="719"/>
      <c r="E126" s="719"/>
      <c r="F126" s="720"/>
      <c r="H126" s="718"/>
      <c r="I126" s="719"/>
      <c r="J126" s="719"/>
      <c r="K126" s="719"/>
      <c r="L126" s="719"/>
      <c r="M126" s="719"/>
      <c r="N126" s="719"/>
      <c r="O126" s="719"/>
      <c r="P126" s="719"/>
      <c r="Q126" s="719"/>
      <c r="R126" s="719"/>
      <c r="S126" s="719"/>
      <c r="T126" s="719"/>
      <c r="U126" s="720"/>
      <c r="W126" s="718"/>
      <c r="X126" s="719"/>
      <c r="Y126" s="719"/>
      <c r="Z126" s="719"/>
      <c r="AA126" s="719"/>
      <c r="AB126" s="719"/>
      <c r="AC126" s="719"/>
      <c r="AD126" s="719"/>
      <c r="AE126" s="719"/>
      <c r="AF126" s="719"/>
      <c r="AG126" s="719"/>
      <c r="AH126" s="719"/>
      <c r="AI126" s="719"/>
      <c r="AJ126" s="720"/>
      <c r="AL126" s="254"/>
    </row>
    <row r="127" spans="1:38" x14ac:dyDescent="0.3">
      <c r="A127" s="34"/>
      <c r="B127" s="718"/>
      <c r="C127" s="719"/>
      <c r="D127" s="719"/>
      <c r="E127" s="719"/>
      <c r="F127" s="720"/>
      <c r="H127" s="718"/>
      <c r="I127" s="719"/>
      <c r="J127" s="719"/>
      <c r="K127" s="719"/>
      <c r="L127" s="719"/>
      <c r="M127" s="719"/>
      <c r="N127" s="719"/>
      <c r="O127" s="719"/>
      <c r="P127" s="719"/>
      <c r="Q127" s="719"/>
      <c r="R127" s="719"/>
      <c r="S127" s="719"/>
      <c r="T127" s="719"/>
      <c r="U127" s="720"/>
      <c r="W127" s="718"/>
      <c r="X127" s="719"/>
      <c r="Y127" s="719"/>
      <c r="Z127" s="719"/>
      <c r="AA127" s="719"/>
      <c r="AB127" s="719"/>
      <c r="AC127" s="719"/>
      <c r="AD127" s="719"/>
      <c r="AE127" s="719"/>
      <c r="AF127" s="719"/>
      <c r="AG127" s="719"/>
      <c r="AH127" s="719"/>
      <c r="AI127" s="719"/>
      <c r="AJ127" s="720"/>
      <c r="AL127" s="254"/>
    </row>
    <row r="128" spans="1:38" x14ac:dyDescent="0.3">
      <c r="A128" s="34"/>
      <c r="B128" s="718"/>
      <c r="C128" s="719"/>
      <c r="D128" s="719"/>
      <c r="E128" s="719"/>
      <c r="F128" s="720"/>
      <c r="H128" s="718"/>
      <c r="I128" s="719"/>
      <c r="J128" s="719"/>
      <c r="K128" s="719"/>
      <c r="L128" s="719"/>
      <c r="M128" s="719"/>
      <c r="N128" s="719"/>
      <c r="O128" s="719"/>
      <c r="P128" s="719"/>
      <c r="Q128" s="719"/>
      <c r="R128" s="719"/>
      <c r="S128" s="719"/>
      <c r="T128" s="719"/>
      <c r="U128" s="720"/>
      <c r="W128" s="718"/>
      <c r="X128" s="719"/>
      <c r="Y128" s="719"/>
      <c r="Z128" s="719"/>
      <c r="AA128" s="719"/>
      <c r="AB128" s="719"/>
      <c r="AC128" s="719"/>
      <c r="AD128" s="719"/>
      <c r="AE128" s="719"/>
      <c r="AF128" s="719"/>
      <c r="AG128" s="719"/>
      <c r="AH128" s="719"/>
      <c r="AI128" s="719"/>
      <c r="AJ128" s="720"/>
      <c r="AL128" s="254"/>
    </row>
    <row r="129" spans="1:38" x14ac:dyDescent="0.3">
      <c r="A129" s="34"/>
      <c r="B129" s="718"/>
      <c r="C129" s="719"/>
      <c r="D129" s="719"/>
      <c r="E129" s="719"/>
      <c r="F129" s="720"/>
      <c r="H129" s="718"/>
      <c r="I129" s="719"/>
      <c r="J129" s="719"/>
      <c r="K129" s="719"/>
      <c r="L129" s="719"/>
      <c r="M129" s="719"/>
      <c r="N129" s="719"/>
      <c r="O129" s="719"/>
      <c r="P129" s="719"/>
      <c r="Q129" s="719"/>
      <c r="R129" s="719"/>
      <c r="S129" s="719"/>
      <c r="T129" s="719"/>
      <c r="U129" s="720"/>
      <c r="W129" s="718"/>
      <c r="X129" s="719"/>
      <c r="Y129" s="719"/>
      <c r="Z129" s="719"/>
      <c r="AA129" s="719"/>
      <c r="AB129" s="719"/>
      <c r="AC129" s="719"/>
      <c r="AD129" s="719"/>
      <c r="AE129" s="719"/>
      <c r="AF129" s="719"/>
      <c r="AG129" s="719"/>
      <c r="AH129" s="719"/>
      <c r="AI129" s="719"/>
      <c r="AJ129" s="720"/>
      <c r="AL129" s="254"/>
    </row>
    <row r="130" spans="1:38" x14ac:dyDescent="0.3">
      <c r="A130" s="34"/>
      <c r="B130" s="718"/>
      <c r="C130" s="719"/>
      <c r="D130" s="719"/>
      <c r="E130" s="719"/>
      <c r="F130" s="720"/>
      <c r="H130" s="718"/>
      <c r="I130" s="719"/>
      <c r="J130" s="719"/>
      <c r="K130" s="719"/>
      <c r="L130" s="719"/>
      <c r="M130" s="719"/>
      <c r="N130" s="719"/>
      <c r="O130" s="719"/>
      <c r="P130" s="719"/>
      <c r="Q130" s="719"/>
      <c r="R130" s="719"/>
      <c r="S130" s="719"/>
      <c r="T130" s="719"/>
      <c r="U130" s="720"/>
      <c r="W130" s="718"/>
      <c r="X130" s="719"/>
      <c r="Y130" s="719"/>
      <c r="Z130" s="719"/>
      <c r="AA130" s="719"/>
      <c r="AB130" s="719"/>
      <c r="AC130" s="719"/>
      <c r="AD130" s="719"/>
      <c r="AE130" s="719"/>
      <c r="AF130" s="719"/>
      <c r="AG130" s="719"/>
      <c r="AH130" s="719"/>
      <c r="AI130" s="719"/>
      <c r="AJ130" s="720"/>
      <c r="AL130" s="254"/>
    </row>
    <row r="131" spans="1:38" x14ac:dyDescent="0.3">
      <c r="A131" s="34"/>
      <c r="B131" s="718"/>
      <c r="C131" s="719"/>
      <c r="D131" s="719"/>
      <c r="E131" s="719"/>
      <c r="F131" s="720"/>
      <c r="H131" s="718"/>
      <c r="I131" s="719"/>
      <c r="J131" s="719"/>
      <c r="K131" s="719"/>
      <c r="L131" s="719"/>
      <c r="M131" s="719"/>
      <c r="N131" s="719"/>
      <c r="O131" s="719"/>
      <c r="P131" s="719"/>
      <c r="Q131" s="719"/>
      <c r="R131" s="719"/>
      <c r="S131" s="719"/>
      <c r="T131" s="719"/>
      <c r="U131" s="720"/>
      <c r="W131" s="718"/>
      <c r="X131" s="719"/>
      <c r="Y131" s="719"/>
      <c r="Z131" s="719"/>
      <c r="AA131" s="719"/>
      <c r="AB131" s="719"/>
      <c r="AC131" s="719"/>
      <c r="AD131" s="719"/>
      <c r="AE131" s="719"/>
      <c r="AF131" s="719"/>
      <c r="AG131" s="719"/>
      <c r="AH131" s="719"/>
      <c r="AI131" s="719"/>
      <c r="AJ131" s="720"/>
      <c r="AL131" s="254"/>
    </row>
    <row r="132" spans="1:38" ht="17.25" thickBot="1" x14ac:dyDescent="0.35">
      <c r="A132" s="34"/>
      <c r="B132" s="721"/>
      <c r="C132" s="722"/>
      <c r="D132" s="722"/>
      <c r="E132" s="722"/>
      <c r="F132" s="723"/>
      <c r="H132" s="721"/>
      <c r="I132" s="722"/>
      <c r="J132" s="722"/>
      <c r="K132" s="722"/>
      <c r="L132" s="722"/>
      <c r="M132" s="722"/>
      <c r="N132" s="722"/>
      <c r="O132" s="722"/>
      <c r="P132" s="722"/>
      <c r="Q132" s="722"/>
      <c r="R132" s="722"/>
      <c r="S132" s="722"/>
      <c r="T132" s="722"/>
      <c r="U132" s="723"/>
      <c r="W132" s="721"/>
      <c r="X132" s="722"/>
      <c r="Y132" s="722"/>
      <c r="Z132" s="722"/>
      <c r="AA132" s="722"/>
      <c r="AB132" s="722"/>
      <c r="AC132" s="722"/>
      <c r="AD132" s="722"/>
      <c r="AE132" s="722"/>
      <c r="AF132" s="722"/>
      <c r="AG132" s="722"/>
      <c r="AH132" s="722"/>
      <c r="AI132" s="722"/>
      <c r="AJ132" s="723"/>
      <c r="AL132" s="254"/>
    </row>
    <row r="133" spans="1:38" x14ac:dyDescent="0.3">
      <c r="A133" s="34"/>
      <c r="AL133" s="254"/>
    </row>
    <row r="134" spans="1:38" x14ac:dyDescent="0.3">
      <c r="A134" s="254"/>
      <c r="B134" s="254"/>
      <c r="C134" s="254"/>
      <c r="D134" s="254"/>
      <c r="E134" s="254"/>
      <c r="F134" s="254"/>
      <c r="G134" s="254"/>
      <c r="H134" s="254"/>
      <c r="I134" s="254"/>
      <c r="J134" s="254"/>
      <c r="K134" s="254"/>
      <c r="L134" s="254"/>
      <c r="M134" s="254"/>
      <c r="N134" s="254"/>
      <c r="O134" s="254"/>
      <c r="P134" s="254"/>
      <c r="Q134" s="254"/>
      <c r="R134" s="254"/>
      <c r="S134" s="254"/>
      <c r="T134" s="254"/>
      <c r="U134" s="254"/>
      <c r="V134" s="254"/>
      <c r="W134" s="254"/>
      <c r="X134" s="254"/>
      <c r="Y134" s="254"/>
      <c r="Z134" s="254"/>
      <c r="AA134" s="254"/>
      <c r="AB134" s="254"/>
      <c r="AC134" s="254"/>
      <c r="AD134" s="254"/>
      <c r="AE134" s="254"/>
      <c r="AF134" s="254"/>
      <c r="AG134" s="254"/>
      <c r="AH134" s="254"/>
      <c r="AI134" s="254"/>
      <c r="AJ134" s="254"/>
      <c r="AK134" s="254"/>
      <c r="AL134" s="254"/>
    </row>
  </sheetData>
  <sheetProtection password="CA26" sheet="1" scenarios="1" selectLockedCells="1"/>
  <mergeCells count="10">
    <mergeCell ref="B2:C2"/>
    <mergeCell ref="W12:AJ50"/>
    <mergeCell ref="B12:F50"/>
    <mergeCell ref="H12:U50"/>
    <mergeCell ref="B53:F91"/>
    <mergeCell ref="B94:F132"/>
    <mergeCell ref="H94:U132"/>
    <mergeCell ref="W94:AJ132"/>
    <mergeCell ref="H53:U91"/>
    <mergeCell ref="W53:AJ91"/>
  </mergeCells>
  <hyperlinks>
    <hyperlink ref="E3" location="Instructions!C35" display="Back to Instructions tab"/>
  </hyperlinks>
  <pageMargins left="0.7" right="0.7" top="0.75" bottom="0.75" header="0.3" footer="0.3"/>
  <pageSetup orientation="landscape" horizontalDpi="200" vertic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0070C0"/>
  </sheetPr>
  <dimension ref="A1:P40"/>
  <sheetViews>
    <sheetView zoomScale="90" zoomScaleNormal="90" workbookViewId="0">
      <selection activeCell="E4" sqref="E4:G4"/>
    </sheetView>
  </sheetViews>
  <sheetFormatPr defaultColWidth="9.140625" defaultRowHeight="15" x14ac:dyDescent="0.3"/>
  <cols>
    <col min="1" max="1" width="5" style="8" customWidth="1"/>
    <col min="2" max="2" width="28.5703125" style="8" customWidth="1"/>
    <col min="3" max="3" width="48.42578125" style="8" customWidth="1"/>
    <col min="4" max="4" width="14.42578125" style="8" customWidth="1"/>
    <col min="5" max="14" width="9.140625" style="8"/>
    <col min="15" max="15" width="3.5703125" style="8" customWidth="1"/>
    <col min="16" max="16" width="3.28515625" style="8" customWidth="1"/>
    <col min="17" max="16384" width="9.140625" style="8"/>
  </cols>
  <sheetData>
    <row r="1" spans="2:16" ht="15.75" thickBot="1" x14ac:dyDescent="0.35">
      <c r="P1" s="255"/>
    </row>
    <row r="2" spans="2:16" ht="15.75" thickBot="1" x14ac:dyDescent="0.35">
      <c r="B2" s="724" t="str">
        <f>'Version Control'!$B$2</f>
        <v>Title Block</v>
      </c>
      <c r="C2" s="725"/>
      <c r="P2" s="255"/>
    </row>
    <row r="3" spans="2:16" x14ac:dyDescent="0.3">
      <c r="B3" s="542" t="str">
        <f>'Version Control'!$B$3</f>
        <v>Test Report Template Name:</v>
      </c>
      <c r="C3" s="543" t="str">
        <f>'Version Control'!$C$3</f>
        <v xml:space="preserve">Residential Clothes Washer J2  </v>
      </c>
      <c r="P3" s="255"/>
    </row>
    <row r="4" spans="2:16" ht="16.5" x14ac:dyDescent="0.3">
      <c r="B4" s="544" t="str">
        <f>'Version Control'!$B$4</f>
        <v>Version Number:</v>
      </c>
      <c r="C4" s="545" t="str">
        <f>'Version Control'!$C$4</f>
        <v>v2.3</v>
      </c>
      <c r="E4" s="735" t="s">
        <v>208</v>
      </c>
      <c r="F4" s="735"/>
      <c r="G4" s="735"/>
      <c r="P4" s="255"/>
    </row>
    <row r="5" spans="2:16" x14ac:dyDescent="0.3">
      <c r="B5" s="546" t="str">
        <f>'Version Control'!$B$5</f>
        <v xml:space="preserve">Latest Template Revision: </v>
      </c>
      <c r="C5" s="547">
        <f>'Version Control'!$C$5</f>
        <v>42496</v>
      </c>
      <c r="P5" s="255"/>
    </row>
    <row r="6" spans="2:16" x14ac:dyDescent="0.3">
      <c r="B6" s="546" t="str">
        <f>'Version Control'!$B$6</f>
        <v>Tab Name:</v>
      </c>
      <c r="C6" s="545" t="str">
        <f ca="1">MID(CELL("filename",B1), FIND("]", CELL("filename", B1))+ 1, 255)</f>
        <v>Test Conditions</v>
      </c>
      <c r="P6" s="255"/>
    </row>
    <row r="7" spans="2:16" ht="34.5" customHeight="1" x14ac:dyDescent="0.3">
      <c r="B7" s="548" t="str">
        <f>'Version Control'!$B$7</f>
        <v>File Name:</v>
      </c>
      <c r="C7" s="549" t="str">
        <f ca="1">'Version Control'!$C$7</f>
        <v>Residential Clothes Washer J2 - v2.3.xlsx</v>
      </c>
      <c r="P7" s="255"/>
    </row>
    <row r="8" spans="2:16" ht="15.75" thickBot="1" x14ac:dyDescent="0.35">
      <c r="B8" s="550" t="str">
        <f>'Version Control'!$B$8</f>
        <v xml:space="preserve">Test Completion Date: </v>
      </c>
      <c r="C8" s="551" t="str">
        <f>'Version Control'!$C$8</f>
        <v>[MM/DD/YYYY]</v>
      </c>
      <c r="P8" s="255"/>
    </row>
    <row r="9" spans="2:16" x14ac:dyDescent="0.3">
      <c r="P9" s="255"/>
    </row>
    <row r="10" spans="2:16" ht="15.75" thickBot="1" x14ac:dyDescent="0.35">
      <c r="P10" s="255"/>
    </row>
    <row r="11" spans="2:16" ht="18" thickBot="1" x14ac:dyDescent="0.35">
      <c r="B11" s="10" t="s">
        <v>126</v>
      </c>
      <c r="C11" s="134"/>
      <c r="P11" s="255"/>
    </row>
    <row r="12" spans="2:16" x14ac:dyDescent="0.3">
      <c r="B12" s="234" t="s">
        <v>46</v>
      </c>
      <c r="C12" s="235" t="s">
        <v>43</v>
      </c>
      <c r="D12" s="35"/>
      <c r="E12" s="35"/>
      <c r="F12" s="9"/>
      <c r="P12" s="255"/>
    </row>
    <row r="13" spans="2:16" x14ac:dyDescent="0.3">
      <c r="B13" s="236" t="s">
        <v>45</v>
      </c>
      <c r="C13" s="237" t="s">
        <v>212</v>
      </c>
      <c r="D13" s="12"/>
      <c r="E13" s="12"/>
      <c r="P13" s="255"/>
    </row>
    <row r="14" spans="2:16" x14ac:dyDescent="0.3">
      <c r="B14" s="236" t="s">
        <v>44</v>
      </c>
      <c r="C14" s="237" t="s">
        <v>213</v>
      </c>
      <c r="D14" s="12"/>
      <c r="E14" s="12"/>
      <c r="P14" s="255"/>
    </row>
    <row r="15" spans="2:16" x14ac:dyDescent="0.3">
      <c r="B15" s="236" t="s">
        <v>47</v>
      </c>
      <c r="C15" s="237" t="s">
        <v>48</v>
      </c>
      <c r="D15" s="12"/>
      <c r="E15" s="12"/>
      <c r="P15" s="255"/>
    </row>
    <row r="16" spans="2:16" ht="46.5" customHeight="1" thickBot="1" x14ac:dyDescent="0.35">
      <c r="B16" s="238" t="s">
        <v>211</v>
      </c>
      <c r="C16" s="239" t="s">
        <v>214</v>
      </c>
      <c r="D16" s="12"/>
      <c r="E16" s="12"/>
      <c r="P16" s="255"/>
    </row>
    <row r="17" spans="2:16" ht="15.75" thickBot="1" x14ac:dyDescent="0.35">
      <c r="D17" s="12"/>
      <c r="E17" s="12"/>
      <c r="P17" s="255"/>
    </row>
    <row r="18" spans="2:16" ht="18" thickBot="1" x14ac:dyDescent="0.35">
      <c r="B18" s="10" t="s">
        <v>196</v>
      </c>
      <c r="C18" s="133"/>
      <c r="D18" s="134"/>
      <c r="P18" s="255"/>
    </row>
    <row r="19" spans="2:16" x14ac:dyDescent="0.3">
      <c r="B19" s="240" t="s">
        <v>46</v>
      </c>
      <c r="C19" s="195"/>
      <c r="D19" s="241" t="s">
        <v>129</v>
      </c>
      <c r="E19" s="35"/>
      <c r="P19" s="255"/>
    </row>
    <row r="20" spans="2:16" x14ac:dyDescent="0.3">
      <c r="B20" s="242" t="s">
        <v>45</v>
      </c>
      <c r="C20" s="196"/>
      <c r="D20" s="243" t="s">
        <v>130</v>
      </c>
      <c r="E20" s="12"/>
      <c r="P20" s="255"/>
    </row>
    <row r="21" spans="2:16" x14ac:dyDescent="0.3">
      <c r="B21" s="242" t="s">
        <v>44</v>
      </c>
      <c r="C21" s="196"/>
      <c r="D21" s="243" t="s">
        <v>130</v>
      </c>
      <c r="E21" s="12"/>
      <c r="P21" s="255"/>
    </row>
    <row r="22" spans="2:16" x14ac:dyDescent="0.3">
      <c r="B22" s="242" t="s">
        <v>133</v>
      </c>
      <c r="C22" s="196"/>
      <c r="D22" s="243" t="s">
        <v>131</v>
      </c>
      <c r="E22" s="12"/>
      <c r="P22" s="255"/>
    </row>
    <row r="23" spans="2:16" x14ac:dyDescent="0.3">
      <c r="B23" s="242" t="s">
        <v>132</v>
      </c>
      <c r="C23" s="196"/>
      <c r="D23" s="243" t="s">
        <v>131</v>
      </c>
      <c r="P23" s="255"/>
    </row>
    <row r="24" spans="2:16" ht="30.75" thickBot="1" x14ac:dyDescent="0.35">
      <c r="B24" s="244" t="s">
        <v>216</v>
      </c>
      <c r="C24" s="197"/>
      <c r="D24" s="245" t="s">
        <v>130</v>
      </c>
      <c r="P24" s="255"/>
    </row>
    <row r="25" spans="2:16" ht="15.75" thickBot="1" x14ac:dyDescent="0.35">
      <c r="P25" s="255"/>
    </row>
    <row r="26" spans="2:16" ht="18" thickBot="1" x14ac:dyDescent="0.35">
      <c r="B26" s="10" t="s">
        <v>205</v>
      </c>
      <c r="C26" s="132"/>
      <c r="D26" s="132"/>
      <c r="E26" s="132"/>
      <c r="F26" s="132"/>
      <c r="G26" s="132"/>
      <c r="H26" s="132"/>
      <c r="I26" s="132"/>
      <c r="J26" s="132"/>
      <c r="K26" s="132"/>
      <c r="L26" s="132"/>
      <c r="M26" s="132"/>
      <c r="N26" s="11"/>
      <c r="P26" s="255"/>
    </row>
    <row r="27" spans="2:16" ht="15.75" customHeight="1" x14ac:dyDescent="0.3">
      <c r="B27" s="734" t="s">
        <v>217</v>
      </c>
      <c r="C27" s="732"/>
      <c r="D27" s="732"/>
      <c r="E27" s="732"/>
      <c r="F27" s="732"/>
      <c r="G27" s="732"/>
      <c r="H27" s="732"/>
      <c r="I27" s="732"/>
      <c r="J27" s="732"/>
      <c r="K27" s="732"/>
      <c r="L27" s="732"/>
      <c r="M27" s="732"/>
      <c r="N27" s="733"/>
      <c r="P27" s="255"/>
    </row>
    <row r="28" spans="2:16" x14ac:dyDescent="0.3">
      <c r="B28" s="726"/>
      <c r="C28" s="728"/>
      <c r="D28" s="728"/>
      <c r="E28" s="728"/>
      <c r="F28" s="728"/>
      <c r="G28" s="728"/>
      <c r="H28" s="728"/>
      <c r="I28" s="728"/>
      <c r="J28" s="728"/>
      <c r="K28" s="728"/>
      <c r="L28" s="728"/>
      <c r="M28" s="728"/>
      <c r="N28" s="729"/>
      <c r="P28" s="255"/>
    </row>
    <row r="29" spans="2:16" x14ac:dyDescent="0.3">
      <c r="B29" s="726"/>
      <c r="C29" s="728"/>
      <c r="D29" s="728"/>
      <c r="E29" s="728"/>
      <c r="F29" s="728"/>
      <c r="G29" s="728"/>
      <c r="H29" s="728"/>
      <c r="I29" s="728"/>
      <c r="J29" s="728"/>
      <c r="K29" s="728"/>
      <c r="L29" s="728"/>
      <c r="M29" s="728"/>
      <c r="N29" s="729"/>
      <c r="P29" s="255"/>
    </row>
    <row r="30" spans="2:16" x14ac:dyDescent="0.3">
      <c r="B30" s="726" t="s">
        <v>218</v>
      </c>
      <c r="C30" s="728"/>
      <c r="D30" s="728"/>
      <c r="E30" s="728"/>
      <c r="F30" s="728"/>
      <c r="G30" s="728"/>
      <c r="H30" s="728"/>
      <c r="I30" s="728"/>
      <c r="J30" s="728"/>
      <c r="K30" s="728"/>
      <c r="L30" s="728"/>
      <c r="M30" s="728"/>
      <c r="N30" s="729"/>
      <c r="P30" s="255"/>
    </row>
    <row r="31" spans="2:16" x14ac:dyDescent="0.3">
      <c r="B31" s="726"/>
      <c r="C31" s="728"/>
      <c r="D31" s="728"/>
      <c r="E31" s="728"/>
      <c r="F31" s="728"/>
      <c r="G31" s="728"/>
      <c r="H31" s="728"/>
      <c r="I31" s="728"/>
      <c r="J31" s="728"/>
      <c r="K31" s="728"/>
      <c r="L31" s="728"/>
      <c r="M31" s="728"/>
      <c r="N31" s="729"/>
      <c r="P31" s="255"/>
    </row>
    <row r="32" spans="2:16" x14ac:dyDescent="0.3">
      <c r="B32" s="726"/>
      <c r="C32" s="728"/>
      <c r="D32" s="728"/>
      <c r="E32" s="728"/>
      <c r="F32" s="728"/>
      <c r="G32" s="728"/>
      <c r="H32" s="728"/>
      <c r="I32" s="728"/>
      <c r="J32" s="728"/>
      <c r="K32" s="728"/>
      <c r="L32" s="728"/>
      <c r="M32" s="728"/>
      <c r="N32" s="729"/>
      <c r="P32" s="255"/>
    </row>
    <row r="33" spans="1:16" x14ac:dyDescent="0.3">
      <c r="B33" s="726" t="s">
        <v>219</v>
      </c>
      <c r="C33" s="728"/>
      <c r="D33" s="728"/>
      <c r="E33" s="728"/>
      <c r="F33" s="728"/>
      <c r="G33" s="728"/>
      <c r="H33" s="728"/>
      <c r="I33" s="728"/>
      <c r="J33" s="728"/>
      <c r="K33" s="728"/>
      <c r="L33" s="728"/>
      <c r="M33" s="728"/>
      <c r="N33" s="729"/>
      <c r="P33" s="255"/>
    </row>
    <row r="34" spans="1:16" x14ac:dyDescent="0.3">
      <c r="B34" s="726"/>
      <c r="C34" s="728"/>
      <c r="D34" s="728"/>
      <c r="E34" s="728"/>
      <c r="F34" s="728"/>
      <c r="G34" s="728"/>
      <c r="H34" s="728"/>
      <c r="I34" s="728"/>
      <c r="J34" s="728"/>
      <c r="K34" s="728"/>
      <c r="L34" s="728"/>
      <c r="M34" s="728"/>
      <c r="N34" s="729"/>
      <c r="P34" s="255"/>
    </row>
    <row r="35" spans="1:16" x14ac:dyDescent="0.3">
      <c r="B35" s="726"/>
      <c r="C35" s="728"/>
      <c r="D35" s="728"/>
      <c r="E35" s="728"/>
      <c r="F35" s="728"/>
      <c r="G35" s="728"/>
      <c r="H35" s="728"/>
      <c r="I35" s="728"/>
      <c r="J35" s="728"/>
      <c r="K35" s="728"/>
      <c r="L35" s="728"/>
      <c r="M35" s="728"/>
      <c r="N35" s="729"/>
      <c r="P35" s="255"/>
    </row>
    <row r="36" spans="1:16" x14ac:dyDescent="0.3">
      <c r="B36" s="726" t="s">
        <v>215</v>
      </c>
      <c r="C36" s="728"/>
      <c r="D36" s="728"/>
      <c r="E36" s="728"/>
      <c r="F36" s="728"/>
      <c r="G36" s="728"/>
      <c r="H36" s="728"/>
      <c r="I36" s="728"/>
      <c r="J36" s="728"/>
      <c r="K36" s="728"/>
      <c r="L36" s="728"/>
      <c r="M36" s="728"/>
      <c r="N36" s="729"/>
      <c r="P36" s="255"/>
    </row>
    <row r="37" spans="1:16" x14ac:dyDescent="0.3">
      <c r="B37" s="726"/>
      <c r="C37" s="728"/>
      <c r="D37" s="728"/>
      <c r="E37" s="728"/>
      <c r="F37" s="728"/>
      <c r="G37" s="728"/>
      <c r="H37" s="728"/>
      <c r="I37" s="728"/>
      <c r="J37" s="728"/>
      <c r="K37" s="728"/>
      <c r="L37" s="728"/>
      <c r="M37" s="728"/>
      <c r="N37" s="729"/>
      <c r="P37" s="255"/>
    </row>
    <row r="38" spans="1:16" ht="15.75" thickBot="1" x14ac:dyDescent="0.35">
      <c r="B38" s="727"/>
      <c r="C38" s="730"/>
      <c r="D38" s="730"/>
      <c r="E38" s="730"/>
      <c r="F38" s="730"/>
      <c r="G38" s="730"/>
      <c r="H38" s="730"/>
      <c r="I38" s="730"/>
      <c r="J38" s="730"/>
      <c r="K38" s="730"/>
      <c r="L38" s="730"/>
      <c r="M38" s="730"/>
      <c r="N38" s="731"/>
      <c r="P38" s="255"/>
    </row>
    <row r="39" spans="1:16" x14ac:dyDescent="0.3">
      <c r="P39" s="255"/>
    </row>
    <row r="40" spans="1:16" x14ac:dyDescent="0.3">
      <c r="A40" s="255"/>
      <c r="B40" s="255"/>
      <c r="C40" s="255"/>
      <c r="D40" s="255"/>
      <c r="E40" s="255"/>
      <c r="F40" s="255"/>
      <c r="G40" s="255"/>
      <c r="H40" s="255"/>
      <c r="I40" s="255"/>
      <c r="J40" s="255"/>
      <c r="K40" s="255"/>
      <c r="L40" s="255"/>
      <c r="M40" s="255"/>
      <c r="N40" s="255"/>
      <c r="O40" s="255"/>
      <c r="P40" s="255"/>
    </row>
  </sheetData>
  <sheetProtection password="CA26" sheet="1" objects="1" scenarios="1" selectLockedCells="1"/>
  <mergeCells count="10">
    <mergeCell ref="B2:C2"/>
    <mergeCell ref="B36:B38"/>
    <mergeCell ref="C36:N38"/>
    <mergeCell ref="C27:N29"/>
    <mergeCell ref="B27:B29"/>
    <mergeCell ref="B30:B32"/>
    <mergeCell ref="C30:N32"/>
    <mergeCell ref="B33:B35"/>
    <mergeCell ref="C33:N35"/>
    <mergeCell ref="E4:G4"/>
  </mergeCells>
  <hyperlinks>
    <hyperlink ref="E4" location="Instructions!C35" display="Back to Instructions tab"/>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0070C0"/>
  </sheetPr>
  <dimension ref="A1:J170"/>
  <sheetViews>
    <sheetView zoomScale="80" zoomScaleNormal="80" workbookViewId="0">
      <selection activeCell="G4" sqref="G4"/>
    </sheetView>
  </sheetViews>
  <sheetFormatPr defaultColWidth="9.140625" defaultRowHeight="18" x14ac:dyDescent="0.35"/>
  <cols>
    <col min="1" max="1" width="4.5703125" style="136" customWidth="1"/>
    <col min="2" max="2" width="49.28515625" style="136" customWidth="1"/>
    <col min="3" max="3" width="19.85546875" style="136" customWidth="1"/>
    <col min="4" max="4" width="20.7109375" style="136" customWidth="1"/>
    <col min="5" max="5" width="21.28515625" style="136" customWidth="1"/>
    <col min="6" max="6" width="19.140625" style="136" customWidth="1"/>
    <col min="7" max="7" width="55.140625" style="136" customWidth="1"/>
    <col min="8" max="8" width="4.85546875" style="136" customWidth="1"/>
    <col min="9" max="16384" width="9.140625" style="136"/>
  </cols>
  <sheetData>
    <row r="1" spans="1:8" ht="18.75" thickBot="1" x14ac:dyDescent="0.4">
      <c r="H1" s="251"/>
    </row>
    <row r="2" spans="1:8" ht="18.75" thickBot="1" x14ac:dyDescent="0.4">
      <c r="B2" s="752" t="str">
        <f>'Version Control'!$B$2</f>
        <v>Title Block</v>
      </c>
      <c r="C2" s="753"/>
      <c r="D2" s="753"/>
      <c r="E2" s="754"/>
      <c r="H2" s="251"/>
    </row>
    <row r="3" spans="1:8" ht="18" customHeight="1" x14ac:dyDescent="0.35">
      <c r="B3" s="456" t="str">
        <f>'Version Control'!$B$3</f>
        <v>Test Report Template Name:</v>
      </c>
      <c r="C3" s="755" t="str">
        <f>'Version Control'!$C$3</f>
        <v xml:space="preserve">Residential Clothes Washer J2  </v>
      </c>
      <c r="D3" s="756"/>
      <c r="E3" s="757"/>
      <c r="H3" s="251"/>
    </row>
    <row r="4" spans="1:8" x14ac:dyDescent="0.35">
      <c r="B4" s="233" t="str">
        <f>'Version Control'!$B$4</f>
        <v>Version Number:</v>
      </c>
      <c r="C4" s="742" t="str">
        <f>'Version Control'!$C$4</f>
        <v>v2.3</v>
      </c>
      <c r="D4" s="743"/>
      <c r="E4" s="744"/>
      <c r="G4" s="138" t="s">
        <v>208</v>
      </c>
      <c r="H4" s="251"/>
    </row>
    <row r="5" spans="1:8" x14ac:dyDescent="0.35">
      <c r="B5" s="210" t="str">
        <f>'Version Control'!$B$5</f>
        <v xml:space="preserve">Latest Template Revision: </v>
      </c>
      <c r="C5" s="739">
        <f>'Version Control'!$C$5</f>
        <v>42496</v>
      </c>
      <c r="D5" s="740"/>
      <c r="E5" s="741"/>
      <c r="H5" s="251"/>
    </row>
    <row r="6" spans="1:8" x14ac:dyDescent="0.35">
      <c r="B6" s="210" t="str">
        <f>'Version Control'!$B$6</f>
        <v>Tab Name:</v>
      </c>
      <c r="C6" s="742" t="str">
        <f ca="1">MID(CELL("filename",A1), FIND("]", CELL("filename", A1))+ 1, 255)</f>
        <v>Test Data Inputs</v>
      </c>
      <c r="D6" s="743"/>
      <c r="E6" s="744"/>
      <c r="H6" s="251"/>
    </row>
    <row r="7" spans="1:8" ht="37.5" customHeight="1" x14ac:dyDescent="0.35">
      <c r="B7" s="536" t="str">
        <f>'Version Control'!$B$7</f>
        <v>File Name:</v>
      </c>
      <c r="C7" s="748" t="str">
        <f ca="1">'Version Control'!$C$7</f>
        <v>Residential Clothes Washer J2 - v2.3.xlsx</v>
      </c>
      <c r="D7" s="749"/>
      <c r="E7" s="750"/>
      <c r="H7" s="251"/>
    </row>
    <row r="8" spans="1:8" ht="18.75" thickBot="1" x14ac:dyDescent="0.4">
      <c r="B8" s="211" t="str">
        <f>'Version Control'!$B$8</f>
        <v xml:space="preserve">Test Completion Date: </v>
      </c>
      <c r="C8" s="745" t="str">
        <f>'Version Control'!$C$8</f>
        <v>[MM/DD/YYYY]</v>
      </c>
      <c r="D8" s="746"/>
      <c r="E8" s="747"/>
      <c r="H8" s="251"/>
    </row>
    <row r="9" spans="1:8" x14ac:dyDescent="0.35">
      <c r="H9" s="251"/>
    </row>
    <row r="10" spans="1:8" ht="18.75" thickBot="1" x14ac:dyDescent="0.4">
      <c r="H10" s="251"/>
    </row>
    <row r="11" spans="1:8" ht="18.75" thickBot="1" x14ac:dyDescent="0.4">
      <c r="A11" s="123"/>
      <c r="B11" s="205" t="s">
        <v>27</v>
      </c>
      <c r="C11" s="206"/>
      <c r="D11" s="203"/>
      <c r="F11" s="139"/>
      <c r="H11" s="251"/>
    </row>
    <row r="12" spans="1:8" x14ac:dyDescent="0.35">
      <c r="A12" s="123"/>
      <c r="B12" s="164" t="s">
        <v>49</v>
      </c>
      <c r="C12" s="501"/>
      <c r="D12" s="246" t="s">
        <v>50</v>
      </c>
      <c r="F12" s="139"/>
      <c r="H12" s="251"/>
    </row>
    <row r="13" spans="1:8" x14ac:dyDescent="0.35">
      <c r="A13" s="123"/>
      <c r="B13" s="164" t="s">
        <v>51</v>
      </c>
      <c r="C13" s="501"/>
      <c r="D13" s="246" t="s">
        <v>50</v>
      </c>
      <c r="F13" s="139"/>
      <c r="H13" s="251"/>
    </row>
    <row r="14" spans="1:8" x14ac:dyDescent="0.35">
      <c r="A14" s="123"/>
      <c r="B14" s="165" t="s">
        <v>119</v>
      </c>
      <c r="C14" s="198"/>
      <c r="D14" s="246" t="s">
        <v>130</v>
      </c>
      <c r="F14" s="139"/>
      <c r="H14" s="251"/>
    </row>
    <row r="15" spans="1:8" ht="20.25" x14ac:dyDescent="0.35">
      <c r="A15" s="123"/>
      <c r="B15" s="164" t="s">
        <v>120</v>
      </c>
      <c r="C15" s="199" t="str">
        <f>IF(C14=60,62.3,IF(C14=100,62,""))</f>
        <v/>
      </c>
      <c r="D15" s="229" t="s">
        <v>209</v>
      </c>
      <c r="F15" s="139"/>
      <c r="H15" s="251"/>
    </row>
    <row r="16" spans="1:8" ht="18.75" thickBot="1" x14ac:dyDescent="0.4">
      <c r="B16" s="143" t="s">
        <v>52</v>
      </c>
      <c r="C16" s="200" t="e">
        <f>(C13-C12)/C15</f>
        <v>#VALUE!</v>
      </c>
      <c r="D16" s="247" t="s">
        <v>53</v>
      </c>
      <c r="F16" s="139"/>
      <c r="H16" s="251"/>
    </row>
    <row r="17" spans="2:8" ht="18.75" thickBot="1" x14ac:dyDescent="0.4">
      <c r="E17" s="144"/>
      <c r="H17" s="251"/>
    </row>
    <row r="18" spans="2:8" ht="18.75" thickBot="1" x14ac:dyDescent="0.4">
      <c r="B18" s="205" t="s">
        <v>309</v>
      </c>
      <c r="C18" s="206"/>
      <c r="D18" s="206"/>
      <c r="E18" s="206"/>
      <c r="F18" s="203"/>
      <c r="H18" s="251"/>
    </row>
    <row r="19" spans="2:8" x14ac:dyDescent="0.35">
      <c r="B19" s="142" t="s">
        <v>42</v>
      </c>
      <c r="C19" s="436">
        <f>'General Info &amp; Test Results'!C30</f>
        <v>0</v>
      </c>
      <c r="D19" s="381"/>
      <c r="E19" s="139"/>
      <c r="F19" s="140"/>
      <c r="H19" s="251"/>
    </row>
    <row r="20" spans="2:8" ht="36" customHeight="1" x14ac:dyDescent="0.35">
      <c r="B20" s="142"/>
      <c r="C20" s="433" t="s">
        <v>308</v>
      </c>
      <c r="D20" s="421" t="s">
        <v>480</v>
      </c>
      <c r="E20" s="758" t="s">
        <v>479</v>
      </c>
      <c r="F20" s="759"/>
      <c r="H20" s="251"/>
    </row>
    <row r="21" spans="2:8" x14ac:dyDescent="0.35">
      <c r="B21" s="166" t="s">
        <v>59</v>
      </c>
      <c r="C21" s="429">
        <v>3</v>
      </c>
      <c r="D21" s="198"/>
      <c r="E21" s="139" t="s">
        <v>50</v>
      </c>
      <c r="F21" s="140"/>
      <c r="H21" s="251"/>
    </row>
    <row r="22" spans="2:8" x14ac:dyDescent="0.35">
      <c r="B22" s="166" t="s">
        <v>61</v>
      </c>
      <c r="C22" s="429" t="e">
        <f>VLOOKUP(ROUNDDOWN(ROUND(C16,2),1),Tables!B32:K84,9)</f>
        <v>#VALUE!</v>
      </c>
      <c r="D22" s="198"/>
      <c r="E22" s="139" t="s">
        <v>50</v>
      </c>
      <c r="F22" s="140"/>
      <c r="H22" s="251"/>
    </row>
    <row r="23" spans="2:8" ht="18.75" thickBot="1" x14ac:dyDescent="0.4">
      <c r="B23" s="201" t="s">
        <v>60</v>
      </c>
      <c r="C23" s="430" t="e">
        <f>VLOOKUP(ROUNDDOWN(ROUND(C16,2),1),Tables!B32:K84,7)</f>
        <v>#VALUE!</v>
      </c>
      <c r="D23" s="304"/>
      <c r="E23" s="141" t="s">
        <v>50</v>
      </c>
      <c r="F23" s="305"/>
      <c r="H23" s="251"/>
    </row>
    <row r="24" spans="2:8" ht="18.75" thickBot="1" x14ac:dyDescent="0.4">
      <c r="H24" s="251"/>
    </row>
    <row r="25" spans="2:8" ht="18.75" thickBot="1" x14ac:dyDescent="0.4">
      <c r="B25" s="205" t="s">
        <v>289</v>
      </c>
      <c r="C25" s="206"/>
      <c r="D25" s="206"/>
      <c r="E25" s="206"/>
      <c r="F25" s="203"/>
      <c r="H25" s="251"/>
    </row>
    <row r="26" spans="2:8" ht="19.5" x14ac:dyDescent="0.35">
      <c r="B26" s="431" t="s">
        <v>506</v>
      </c>
      <c r="C26" s="437">
        <f>'General Info &amp; Test Results'!C41</f>
        <v>0</v>
      </c>
      <c r="D26" s="432"/>
      <c r="E26" s="622"/>
      <c r="F26" s="140"/>
      <c r="H26" s="251"/>
    </row>
    <row r="27" spans="2:8" x14ac:dyDescent="0.35">
      <c r="B27" s="166" t="s">
        <v>507</v>
      </c>
      <c r="C27" s="501"/>
      <c r="D27" s="139" t="s">
        <v>290</v>
      </c>
      <c r="F27" s="140"/>
      <c r="H27" s="251"/>
    </row>
    <row r="28" spans="2:8" ht="18.75" thickBot="1" x14ac:dyDescent="0.4">
      <c r="B28" s="202" t="s">
        <v>508</v>
      </c>
      <c r="C28" s="625"/>
      <c r="D28" s="141" t="s">
        <v>290</v>
      </c>
      <c r="E28" s="141"/>
      <c r="F28" s="305"/>
      <c r="H28" s="251"/>
    </row>
    <row r="29" spans="2:8" ht="18.75" thickBot="1" x14ac:dyDescent="0.4">
      <c r="H29" s="251"/>
    </row>
    <row r="30" spans="2:8" ht="18.75" thickBot="1" x14ac:dyDescent="0.4">
      <c r="B30" s="205" t="s">
        <v>57</v>
      </c>
      <c r="C30" s="206"/>
      <c r="D30" s="206"/>
      <c r="E30" s="206"/>
      <c r="F30" s="203"/>
      <c r="H30" s="251"/>
    </row>
    <row r="31" spans="2:8" x14ac:dyDescent="0.35">
      <c r="B31" s="626" t="s">
        <v>62</v>
      </c>
      <c r="C31" s="423">
        <f>'General Info &amp; Test Results'!C35</f>
        <v>0</v>
      </c>
      <c r="D31" s="627"/>
      <c r="E31" s="627"/>
      <c r="F31" s="628"/>
      <c r="H31" s="251"/>
    </row>
    <row r="32" spans="2:8" ht="16.5" customHeight="1" x14ac:dyDescent="0.35">
      <c r="B32" s="142" t="s">
        <v>58</v>
      </c>
      <c r="C32" s="424">
        <f>'General Info &amp; Test Results'!C39</f>
        <v>0</v>
      </c>
      <c r="D32" s="139"/>
      <c r="E32" s="139"/>
      <c r="F32" s="140"/>
      <c r="H32" s="251"/>
    </row>
    <row r="33" spans="2:8" x14ac:dyDescent="0.35">
      <c r="B33" s="142" t="s">
        <v>504</v>
      </c>
      <c r="C33" s="649" t="s">
        <v>30</v>
      </c>
      <c r="D33" s="648" t="str">
        <f>IF(C33="No", "Select Yes to activate optional input cells", "")</f>
        <v>Select Yes to activate optional input cells</v>
      </c>
      <c r="E33" s="646"/>
      <c r="F33" s="647"/>
      <c r="H33" s="251"/>
    </row>
    <row r="34" spans="2:8" ht="16.5" customHeight="1" x14ac:dyDescent="0.35">
      <c r="B34" s="149" t="s">
        <v>76</v>
      </c>
      <c r="C34" s="150"/>
      <c r="D34" s="150"/>
      <c r="E34" s="150"/>
      <c r="F34" s="151"/>
      <c r="H34" s="251"/>
    </row>
    <row r="35" spans="2:8" ht="36.75" customHeight="1" x14ac:dyDescent="0.35">
      <c r="B35" s="601"/>
      <c r="C35" s="644" t="s">
        <v>502</v>
      </c>
      <c r="D35" s="644" t="s">
        <v>501</v>
      </c>
      <c r="E35" s="644" t="s">
        <v>503</v>
      </c>
      <c r="F35" s="410"/>
      <c r="H35" s="251"/>
    </row>
    <row r="36" spans="2:8" x14ac:dyDescent="0.35">
      <c r="B36" s="152" t="s">
        <v>291</v>
      </c>
      <c r="C36" s="643" t="s">
        <v>50</v>
      </c>
      <c r="D36" s="643" t="s">
        <v>50</v>
      </c>
      <c r="E36" s="643" t="s">
        <v>50</v>
      </c>
      <c r="F36" s="410"/>
      <c r="H36" s="251"/>
    </row>
    <row r="37" spans="2:8" ht="19.5" x14ac:dyDescent="0.4">
      <c r="B37" s="164" t="s">
        <v>323</v>
      </c>
      <c r="C37" s="630"/>
      <c r="D37" s="630"/>
      <c r="E37" s="630"/>
      <c r="F37" s="410"/>
      <c r="H37" s="251"/>
    </row>
    <row r="38" spans="2:8" ht="19.5" x14ac:dyDescent="0.4">
      <c r="B38" s="164" t="s">
        <v>324</v>
      </c>
      <c r="C38" s="501"/>
      <c r="D38" s="501"/>
      <c r="E38" s="501"/>
      <c r="F38" s="410"/>
      <c r="H38" s="251"/>
    </row>
    <row r="39" spans="2:8" x14ac:dyDescent="0.35">
      <c r="B39" s="152" t="s">
        <v>292</v>
      </c>
      <c r="C39" s="139"/>
      <c r="D39" s="139"/>
      <c r="E39" s="139"/>
      <c r="F39" s="410"/>
      <c r="H39" s="251"/>
    </row>
    <row r="40" spans="2:8" ht="19.5" x14ac:dyDescent="0.4">
      <c r="B40" s="164" t="s">
        <v>323</v>
      </c>
      <c r="C40" s="501"/>
      <c r="D40" s="501"/>
      <c r="E40" s="501"/>
      <c r="F40" s="410"/>
      <c r="H40" s="251"/>
    </row>
    <row r="41" spans="2:8" ht="19.5" x14ac:dyDescent="0.4">
      <c r="B41" s="164" t="s">
        <v>324</v>
      </c>
      <c r="C41" s="501"/>
      <c r="D41" s="501"/>
      <c r="E41" s="501"/>
      <c r="F41" s="410"/>
      <c r="H41" s="251"/>
    </row>
    <row r="42" spans="2:8" x14ac:dyDescent="0.35">
      <c r="B42" s="152" t="s">
        <v>293</v>
      </c>
      <c r="C42" s="139"/>
      <c r="D42" s="139"/>
      <c r="E42" s="139"/>
      <c r="F42" s="410"/>
      <c r="H42" s="251"/>
    </row>
    <row r="43" spans="2:8" ht="19.5" x14ac:dyDescent="0.4">
      <c r="B43" s="164" t="s">
        <v>323</v>
      </c>
      <c r="C43" s="501"/>
      <c r="D43" s="501"/>
      <c r="E43" s="501"/>
      <c r="F43" s="410"/>
      <c r="H43" s="251"/>
    </row>
    <row r="44" spans="2:8" ht="19.5" x14ac:dyDescent="0.4">
      <c r="B44" s="164" t="s">
        <v>324</v>
      </c>
      <c r="C44" s="501"/>
      <c r="D44" s="501"/>
      <c r="E44" s="501"/>
      <c r="F44" s="410"/>
      <c r="H44" s="251"/>
    </row>
    <row r="45" spans="2:8" x14ac:dyDescent="0.35">
      <c r="B45" s="152" t="s">
        <v>294</v>
      </c>
      <c r="C45" s="139"/>
      <c r="D45" s="139"/>
      <c r="E45" s="139"/>
      <c r="F45" s="410"/>
      <c r="H45" s="251"/>
    </row>
    <row r="46" spans="2:8" ht="19.5" x14ac:dyDescent="0.4">
      <c r="B46" s="164" t="s">
        <v>323</v>
      </c>
      <c r="C46" s="501"/>
      <c r="D46" s="501"/>
      <c r="E46" s="501"/>
      <c r="F46" s="410"/>
      <c r="H46" s="251"/>
    </row>
    <row r="47" spans="2:8" ht="19.5" x14ac:dyDescent="0.4">
      <c r="B47" s="164" t="s">
        <v>324</v>
      </c>
      <c r="C47" s="501"/>
      <c r="D47" s="501"/>
      <c r="E47" s="501"/>
      <c r="F47" s="410"/>
      <c r="H47" s="251"/>
    </row>
    <row r="48" spans="2:8" x14ac:dyDescent="0.35">
      <c r="B48" s="493"/>
      <c r="C48" s="494"/>
      <c r="D48" s="494"/>
      <c r="E48" s="495"/>
      <c r="F48" s="410"/>
      <c r="H48" s="251"/>
    </row>
    <row r="49" spans="2:10" x14ac:dyDescent="0.35">
      <c r="B49" s="149" t="s">
        <v>77</v>
      </c>
      <c r="C49" s="150"/>
      <c r="D49" s="150"/>
      <c r="E49" s="150"/>
      <c r="F49" s="642"/>
      <c r="H49" s="251"/>
    </row>
    <row r="50" spans="2:10" ht="35.25" customHeight="1" x14ac:dyDescent="0.35">
      <c r="B50" s="601"/>
      <c r="C50" s="644" t="s">
        <v>502</v>
      </c>
      <c r="D50" s="644" t="s">
        <v>501</v>
      </c>
      <c r="E50" s="644" t="s">
        <v>503</v>
      </c>
      <c r="F50" s="410"/>
      <c r="H50" s="251"/>
    </row>
    <row r="51" spans="2:10" x14ac:dyDescent="0.35">
      <c r="B51" s="152" t="s">
        <v>291</v>
      </c>
      <c r="C51" s="643" t="s">
        <v>50</v>
      </c>
      <c r="D51" s="643" t="s">
        <v>50</v>
      </c>
      <c r="E51" s="643" t="s">
        <v>50</v>
      </c>
      <c r="F51" s="410"/>
      <c r="H51" s="251"/>
    </row>
    <row r="52" spans="2:10" ht="19.5" x14ac:dyDescent="0.4">
      <c r="B52" s="164" t="s">
        <v>323</v>
      </c>
      <c r="C52" s="501"/>
      <c r="D52" s="501"/>
      <c r="E52" s="501"/>
      <c r="F52" s="410"/>
      <c r="H52" s="251"/>
    </row>
    <row r="53" spans="2:10" ht="19.5" x14ac:dyDescent="0.4">
      <c r="B53" s="164" t="s">
        <v>324</v>
      </c>
      <c r="C53" s="501"/>
      <c r="D53" s="501"/>
      <c r="E53" s="501"/>
      <c r="F53" s="410"/>
      <c r="H53" s="251"/>
    </row>
    <row r="54" spans="2:10" x14ac:dyDescent="0.35">
      <c r="B54" s="152" t="s">
        <v>292</v>
      </c>
      <c r="C54" s="139"/>
      <c r="D54" s="139"/>
      <c r="E54" s="139"/>
      <c r="F54" s="410"/>
      <c r="H54" s="251"/>
    </row>
    <row r="55" spans="2:10" ht="19.5" x14ac:dyDescent="0.4">
      <c r="B55" s="164" t="s">
        <v>323</v>
      </c>
      <c r="C55" s="501"/>
      <c r="D55" s="501"/>
      <c r="E55" s="501"/>
      <c r="F55" s="410"/>
      <c r="H55" s="251"/>
    </row>
    <row r="56" spans="2:10" ht="19.5" x14ac:dyDescent="0.4">
      <c r="B56" s="164" t="s">
        <v>324</v>
      </c>
      <c r="C56" s="501"/>
      <c r="D56" s="501"/>
      <c r="E56" s="501"/>
      <c r="F56" s="410"/>
      <c r="H56" s="251"/>
      <c r="J56" s="163"/>
    </row>
    <row r="57" spans="2:10" ht="15.75" customHeight="1" x14ac:dyDescent="0.35">
      <c r="B57" s="152" t="s">
        <v>293</v>
      </c>
      <c r="C57" s="139"/>
      <c r="D57" s="139"/>
      <c r="E57" s="139"/>
      <c r="F57" s="410"/>
      <c r="H57" s="251"/>
    </row>
    <row r="58" spans="2:10" ht="19.5" x14ac:dyDescent="0.4">
      <c r="B58" s="164" t="s">
        <v>323</v>
      </c>
      <c r="C58" s="501"/>
      <c r="D58" s="501"/>
      <c r="E58" s="501"/>
      <c r="F58" s="410"/>
      <c r="H58" s="251"/>
    </row>
    <row r="59" spans="2:10" ht="19.5" x14ac:dyDescent="0.4">
      <c r="B59" s="164" t="s">
        <v>324</v>
      </c>
      <c r="C59" s="501"/>
      <c r="D59" s="501"/>
      <c r="E59" s="501"/>
      <c r="F59" s="410"/>
      <c r="H59" s="251"/>
    </row>
    <row r="60" spans="2:10" x14ac:dyDescent="0.35">
      <c r="B60" s="152" t="s">
        <v>294</v>
      </c>
      <c r="C60" s="139"/>
      <c r="D60" s="139"/>
      <c r="E60" s="139"/>
      <c r="F60" s="410"/>
      <c r="H60" s="251"/>
    </row>
    <row r="61" spans="2:10" ht="19.5" x14ac:dyDescent="0.4">
      <c r="B61" s="164" t="s">
        <v>323</v>
      </c>
      <c r="C61" s="501"/>
      <c r="D61" s="501"/>
      <c r="E61" s="501"/>
      <c r="F61" s="410"/>
      <c r="H61" s="251"/>
    </row>
    <row r="62" spans="2:10" ht="19.5" x14ac:dyDescent="0.4">
      <c r="B62" s="164" t="s">
        <v>324</v>
      </c>
      <c r="C62" s="501"/>
      <c r="D62" s="501"/>
      <c r="E62" s="501"/>
      <c r="F62" s="410"/>
      <c r="H62" s="251"/>
    </row>
    <row r="63" spans="2:10" ht="18.75" thickBot="1" x14ac:dyDescent="0.4">
      <c r="B63" s="472"/>
      <c r="C63" s="141"/>
      <c r="D63" s="141"/>
      <c r="E63" s="141"/>
      <c r="F63" s="305"/>
      <c r="H63" s="251"/>
    </row>
    <row r="64" spans="2:10" x14ac:dyDescent="0.35">
      <c r="B64" s="146" t="s">
        <v>69</v>
      </c>
      <c r="C64" s="147"/>
      <c r="D64" s="147"/>
      <c r="E64" s="147"/>
      <c r="F64" s="148"/>
      <c r="G64" s="139"/>
      <c r="H64" s="251"/>
    </row>
    <row r="65" spans="2:8" x14ac:dyDescent="0.35">
      <c r="B65" s="431" t="s">
        <v>42</v>
      </c>
      <c r="C65" s="434">
        <f>'General Info &amp; Test Results'!$C$30</f>
        <v>0</v>
      </c>
      <c r="D65" s="432"/>
      <c r="E65" s="139"/>
      <c r="F65" s="140"/>
      <c r="G65" s="139"/>
      <c r="H65" s="251"/>
    </row>
    <row r="66" spans="2:8" x14ac:dyDescent="0.35">
      <c r="B66" s="320" t="s">
        <v>267</v>
      </c>
      <c r="C66" s="422"/>
      <c r="D66" s="139"/>
      <c r="E66" s="139"/>
      <c r="F66" s="140"/>
      <c r="G66" s="139"/>
      <c r="H66" s="251"/>
    </row>
    <row r="67" spans="2:8" x14ac:dyDescent="0.35">
      <c r="B67" s="142" t="s">
        <v>316</v>
      </c>
      <c r="C67" s="422">
        <f>'General Info &amp; Test Results'!C32</f>
        <v>0</v>
      </c>
      <c r="D67" s="139"/>
      <c r="E67" s="139"/>
      <c r="F67" s="140"/>
      <c r="G67" s="139"/>
      <c r="H67" s="251"/>
    </row>
    <row r="68" spans="2:8" x14ac:dyDescent="0.35">
      <c r="B68" s="142" t="s">
        <v>317</v>
      </c>
      <c r="C68" s="422">
        <f>'General Info &amp; Test Results'!C33</f>
        <v>0</v>
      </c>
      <c r="D68" s="139"/>
      <c r="E68" s="139"/>
      <c r="F68" s="140"/>
      <c r="G68" s="139"/>
      <c r="H68" s="251"/>
    </row>
    <row r="69" spans="2:8" x14ac:dyDescent="0.35">
      <c r="B69" s="137" t="s">
        <v>318</v>
      </c>
      <c r="C69" s="422">
        <f>'General Info &amp; Test Results'!C34</f>
        <v>0</v>
      </c>
      <c r="D69" s="139"/>
      <c r="E69" s="139"/>
      <c r="F69" s="140"/>
      <c r="G69" s="139"/>
      <c r="H69" s="251"/>
    </row>
    <row r="70" spans="2:8" x14ac:dyDescent="0.35">
      <c r="B70" s="142" t="s">
        <v>319</v>
      </c>
      <c r="C70" s="422">
        <f>'General Info &amp; Test Results'!C35</f>
        <v>0</v>
      </c>
      <c r="D70" s="139"/>
      <c r="E70" s="139"/>
      <c r="F70" s="140"/>
      <c r="G70" s="139"/>
      <c r="H70" s="251"/>
    </row>
    <row r="71" spans="2:8" x14ac:dyDescent="0.35">
      <c r="B71" s="142" t="s">
        <v>320</v>
      </c>
      <c r="C71" s="422">
        <f>'General Info &amp; Test Results'!C36</f>
        <v>0</v>
      </c>
      <c r="D71" s="139"/>
      <c r="E71" s="139"/>
      <c r="F71" s="140"/>
      <c r="G71" s="139"/>
      <c r="H71" s="251"/>
    </row>
    <row r="72" spans="2:8" x14ac:dyDescent="0.35">
      <c r="B72" s="142" t="s">
        <v>321</v>
      </c>
      <c r="C72" s="422">
        <f>'General Info &amp; Test Results'!C37</f>
        <v>0</v>
      </c>
      <c r="D72" s="139"/>
      <c r="E72" s="139"/>
      <c r="F72" s="140"/>
      <c r="G72" s="139"/>
      <c r="H72" s="251"/>
    </row>
    <row r="73" spans="2:8" x14ac:dyDescent="0.35">
      <c r="B73" s="142" t="s">
        <v>322</v>
      </c>
      <c r="C73" s="422">
        <f>'General Info &amp; Test Results'!C38</f>
        <v>0</v>
      </c>
      <c r="D73" s="139"/>
      <c r="E73" s="139"/>
      <c r="F73" s="140"/>
      <c r="G73" s="139"/>
      <c r="H73" s="251"/>
    </row>
    <row r="74" spans="2:8" x14ac:dyDescent="0.35">
      <c r="B74" s="142" t="s">
        <v>265</v>
      </c>
      <c r="C74" s="422">
        <f>'General Info &amp; Test Results'!C39</f>
        <v>0</v>
      </c>
      <c r="D74" s="139"/>
      <c r="E74" s="139"/>
      <c r="F74" s="140"/>
      <c r="G74" s="139"/>
      <c r="H74" s="251"/>
    </row>
    <row r="75" spans="2:8" x14ac:dyDescent="0.35">
      <c r="B75" s="149" t="s">
        <v>76</v>
      </c>
      <c r="C75" s="150"/>
      <c r="D75" s="150"/>
      <c r="E75" s="150"/>
      <c r="F75" s="151"/>
      <c r="G75" s="139"/>
      <c r="H75" s="251"/>
    </row>
    <row r="76" spans="2:8" ht="36" x14ac:dyDescent="0.35">
      <c r="B76" s="152" t="s">
        <v>78</v>
      </c>
      <c r="C76" s="654" t="s">
        <v>97</v>
      </c>
      <c r="D76" s="654" t="s">
        <v>72</v>
      </c>
      <c r="E76" s="435" t="s">
        <v>71</v>
      </c>
      <c r="F76" s="290" t="s">
        <v>481</v>
      </c>
      <c r="G76" s="139"/>
      <c r="H76" s="251"/>
    </row>
    <row r="77" spans="2:8" x14ac:dyDescent="0.35">
      <c r="B77" s="164" t="s">
        <v>70</v>
      </c>
      <c r="C77" s="503"/>
      <c r="D77" s="503"/>
      <c r="E77" s="503"/>
      <c r="F77" s="504"/>
      <c r="G77" s="139"/>
      <c r="H77" s="251"/>
    </row>
    <row r="78" spans="2:8" x14ac:dyDescent="0.35">
      <c r="B78" s="166" t="s">
        <v>296</v>
      </c>
      <c r="C78" s="496"/>
      <c r="D78" s="496"/>
      <c r="E78" s="496"/>
      <c r="F78" s="497"/>
      <c r="G78" s="139"/>
      <c r="H78" s="251"/>
    </row>
    <row r="79" spans="2:8" x14ac:dyDescent="0.35">
      <c r="B79" s="307" t="s">
        <v>75</v>
      </c>
      <c r="C79" s="503"/>
      <c r="D79" s="503"/>
      <c r="E79" s="503"/>
      <c r="F79" s="504"/>
      <c r="G79" s="139"/>
      <c r="H79" s="251"/>
    </row>
    <row r="80" spans="2:8" x14ac:dyDescent="0.35">
      <c r="B80" s="307" t="s">
        <v>268</v>
      </c>
      <c r="C80" s="503"/>
      <c r="D80" s="503"/>
      <c r="E80" s="503"/>
      <c r="F80" s="504"/>
      <c r="G80" s="139"/>
      <c r="H80" s="251"/>
    </row>
    <row r="81" spans="2:8" x14ac:dyDescent="0.35">
      <c r="B81" s="307" t="s">
        <v>269</v>
      </c>
      <c r="C81" s="503"/>
      <c r="D81" s="503"/>
      <c r="E81" s="503"/>
      <c r="F81" s="504"/>
      <c r="G81" s="139"/>
      <c r="H81" s="251"/>
    </row>
    <row r="82" spans="2:8" x14ac:dyDescent="0.35">
      <c r="B82" s="307" t="s">
        <v>270</v>
      </c>
      <c r="C82" s="503"/>
      <c r="D82" s="503"/>
      <c r="E82" s="503"/>
      <c r="F82" s="504"/>
      <c r="G82" s="139"/>
      <c r="H82" s="251"/>
    </row>
    <row r="83" spans="2:8" x14ac:dyDescent="0.35">
      <c r="B83" s="307" t="s">
        <v>127</v>
      </c>
      <c r="C83" s="505" t="str">
        <f>IF(C79="","",AVERAGE(C79:C82))</f>
        <v/>
      </c>
      <c r="D83" s="505" t="str">
        <f t="shared" ref="D83:F83" si="0">IF(D79="","",AVERAGE(D79:D82))</f>
        <v/>
      </c>
      <c r="E83" s="505" t="str">
        <f t="shared" si="0"/>
        <v/>
      </c>
      <c r="F83" s="506" t="str">
        <f t="shared" si="0"/>
        <v/>
      </c>
      <c r="G83" s="139"/>
      <c r="H83" s="251"/>
    </row>
    <row r="84" spans="2:8" x14ac:dyDescent="0.35">
      <c r="B84" s="166" t="s">
        <v>297</v>
      </c>
      <c r="C84" s="496"/>
      <c r="D84" s="496"/>
      <c r="E84" s="496"/>
      <c r="F84" s="498"/>
      <c r="G84" s="139"/>
      <c r="H84" s="251"/>
    </row>
    <row r="85" spans="2:8" x14ac:dyDescent="0.35">
      <c r="B85" s="307" t="s">
        <v>271</v>
      </c>
      <c r="C85" s="503"/>
      <c r="D85" s="503"/>
      <c r="E85" s="503"/>
      <c r="F85" s="504"/>
      <c r="G85" s="139"/>
      <c r="H85" s="251"/>
    </row>
    <row r="86" spans="2:8" x14ac:dyDescent="0.35">
      <c r="B86" s="307" t="s">
        <v>272</v>
      </c>
      <c r="C86" s="503"/>
      <c r="D86" s="503"/>
      <c r="E86" s="503"/>
      <c r="F86" s="504"/>
      <c r="G86" s="139"/>
      <c r="H86" s="251"/>
    </row>
    <row r="87" spans="2:8" x14ac:dyDescent="0.35">
      <c r="B87" s="307" t="s">
        <v>273</v>
      </c>
      <c r="C87" s="503"/>
      <c r="D87" s="503"/>
      <c r="E87" s="503"/>
      <c r="F87" s="504"/>
      <c r="G87" s="139"/>
      <c r="H87" s="251"/>
    </row>
    <row r="88" spans="2:8" x14ac:dyDescent="0.35">
      <c r="B88" s="307" t="s">
        <v>274</v>
      </c>
      <c r="C88" s="503"/>
      <c r="D88" s="503"/>
      <c r="E88" s="503"/>
      <c r="F88" s="504"/>
      <c r="G88" s="139"/>
      <c r="H88" s="251"/>
    </row>
    <row r="89" spans="2:8" x14ac:dyDescent="0.35">
      <c r="B89" s="307" t="s">
        <v>295</v>
      </c>
      <c r="C89" s="505" t="str">
        <f>IF(C85="","",AVERAGE(C85:C88))</f>
        <v/>
      </c>
      <c r="D89" s="505" t="str">
        <f t="shared" ref="D89:F89" si="1">IF(D85="","",AVERAGE(D85:D88))</f>
        <v/>
      </c>
      <c r="E89" s="505" t="str">
        <f t="shared" si="1"/>
        <v/>
      </c>
      <c r="F89" s="506" t="str">
        <f t="shared" si="1"/>
        <v/>
      </c>
      <c r="G89" s="139"/>
      <c r="H89" s="251"/>
    </row>
    <row r="90" spans="2:8" x14ac:dyDescent="0.35">
      <c r="B90" s="164" t="s">
        <v>73</v>
      </c>
      <c r="C90" s="503"/>
      <c r="D90" s="503"/>
      <c r="E90" s="503"/>
      <c r="F90" s="504"/>
      <c r="G90" s="139"/>
      <c r="H90" s="251"/>
    </row>
    <row r="91" spans="2:8" x14ac:dyDescent="0.35">
      <c r="B91" s="164" t="s">
        <v>74</v>
      </c>
      <c r="C91" s="503"/>
      <c r="D91" s="503"/>
      <c r="E91" s="503"/>
      <c r="F91" s="504"/>
      <c r="G91" s="139"/>
      <c r="H91" s="251"/>
    </row>
    <row r="92" spans="2:8" ht="15" customHeight="1" x14ac:dyDescent="0.35">
      <c r="B92" s="142"/>
      <c r="C92" s="736"/>
      <c r="D92" s="736"/>
      <c r="E92" s="737"/>
      <c r="F92" s="738"/>
      <c r="G92" s="439"/>
      <c r="H92" s="251"/>
    </row>
    <row r="93" spans="2:8" ht="36" x14ac:dyDescent="0.35">
      <c r="B93" s="152" t="s">
        <v>79</v>
      </c>
      <c r="C93" s="654" t="s">
        <v>97</v>
      </c>
      <c r="D93" s="654" t="s">
        <v>72</v>
      </c>
      <c r="E93" s="435" t="s">
        <v>71</v>
      </c>
      <c r="F93" s="290" t="s">
        <v>481</v>
      </c>
      <c r="G93" s="439"/>
      <c r="H93" s="251"/>
    </row>
    <row r="94" spans="2:8" x14ac:dyDescent="0.35">
      <c r="B94" s="164" t="s">
        <v>70</v>
      </c>
      <c r="C94" s="503"/>
      <c r="D94" s="503"/>
      <c r="E94" s="503"/>
      <c r="F94" s="504"/>
      <c r="G94" s="439"/>
      <c r="H94" s="251"/>
    </row>
    <row r="95" spans="2:8" x14ac:dyDescent="0.35">
      <c r="B95" s="166" t="s">
        <v>296</v>
      </c>
      <c r="C95" s="496"/>
      <c r="D95" s="496"/>
      <c r="E95" s="496"/>
      <c r="F95" s="497"/>
      <c r="G95" s="439"/>
      <c r="H95" s="251"/>
    </row>
    <row r="96" spans="2:8" x14ac:dyDescent="0.35">
      <c r="B96" s="307" t="s">
        <v>75</v>
      </c>
      <c r="C96" s="503"/>
      <c r="D96" s="503"/>
      <c r="E96" s="503"/>
      <c r="F96" s="504"/>
      <c r="G96" s="439"/>
      <c r="H96" s="251"/>
    </row>
    <row r="97" spans="2:8" x14ac:dyDescent="0.35">
      <c r="B97" s="307" t="s">
        <v>268</v>
      </c>
      <c r="C97" s="503"/>
      <c r="D97" s="503"/>
      <c r="E97" s="503"/>
      <c r="F97" s="504"/>
      <c r="G97" s="439"/>
      <c r="H97" s="251"/>
    </row>
    <row r="98" spans="2:8" x14ac:dyDescent="0.35">
      <c r="B98" s="307" t="s">
        <v>269</v>
      </c>
      <c r="C98" s="503"/>
      <c r="D98" s="503"/>
      <c r="E98" s="503"/>
      <c r="F98" s="504"/>
      <c r="G98" s="439"/>
      <c r="H98" s="251"/>
    </row>
    <row r="99" spans="2:8" x14ac:dyDescent="0.35">
      <c r="B99" s="307" t="s">
        <v>270</v>
      </c>
      <c r="C99" s="503"/>
      <c r="D99" s="503"/>
      <c r="E99" s="503"/>
      <c r="F99" s="504"/>
      <c r="G99" s="439"/>
      <c r="H99" s="251"/>
    </row>
    <row r="100" spans="2:8" x14ac:dyDescent="0.35">
      <c r="B100" s="307" t="s">
        <v>127</v>
      </c>
      <c r="C100" s="505" t="str">
        <f>IF(C96="","",AVERAGE(C96:C99))</f>
        <v/>
      </c>
      <c r="D100" s="505" t="str">
        <f t="shared" ref="D100:F100" si="2">IF(D96="","",AVERAGE(D96:D99))</f>
        <v/>
      </c>
      <c r="E100" s="505" t="str">
        <f t="shared" si="2"/>
        <v/>
      </c>
      <c r="F100" s="506" t="str">
        <f t="shared" si="2"/>
        <v/>
      </c>
      <c r="G100" s="439"/>
      <c r="H100" s="251"/>
    </row>
    <row r="101" spans="2:8" x14ac:dyDescent="0.35">
      <c r="B101" s="166" t="s">
        <v>297</v>
      </c>
      <c r="C101" s="496"/>
      <c r="D101" s="496"/>
      <c r="E101" s="496"/>
      <c r="F101" s="498"/>
      <c r="G101" s="439"/>
      <c r="H101" s="251"/>
    </row>
    <row r="102" spans="2:8" x14ac:dyDescent="0.35">
      <c r="B102" s="307" t="s">
        <v>271</v>
      </c>
      <c r="C102" s="503"/>
      <c r="D102" s="503"/>
      <c r="E102" s="503"/>
      <c r="F102" s="504"/>
      <c r="G102" s="439"/>
      <c r="H102" s="251"/>
    </row>
    <row r="103" spans="2:8" x14ac:dyDescent="0.35">
      <c r="B103" s="307" t="s">
        <v>272</v>
      </c>
      <c r="C103" s="503"/>
      <c r="D103" s="503"/>
      <c r="E103" s="503"/>
      <c r="F103" s="504"/>
      <c r="G103" s="439"/>
      <c r="H103" s="251"/>
    </row>
    <row r="104" spans="2:8" x14ac:dyDescent="0.35">
      <c r="B104" s="307" t="s">
        <v>273</v>
      </c>
      <c r="C104" s="503"/>
      <c r="D104" s="503"/>
      <c r="E104" s="503"/>
      <c r="F104" s="504"/>
      <c r="G104" s="439"/>
      <c r="H104" s="251"/>
    </row>
    <row r="105" spans="2:8" x14ac:dyDescent="0.35">
      <c r="B105" s="307" t="s">
        <v>274</v>
      </c>
      <c r="C105" s="503"/>
      <c r="D105" s="503"/>
      <c r="E105" s="503"/>
      <c r="F105" s="504"/>
      <c r="G105" s="439"/>
      <c r="H105" s="251"/>
    </row>
    <row r="106" spans="2:8" x14ac:dyDescent="0.35">
      <c r="B106" s="307" t="s">
        <v>295</v>
      </c>
      <c r="C106" s="505" t="str">
        <f>IF(C102="","",AVERAGE(C102:C105))</f>
        <v/>
      </c>
      <c r="D106" s="505" t="str">
        <f t="shared" ref="D106:F106" si="3">IF(D102="","",AVERAGE(D102:D105))</f>
        <v/>
      </c>
      <c r="E106" s="505" t="str">
        <f t="shared" si="3"/>
        <v/>
      </c>
      <c r="F106" s="506" t="str">
        <f t="shared" si="3"/>
        <v/>
      </c>
      <c r="G106" s="439"/>
      <c r="H106" s="251"/>
    </row>
    <row r="107" spans="2:8" x14ac:dyDescent="0.35">
      <c r="B107" s="164" t="s">
        <v>73</v>
      </c>
      <c r="C107" s="503"/>
      <c r="D107" s="503"/>
      <c r="E107" s="503"/>
      <c r="F107" s="504"/>
      <c r="G107" s="439"/>
      <c r="H107" s="251"/>
    </row>
    <row r="108" spans="2:8" x14ac:dyDescent="0.35">
      <c r="B108" s="164" t="s">
        <v>74</v>
      </c>
      <c r="C108" s="503"/>
      <c r="D108" s="503"/>
      <c r="E108" s="503"/>
      <c r="F108" s="504"/>
      <c r="G108" s="439"/>
      <c r="H108" s="251"/>
    </row>
    <row r="109" spans="2:8" x14ac:dyDescent="0.35">
      <c r="B109" s="142"/>
      <c r="C109" s="139"/>
      <c r="D109" s="139"/>
      <c r="E109" s="139"/>
      <c r="F109" s="140"/>
      <c r="G109" s="439"/>
      <c r="H109" s="251"/>
    </row>
    <row r="110" spans="2:8" x14ac:dyDescent="0.35">
      <c r="B110" s="142"/>
      <c r="C110" s="139"/>
      <c r="D110" s="139"/>
      <c r="E110" s="139"/>
      <c r="F110" s="140"/>
      <c r="G110" s="139"/>
      <c r="H110" s="251"/>
    </row>
    <row r="111" spans="2:8" x14ac:dyDescent="0.35">
      <c r="B111" s="149" t="s">
        <v>77</v>
      </c>
      <c r="C111" s="150"/>
      <c r="D111" s="150"/>
      <c r="E111" s="150"/>
      <c r="F111" s="151"/>
      <c r="G111" s="139"/>
      <c r="H111" s="251"/>
    </row>
    <row r="112" spans="2:8" ht="36" x14ac:dyDescent="0.35">
      <c r="B112" s="152" t="s">
        <v>80</v>
      </c>
      <c r="C112" s="654" t="s">
        <v>97</v>
      </c>
      <c r="D112" s="654" t="s">
        <v>72</v>
      </c>
      <c r="E112" s="435" t="s">
        <v>71</v>
      </c>
      <c r="F112" s="290" t="s">
        <v>481</v>
      </c>
      <c r="G112" s="145"/>
      <c r="H112" s="251"/>
    </row>
    <row r="113" spans="2:8" x14ac:dyDescent="0.35">
      <c r="B113" s="164" t="s">
        <v>70</v>
      </c>
      <c r="C113" s="503"/>
      <c r="D113" s="503"/>
      <c r="E113" s="503"/>
      <c r="F113" s="504"/>
      <c r="G113" s="145"/>
      <c r="H113" s="251"/>
    </row>
    <row r="114" spans="2:8" x14ac:dyDescent="0.35">
      <c r="B114" s="166" t="s">
        <v>296</v>
      </c>
      <c r="C114" s="496"/>
      <c r="D114" s="496"/>
      <c r="E114" s="496"/>
      <c r="F114" s="497"/>
      <c r="G114" s="145"/>
      <c r="H114" s="251"/>
    </row>
    <row r="115" spans="2:8" x14ac:dyDescent="0.35">
      <c r="B115" s="307" t="s">
        <v>75</v>
      </c>
      <c r="C115" s="503"/>
      <c r="D115" s="503"/>
      <c r="E115" s="503"/>
      <c r="F115" s="504"/>
      <c r="G115" s="145"/>
      <c r="H115" s="251"/>
    </row>
    <row r="116" spans="2:8" x14ac:dyDescent="0.35">
      <c r="B116" s="307" t="s">
        <v>268</v>
      </c>
      <c r="C116" s="503"/>
      <c r="D116" s="503"/>
      <c r="E116" s="503"/>
      <c r="F116" s="504"/>
      <c r="G116" s="145"/>
      <c r="H116" s="251"/>
    </row>
    <row r="117" spans="2:8" x14ac:dyDescent="0.35">
      <c r="B117" s="307" t="s">
        <v>269</v>
      </c>
      <c r="C117" s="503"/>
      <c r="D117" s="503"/>
      <c r="E117" s="503"/>
      <c r="F117" s="504"/>
      <c r="G117" s="145"/>
      <c r="H117" s="251"/>
    </row>
    <row r="118" spans="2:8" x14ac:dyDescent="0.35">
      <c r="B118" s="307" t="s">
        <v>270</v>
      </c>
      <c r="C118" s="503"/>
      <c r="D118" s="503"/>
      <c r="E118" s="503"/>
      <c r="F118" s="504"/>
      <c r="G118" s="145"/>
      <c r="H118" s="251"/>
    </row>
    <row r="119" spans="2:8" x14ac:dyDescent="0.35">
      <c r="B119" s="307" t="s">
        <v>127</v>
      </c>
      <c r="C119" s="505" t="str">
        <f>IF(C115="","",AVERAGE(C115:C118))</f>
        <v/>
      </c>
      <c r="D119" s="505" t="str">
        <f t="shared" ref="D119:F119" si="4">IF(D115="","",AVERAGE(D115:D118))</f>
        <v/>
      </c>
      <c r="E119" s="505" t="str">
        <f t="shared" si="4"/>
        <v/>
      </c>
      <c r="F119" s="506" t="str">
        <f t="shared" si="4"/>
        <v/>
      </c>
      <c r="G119" s="145"/>
      <c r="H119" s="251"/>
    </row>
    <row r="120" spans="2:8" x14ac:dyDescent="0.35">
      <c r="B120" s="166" t="s">
        <v>297</v>
      </c>
      <c r="C120" s="496"/>
      <c r="D120" s="496"/>
      <c r="E120" s="496"/>
      <c r="F120" s="498"/>
      <c r="G120" s="145"/>
      <c r="H120" s="251"/>
    </row>
    <row r="121" spans="2:8" x14ac:dyDescent="0.35">
      <c r="B121" s="307" t="s">
        <v>271</v>
      </c>
      <c r="C121" s="503"/>
      <c r="D121" s="503"/>
      <c r="E121" s="503"/>
      <c r="F121" s="504"/>
      <c r="G121" s="145"/>
      <c r="H121" s="251"/>
    </row>
    <row r="122" spans="2:8" x14ac:dyDescent="0.35">
      <c r="B122" s="307" t="s">
        <v>272</v>
      </c>
      <c r="C122" s="503"/>
      <c r="D122" s="503"/>
      <c r="E122" s="503"/>
      <c r="F122" s="504"/>
      <c r="G122" s="145"/>
      <c r="H122" s="251"/>
    </row>
    <row r="123" spans="2:8" x14ac:dyDescent="0.35">
      <c r="B123" s="307" t="s">
        <v>273</v>
      </c>
      <c r="C123" s="503"/>
      <c r="D123" s="503"/>
      <c r="E123" s="503"/>
      <c r="F123" s="504"/>
      <c r="G123" s="145"/>
      <c r="H123" s="251"/>
    </row>
    <row r="124" spans="2:8" x14ac:dyDescent="0.35">
      <c r="B124" s="307" t="s">
        <v>274</v>
      </c>
      <c r="C124" s="503"/>
      <c r="D124" s="503"/>
      <c r="E124" s="503"/>
      <c r="F124" s="504"/>
      <c r="G124" s="145"/>
      <c r="H124" s="251"/>
    </row>
    <row r="125" spans="2:8" x14ac:dyDescent="0.35">
      <c r="B125" s="307" t="s">
        <v>295</v>
      </c>
      <c r="C125" s="505" t="str">
        <f>IF(C121="","",AVERAGE(C121:C124))</f>
        <v/>
      </c>
      <c r="D125" s="505" t="str">
        <f t="shared" ref="D125:F125" si="5">IF(D121="","",AVERAGE(D121:D124))</f>
        <v/>
      </c>
      <c r="E125" s="505" t="str">
        <f t="shared" si="5"/>
        <v/>
      </c>
      <c r="F125" s="506" t="str">
        <f t="shared" si="5"/>
        <v/>
      </c>
      <c r="G125" s="145"/>
      <c r="H125" s="251"/>
    </row>
    <row r="126" spans="2:8" x14ac:dyDescent="0.35">
      <c r="B126" s="164" t="s">
        <v>73</v>
      </c>
      <c r="C126" s="503"/>
      <c r="D126" s="503"/>
      <c r="E126" s="503"/>
      <c r="F126" s="504"/>
      <c r="G126" s="145"/>
      <c r="H126" s="251"/>
    </row>
    <row r="127" spans="2:8" x14ac:dyDescent="0.35">
      <c r="B127" s="164" t="s">
        <v>74</v>
      </c>
      <c r="C127" s="503"/>
      <c r="D127" s="503"/>
      <c r="E127" s="503"/>
      <c r="F127" s="504"/>
      <c r="G127" s="145"/>
      <c r="H127" s="251"/>
    </row>
    <row r="128" spans="2:8" x14ac:dyDescent="0.35">
      <c r="B128" s="142"/>
      <c r="C128" s="145"/>
      <c r="D128" s="145"/>
      <c r="E128" s="145"/>
      <c r="F128" s="204"/>
      <c r="G128" s="145"/>
      <c r="H128" s="251"/>
    </row>
    <row r="129" spans="1:8" ht="36" x14ac:dyDescent="0.35">
      <c r="A129" s="123"/>
      <c r="B129" s="152" t="s">
        <v>81</v>
      </c>
      <c r="C129" s="654" t="s">
        <v>97</v>
      </c>
      <c r="D129" s="654" t="s">
        <v>72</v>
      </c>
      <c r="E129" s="435" t="s">
        <v>71</v>
      </c>
      <c r="F129" s="290" t="s">
        <v>481</v>
      </c>
      <c r="G129" s="145"/>
      <c r="H129" s="251"/>
    </row>
    <row r="130" spans="1:8" ht="18" customHeight="1" x14ac:dyDescent="0.35">
      <c r="A130" s="123"/>
      <c r="B130" s="164" t="s">
        <v>70</v>
      </c>
      <c r="C130" s="503"/>
      <c r="D130" s="503"/>
      <c r="E130" s="503"/>
      <c r="F130" s="504"/>
      <c r="G130" s="751" t="str">
        <f>IF(OR($C$65="User-Adjustable Adaptive",$C$65="Both Manual and User-Adjustable Adaptive"),"For User-Adjustable Adaptive Fill machines, enter the Average Load Size test data in the User Adjustable Adaptive Fill tab.","")</f>
        <v/>
      </c>
      <c r="H130" s="251"/>
    </row>
    <row r="131" spans="1:8" x14ac:dyDescent="0.35">
      <c r="B131" s="166" t="s">
        <v>296</v>
      </c>
      <c r="C131" s="496"/>
      <c r="D131" s="496"/>
      <c r="E131" s="496"/>
      <c r="F131" s="497"/>
      <c r="G131" s="751"/>
      <c r="H131" s="251"/>
    </row>
    <row r="132" spans="1:8" x14ac:dyDescent="0.35">
      <c r="A132" s="123"/>
      <c r="B132" s="307" t="s">
        <v>75</v>
      </c>
      <c r="C132" s="503"/>
      <c r="D132" s="503"/>
      <c r="E132" s="503"/>
      <c r="F132" s="504"/>
      <c r="G132" s="751"/>
      <c r="H132" s="251"/>
    </row>
    <row r="133" spans="1:8" x14ac:dyDescent="0.35">
      <c r="A133" s="123"/>
      <c r="B133" s="307" t="s">
        <v>268</v>
      </c>
      <c r="C133" s="503"/>
      <c r="D133" s="503"/>
      <c r="E133" s="503"/>
      <c r="F133" s="504"/>
      <c r="G133" s="471"/>
      <c r="H133" s="251"/>
    </row>
    <row r="134" spans="1:8" x14ac:dyDescent="0.35">
      <c r="A134" s="123"/>
      <c r="B134" s="307" t="s">
        <v>269</v>
      </c>
      <c r="C134" s="503"/>
      <c r="D134" s="503"/>
      <c r="E134" s="503"/>
      <c r="F134" s="504"/>
      <c r="G134" s="471"/>
      <c r="H134" s="251"/>
    </row>
    <row r="135" spans="1:8" x14ac:dyDescent="0.35">
      <c r="A135" s="123"/>
      <c r="B135" s="307" t="s">
        <v>270</v>
      </c>
      <c r="C135" s="503"/>
      <c r="D135" s="503"/>
      <c r="E135" s="503"/>
      <c r="F135" s="504"/>
      <c r="G135" s="471"/>
      <c r="H135" s="251"/>
    </row>
    <row r="136" spans="1:8" x14ac:dyDescent="0.35">
      <c r="A136" s="123"/>
      <c r="B136" s="307" t="s">
        <v>127</v>
      </c>
      <c r="C136" s="505" t="str">
        <f>IF(C132="","",AVERAGE(C132:C135))</f>
        <v/>
      </c>
      <c r="D136" s="505" t="str">
        <f t="shared" ref="D136:F136" si="6">IF(D132="","",AVERAGE(D132:D135))</f>
        <v/>
      </c>
      <c r="E136" s="505" t="str">
        <f t="shared" si="6"/>
        <v/>
      </c>
      <c r="F136" s="506" t="str">
        <f t="shared" si="6"/>
        <v/>
      </c>
      <c r="G136" s="471"/>
      <c r="H136" s="251"/>
    </row>
    <row r="137" spans="1:8" x14ac:dyDescent="0.35">
      <c r="B137" s="166" t="s">
        <v>297</v>
      </c>
      <c r="C137" s="496"/>
      <c r="D137" s="496"/>
      <c r="E137" s="496"/>
      <c r="F137" s="498"/>
      <c r="G137" s="471"/>
      <c r="H137" s="251"/>
    </row>
    <row r="138" spans="1:8" x14ac:dyDescent="0.35">
      <c r="B138" s="307" t="s">
        <v>271</v>
      </c>
      <c r="C138" s="503"/>
      <c r="D138" s="503"/>
      <c r="E138" s="503"/>
      <c r="F138" s="504"/>
      <c r="G138" s="471"/>
      <c r="H138" s="251"/>
    </row>
    <row r="139" spans="1:8" x14ac:dyDescent="0.35">
      <c r="B139" s="307" t="s">
        <v>272</v>
      </c>
      <c r="C139" s="503"/>
      <c r="D139" s="503"/>
      <c r="E139" s="503"/>
      <c r="F139" s="504"/>
      <c r="G139" s="471"/>
      <c r="H139" s="251"/>
    </row>
    <row r="140" spans="1:8" x14ac:dyDescent="0.35">
      <c r="B140" s="307" t="s">
        <v>273</v>
      </c>
      <c r="C140" s="503"/>
      <c r="D140" s="503"/>
      <c r="E140" s="503"/>
      <c r="F140" s="504"/>
      <c r="G140" s="471"/>
      <c r="H140" s="251"/>
    </row>
    <row r="141" spans="1:8" x14ac:dyDescent="0.35">
      <c r="B141" s="307" t="s">
        <v>274</v>
      </c>
      <c r="C141" s="503"/>
      <c r="D141" s="503"/>
      <c r="E141" s="503"/>
      <c r="F141" s="504"/>
      <c r="G141" s="471"/>
      <c r="H141" s="251"/>
    </row>
    <row r="142" spans="1:8" x14ac:dyDescent="0.35">
      <c r="B142" s="307" t="s">
        <v>295</v>
      </c>
      <c r="C142" s="505" t="str">
        <f>IF(C138="","",AVERAGE(C138:C141))</f>
        <v/>
      </c>
      <c r="D142" s="505" t="str">
        <f t="shared" ref="D142:F142" si="7">IF(D138="","",AVERAGE(D138:D141))</f>
        <v/>
      </c>
      <c r="E142" s="505" t="str">
        <f t="shared" si="7"/>
        <v/>
      </c>
      <c r="F142" s="506" t="str">
        <f t="shared" si="7"/>
        <v/>
      </c>
      <c r="G142" s="471"/>
      <c r="H142" s="251"/>
    </row>
    <row r="143" spans="1:8" x14ac:dyDescent="0.35">
      <c r="B143" s="164" t="s">
        <v>73</v>
      </c>
      <c r="C143" s="503"/>
      <c r="D143" s="503"/>
      <c r="E143" s="503"/>
      <c r="F143" s="504"/>
      <c r="G143" s="471"/>
      <c r="H143" s="251"/>
    </row>
    <row r="144" spans="1:8" x14ac:dyDescent="0.35">
      <c r="B144" s="164" t="s">
        <v>74</v>
      </c>
      <c r="C144" s="503"/>
      <c r="D144" s="503"/>
      <c r="E144" s="503"/>
      <c r="F144" s="504"/>
      <c r="G144" s="471"/>
      <c r="H144" s="251"/>
    </row>
    <row r="145" spans="2:8" x14ac:dyDescent="0.35">
      <c r="B145" s="142"/>
      <c r="C145" s="145"/>
      <c r="D145" s="145"/>
      <c r="E145" s="145"/>
      <c r="F145" s="204"/>
      <c r="G145" s="145"/>
      <c r="H145" s="251"/>
    </row>
    <row r="146" spans="2:8" ht="36" x14ac:dyDescent="0.35">
      <c r="B146" s="152" t="s">
        <v>82</v>
      </c>
      <c r="C146" s="654" t="s">
        <v>97</v>
      </c>
      <c r="D146" s="654" t="s">
        <v>72</v>
      </c>
      <c r="E146" s="435" t="s">
        <v>71</v>
      </c>
      <c r="F146" s="290" t="s">
        <v>481</v>
      </c>
      <c r="G146" s="145"/>
      <c r="H146" s="251"/>
    </row>
    <row r="147" spans="2:8" x14ac:dyDescent="0.35">
      <c r="B147" s="164" t="s">
        <v>70</v>
      </c>
      <c r="C147" s="501"/>
      <c r="D147" s="501"/>
      <c r="E147" s="501"/>
      <c r="F147" s="504"/>
      <c r="G147" s="145"/>
      <c r="H147" s="251"/>
    </row>
    <row r="148" spans="2:8" x14ac:dyDescent="0.35">
      <c r="B148" s="166" t="s">
        <v>296</v>
      </c>
      <c r="C148" s="496"/>
      <c r="D148" s="496"/>
      <c r="E148" s="496"/>
      <c r="F148" s="497"/>
      <c r="G148" s="145"/>
      <c r="H148" s="251"/>
    </row>
    <row r="149" spans="2:8" x14ac:dyDescent="0.35">
      <c r="B149" s="307" t="s">
        <v>75</v>
      </c>
      <c r="C149" s="501"/>
      <c r="D149" s="501"/>
      <c r="E149" s="501"/>
      <c r="F149" s="504"/>
      <c r="G149" s="145"/>
      <c r="H149" s="251"/>
    </row>
    <row r="150" spans="2:8" x14ac:dyDescent="0.35">
      <c r="B150" s="307" t="s">
        <v>268</v>
      </c>
      <c r="C150" s="501"/>
      <c r="D150" s="501"/>
      <c r="E150" s="501"/>
      <c r="F150" s="504"/>
      <c r="G150" s="145"/>
      <c r="H150" s="251"/>
    </row>
    <row r="151" spans="2:8" x14ac:dyDescent="0.35">
      <c r="B151" s="307" t="s">
        <v>269</v>
      </c>
      <c r="C151" s="501"/>
      <c r="D151" s="501"/>
      <c r="E151" s="501"/>
      <c r="F151" s="504"/>
      <c r="G151" s="145"/>
      <c r="H151" s="251"/>
    </row>
    <row r="152" spans="2:8" x14ac:dyDescent="0.35">
      <c r="B152" s="307" t="s">
        <v>270</v>
      </c>
      <c r="C152" s="501"/>
      <c r="D152" s="501"/>
      <c r="E152" s="501"/>
      <c r="F152" s="504"/>
      <c r="G152" s="145"/>
      <c r="H152" s="251"/>
    </row>
    <row r="153" spans="2:8" x14ac:dyDescent="0.35">
      <c r="B153" s="307" t="s">
        <v>127</v>
      </c>
      <c r="C153" s="505" t="str">
        <f>IF(C149="","",AVERAGE(C149:C152))</f>
        <v/>
      </c>
      <c r="D153" s="505" t="str">
        <f t="shared" ref="D153:F153" si="8">IF(D149="","",AVERAGE(D149:D152))</f>
        <v/>
      </c>
      <c r="E153" s="505" t="str">
        <f t="shared" si="8"/>
        <v/>
      </c>
      <c r="F153" s="506" t="str">
        <f t="shared" si="8"/>
        <v/>
      </c>
      <c r="G153" s="145"/>
      <c r="H153" s="251"/>
    </row>
    <row r="154" spans="2:8" x14ac:dyDescent="0.35">
      <c r="B154" s="166" t="s">
        <v>297</v>
      </c>
      <c r="C154" s="496"/>
      <c r="D154" s="496"/>
      <c r="E154" s="496"/>
      <c r="F154" s="498"/>
      <c r="G154" s="145"/>
      <c r="H154" s="251"/>
    </row>
    <row r="155" spans="2:8" x14ac:dyDescent="0.35">
      <c r="B155" s="307" t="s">
        <v>271</v>
      </c>
      <c r="C155" s="503"/>
      <c r="D155" s="503"/>
      <c r="E155" s="503"/>
      <c r="F155" s="504"/>
      <c r="G155" s="145"/>
      <c r="H155" s="251"/>
    </row>
    <row r="156" spans="2:8" x14ac:dyDescent="0.35">
      <c r="B156" s="307" t="s">
        <v>272</v>
      </c>
      <c r="C156" s="503"/>
      <c r="D156" s="503"/>
      <c r="E156" s="503"/>
      <c r="F156" s="504"/>
      <c r="G156" s="145"/>
      <c r="H156" s="251"/>
    </row>
    <row r="157" spans="2:8" x14ac:dyDescent="0.35">
      <c r="B157" s="307" t="s">
        <v>273</v>
      </c>
      <c r="C157" s="503"/>
      <c r="D157" s="503"/>
      <c r="E157" s="503"/>
      <c r="F157" s="504"/>
      <c r="G157" s="145"/>
      <c r="H157" s="251"/>
    </row>
    <row r="158" spans="2:8" x14ac:dyDescent="0.35">
      <c r="B158" s="307" t="s">
        <v>274</v>
      </c>
      <c r="C158" s="503"/>
      <c r="D158" s="503"/>
      <c r="E158" s="503"/>
      <c r="F158" s="504"/>
      <c r="G158" s="145"/>
      <c r="H158" s="251"/>
    </row>
    <row r="159" spans="2:8" x14ac:dyDescent="0.35">
      <c r="B159" s="307" t="s">
        <v>295</v>
      </c>
      <c r="C159" s="505" t="str">
        <f>IF(C155="","",AVERAGE(C155:C158))</f>
        <v/>
      </c>
      <c r="D159" s="505" t="str">
        <f t="shared" ref="D159:F159" si="9">IF(D155="","",AVERAGE(D155:D158))</f>
        <v/>
      </c>
      <c r="E159" s="505" t="str">
        <f t="shared" si="9"/>
        <v/>
      </c>
      <c r="F159" s="506" t="str">
        <f t="shared" si="9"/>
        <v/>
      </c>
      <c r="G159" s="145"/>
      <c r="H159" s="251"/>
    </row>
    <row r="160" spans="2:8" x14ac:dyDescent="0.35">
      <c r="B160" s="164" t="s">
        <v>73</v>
      </c>
      <c r="C160" s="501"/>
      <c r="D160" s="501"/>
      <c r="E160" s="501"/>
      <c r="F160" s="504"/>
      <c r="G160" s="145"/>
      <c r="H160" s="251"/>
    </row>
    <row r="161" spans="1:8" ht="18.75" thickBot="1" x14ac:dyDescent="0.4">
      <c r="B161" s="202" t="s">
        <v>74</v>
      </c>
      <c r="C161" s="502"/>
      <c r="D161" s="502"/>
      <c r="E161" s="502"/>
      <c r="F161" s="507"/>
      <c r="G161" s="145"/>
      <c r="H161" s="251"/>
    </row>
    <row r="162" spans="1:8" ht="18.75" thickBot="1" x14ac:dyDescent="0.4">
      <c r="H162" s="251"/>
    </row>
    <row r="163" spans="1:8" ht="18.75" thickBot="1" x14ac:dyDescent="0.4">
      <c r="B163" s="308" t="s">
        <v>207</v>
      </c>
      <c r="C163" s="309"/>
      <c r="D163" s="309"/>
      <c r="E163" s="309"/>
      <c r="F163" s="310"/>
      <c r="G163" s="499"/>
      <c r="H163" s="251"/>
    </row>
    <row r="164" spans="1:8" x14ac:dyDescent="0.35">
      <c r="B164" s="685"/>
      <c r="C164" s="686"/>
      <c r="D164" s="686"/>
      <c r="E164" s="686"/>
      <c r="F164" s="687"/>
      <c r="G164" s="500"/>
      <c r="H164" s="251"/>
    </row>
    <row r="165" spans="1:8" x14ac:dyDescent="0.35">
      <c r="B165" s="688"/>
      <c r="C165" s="689"/>
      <c r="D165" s="689"/>
      <c r="E165" s="689"/>
      <c r="F165" s="690"/>
      <c r="G165" s="500"/>
      <c r="H165" s="251"/>
    </row>
    <row r="166" spans="1:8" x14ac:dyDescent="0.35">
      <c r="B166" s="688"/>
      <c r="C166" s="689"/>
      <c r="D166" s="689"/>
      <c r="E166" s="689"/>
      <c r="F166" s="690"/>
      <c r="G166" s="500"/>
      <c r="H166" s="251"/>
    </row>
    <row r="167" spans="1:8" x14ac:dyDescent="0.35">
      <c r="B167" s="688"/>
      <c r="C167" s="689"/>
      <c r="D167" s="689"/>
      <c r="E167" s="689"/>
      <c r="F167" s="690"/>
      <c r="G167" s="500"/>
      <c r="H167" s="251"/>
    </row>
    <row r="168" spans="1:8" ht="18.75" thickBot="1" x14ac:dyDescent="0.4">
      <c r="B168" s="691"/>
      <c r="C168" s="692"/>
      <c r="D168" s="692"/>
      <c r="E168" s="692"/>
      <c r="F168" s="693"/>
      <c r="G168" s="500"/>
      <c r="H168" s="251"/>
    </row>
    <row r="169" spans="1:8" x14ac:dyDescent="0.35">
      <c r="B169" s="153"/>
      <c r="C169" s="153"/>
      <c r="D169" s="153"/>
      <c r="E169" s="153"/>
      <c r="F169" s="153"/>
      <c r="G169" s="153"/>
      <c r="H169" s="251"/>
    </row>
    <row r="170" spans="1:8" x14ac:dyDescent="0.35">
      <c r="A170" s="251"/>
      <c r="B170" s="251"/>
      <c r="C170" s="251"/>
      <c r="D170" s="251"/>
      <c r="E170" s="251"/>
      <c r="F170" s="251"/>
      <c r="G170" s="251"/>
      <c r="H170" s="251"/>
    </row>
  </sheetData>
  <sheetProtection password="CA26" sheet="1" objects="1" scenarios="1" selectLockedCells="1"/>
  <mergeCells count="12">
    <mergeCell ref="G130:G132"/>
    <mergeCell ref="B2:E2"/>
    <mergeCell ref="C3:E3"/>
    <mergeCell ref="C4:E4"/>
    <mergeCell ref="E20:F20"/>
    <mergeCell ref="B164:F168"/>
    <mergeCell ref="C92:D92"/>
    <mergeCell ref="E92:F92"/>
    <mergeCell ref="C5:E5"/>
    <mergeCell ref="C6:E6"/>
    <mergeCell ref="C8:E8"/>
    <mergeCell ref="C7:E7"/>
  </mergeCells>
  <conditionalFormatting sqref="C43:E44">
    <cfRule type="expression" dxfId="43" priority="224" stopIfTrue="1">
      <formula>OR($C$19=0,$C$19="Adaptive",$C$19="User-Adjustable Adaptive",$C$31&lt;&gt;"Yes")</formula>
    </cfRule>
  </conditionalFormatting>
  <conditionalFormatting sqref="C58:E59">
    <cfRule type="expression" dxfId="42" priority="91" stopIfTrue="1">
      <formula>OR($C$19=0,$C$19="Manual",$C$31&lt;&gt;"Yes")</formula>
    </cfRule>
  </conditionalFormatting>
  <conditionalFormatting sqref="C46:E47">
    <cfRule type="expression" dxfId="41" priority="2125" stopIfTrue="1">
      <formula>OR($C$19=0,$C$19="Adaptive",$C$19="User-Adjustable Adaptive",$C$31&lt;&gt;"Yes",$C$32&lt;&gt;"Yes")</formula>
    </cfRule>
  </conditionalFormatting>
  <conditionalFormatting sqref="D22">
    <cfRule type="expression" dxfId="40" priority="33" stopIfTrue="1">
      <formula>OR($C$19="Manual")</formula>
    </cfRule>
  </conditionalFormatting>
  <conditionalFormatting sqref="C91:F91 C108:F108">
    <cfRule type="expression" dxfId="39" priority="2316" stopIfTrue="1">
      <formula>OR($C$19=0,$C$19="Adaptive",$C$19="User-Adjustable Adaptive",$C$73&lt;&gt;"Yes")</formula>
    </cfRule>
  </conditionalFormatting>
  <conditionalFormatting sqref="C127:F127 C144:F144 C161:F161">
    <cfRule type="expression" dxfId="38" priority="2288" stopIfTrue="1">
      <formula>OR($C$65=0,$C$65="Manual",$C$73&lt;&gt;"Yes")</formula>
    </cfRule>
  </conditionalFormatting>
  <conditionalFormatting sqref="C90:F90 C107:F107">
    <cfRule type="expression" dxfId="37" priority="2300" stopIfTrue="1">
      <formula>OR($C$19=0,$C$19="Adaptive",$C$19="User-Adjustable Adaptive",$C$72&lt;&gt;"Yes")</formula>
    </cfRule>
  </conditionalFormatting>
  <conditionalFormatting sqref="C113:F113 C130:F130 C147:F147 C52:E53">
    <cfRule type="expression" dxfId="36" priority="20" stopIfTrue="1">
      <formula>OR($C$65=0,$C$65="Manual",$C$67&lt;&gt;"Yes")</formula>
    </cfRule>
  </conditionalFormatting>
  <conditionalFormatting sqref="C40:E41">
    <cfRule type="expression" dxfId="35" priority="69" stopIfTrue="1">
      <formula>OR($C$19=0,$C$19="Adaptive",$C$19="User-Adjustable Adaptive",$C$67&lt;&gt;"Yes",$C$32&lt;&gt;"Yes")</formula>
    </cfRule>
  </conditionalFormatting>
  <conditionalFormatting sqref="C55:E56">
    <cfRule type="expression" dxfId="34" priority="32" stopIfTrue="1">
      <formula>OR($C$19=0,$C$19="Manual",$C$67&lt;&gt;"Yes",$C$32&lt;&gt;"Yes")</formula>
    </cfRule>
  </conditionalFormatting>
  <conditionalFormatting sqref="C77:F77 C94:F94 C37:E38">
    <cfRule type="expression" dxfId="33" priority="489" stopIfTrue="1">
      <formula>OR($C$19=0,$C$19="Adaptive",$C$19="User-Adjustable Adaptive",$C$67&lt;&gt;"Yes")</formula>
    </cfRule>
  </conditionalFormatting>
  <conditionalFormatting sqref="C79:F79 C83:F83 C96:F96 C100:F100">
    <cfRule type="expression" dxfId="32" priority="2003" stopIfTrue="1">
      <formula>OR($C$19=0,$C$19="Adaptive",$C$19="User-Adjustable Adaptive",$C$68&lt;&gt;"Yes")</formula>
    </cfRule>
  </conditionalFormatting>
  <conditionalFormatting sqref="C80:F80 C97:F97">
    <cfRule type="expression" dxfId="31" priority="2127" stopIfTrue="1">
      <formula>OR($C$19=0,$C$19="Adaptive",$C$19="User-Adjustable Adaptive",$C$68&lt;&gt;"Yes",$C$69&lt;2)</formula>
    </cfRule>
  </conditionalFormatting>
  <conditionalFormatting sqref="C81:F81 C98:F98">
    <cfRule type="expression" dxfId="30" priority="2136" stopIfTrue="1">
      <formula>OR($C$19=0,$C$19="Adaptive",$C$19="User-Adjustable Adaptive",$C$68&lt;&gt;"Yes",$C$69&lt;3)</formula>
    </cfRule>
  </conditionalFormatting>
  <conditionalFormatting sqref="C82:F82 C99:F99">
    <cfRule type="expression" dxfId="29" priority="2144" stopIfTrue="1">
      <formula>OR($C$19=0,$C$19="Adaptive",$C$19="User-Adjustable Adaptive",$C$68&lt;&gt;"Yes",$C$69&lt;4)</formula>
    </cfRule>
  </conditionalFormatting>
  <conditionalFormatting sqref="C86:F86 C103:F103">
    <cfRule type="expression" dxfId="28" priority="2168" stopIfTrue="1">
      <formula>OR($C$19=0,$C$19="Adaptive",$C$19="User-Adjustable Adaptive",$C$70&lt;&gt;"Yes",$C$71&lt;2)</formula>
    </cfRule>
  </conditionalFormatting>
  <conditionalFormatting sqref="C87:F87 C104:F104">
    <cfRule type="expression" dxfId="27" priority="2176" stopIfTrue="1">
      <formula>OR($C$19=0,$C$19="Adaptive",$C$19="User-Adjustable Adaptive",$C$70&lt;&gt;"Yes",$C$71&lt;3)</formula>
    </cfRule>
  </conditionalFormatting>
  <conditionalFormatting sqref="C88:F88 C105:F105">
    <cfRule type="expression" dxfId="26" priority="2184" stopIfTrue="1">
      <formula>OR($C$19=0,$C$19="Adaptive",$C$19="User-Adjustable Adaptive",$C$70&lt;&gt;"Yes",$C$71&lt;4)</formula>
    </cfRule>
  </conditionalFormatting>
  <conditionalFormatting sqref="C115:F115 C119:F119 C132:F132 C136:F136 C149:F149 C153:F153">
    <cfRule type="expression" dxfId="25" priority="529" stopIfTrue="1">
      <formula>OR($C$19=0,$C$19="Manual",$C$68&lt;&gt;"Yes")</formula>
    </cfRule>
  </conditionalFormatting>
  <conditionalFormatting sqref="C121:F121 C125:F125 C138:F138 C142:F142 C155:F155 C159:F159">
    <cfRule type="expression" dxfId="24" priority="2204" stopIfTrue="1">
      <formula>OR($C$19=0,$C$19="Manual",$C$70&lt;&gt;"Yes")</formula>
    </cfRule>
  </conditionalFormatting>
  <conditionalFormatting sqref="C116:F116 C133:F133 C150:F150">
    <cfRule type="expression" dxfId="23" priority="565" stopIfTrue="1">
      <formula>OR($C$19=0,$C$19="Manual",$C$68&lt;&gt;"Yes",$C$69&lt;2)</formula>
    </cfRule>
  </conditionalFormatting>
  <conditionalFormatting sqref="C117:F117 C134:F134 C151:F151">
    <cfRule type="expression" dxfId="22" priority="2126" stopIfTrue="1">
      <formula>OR($C$19=0,$C$19="Manual",$C$68&lt;&gt;"Yes",$C$69&lt;3)</formula>
    </cfRule>
  </conditionalFormatting>
  <conditionalFormatting sqref="C118:F118 C135:F135 C152:F152">
    <cfRule type="expression" dxfId="21" priority="2192" stopIfTrue="1">
      <formula>OR($C$19=0,$C$19="Manual",$C$68&lt;&gt;"Yes",$C$69&lt;4)</formula>
    </cfRule>
  </conditionalFormatting>
  <conditionalFormatting sqref="C122:F122 C139:F139 C156:F156">
    <cfRule type="expression" dxfId="20" priority="2228" stopIfTrue="1">
      <formula>OR($C$19=0,$C$19="Manual",$C$70&lt;&gt;"Yes",$C$71&lt;2)</formula>
    </cfRule>
  </conditionalFormatting>
  <conditionalFormatting sqref="C123:F123 C140:F140 C157:F157">
    <cfRule type="expression" dxfId="19" priority="2252" stopIfTrue="1">
      <formula>OR($C$19=0,$C$19="Manual",$C$70&lt;&gt;"Yes",$C$71&lt;3)</formula>
    </cfRule>
  </conditionalFormatting>
  <conditionalFormatting sqref="C124:F124 C141:F141 C158:F158">
    <cfRule type="expression" dxfId="18" priority="2264" stopIfTrue="1">
      <formula>OR($C$19=0,$C$19="Manual",$C$70&lt;&gt;"Yes",$C$71&lt;4)</formula>
    </cfRule>
  </conditionalFormatting>
  <conditionalFormatting sqref="C85:F85 C89:F89 C102:F102 C106:F106">
    <cfRule type="expression" dxfId="17" priority="2160" stopIfTrue="1">
      <formula>OR($C$19=0,$C$19="Adaptive",$C$19="User-Adjustable Adaptive",$C$70&lt;&gt;"Yes")</formula>
    </cfRule>
  </conditionalFormatting>
  <conditionalFormatting sqref="C61:E62">
    <cfRule type="expression" dxfId="16" priority="219" stopIfTrue="1">
      <formula>OR($C$19=0,$C$19="Manual",$C$31&lt;&gt;"Yes", $C$32 &lt;&gt; "Yes")</formula>
    </cfRule>
  </conditionalFormatting>
  <conditionalFormatting sqref="C28">
    <cfRule type="expression" dxfId="15" priority="31" stopIfTrue="1">
      <formula>OR($C$26="",$C$26=0, $C$26="No")</formula>
    </cfRule>
  </conditionalFormatting>
  <conditionalFormatting sqref="C27">
    <cfRule type="expression" dxfId="14" priority="30" stopIfTrue="1">
      <formula>OR($C$26="",$C$26=0)</formula>
    </cfRule>
  </conditionalFormatting>
  <conditionalFormatting sqref="C126:F126 C143:F143 C160:F160">
    <cfRule type="expression" dxfId="13" priority="2276" stopIfTrue="1">
      <formula>OR($C$65=0,$C$65="Manual",$C$72&lt;&gt;"Yes")</formula>
    </cfRule>
  </conditionalFormatting>
  <conditionalFormatting sqref="C130:F130 C132:F136 C138:F144">
    <cfRule type="expression" dxfId="12" priority="15" stopIfTrue="1">
      <formula>OR($C$65="User-Adjustable Adaptive",$C$65="Both Manual and User-Adjustable Adaptive")</formula>
    </cfRule>
  </conditionalFormatting>
  <conditionalFormatting sqref="D37:E38 D40:E41 D43:E44 D46:E47 D52:E53 D55:E56 D58:E59 D61:E62">
    <cfRule type="expression" dxfId="11" priority="16">
      <formula>$C$33="No"</formula>
    </cfRule>
  </conditionalFormatting>
  <dataValidations count="2">
    <dataValidation type="list" showInputMessage="1" showErrorMessage="1" sqref="C14">
      <formula1>WaterTemp</formula1>
    </dataValidation>
    <dataValidation type="list" allowBlank="1" showInputMessage="1" showErrorMessage="1" sqref="C33">
      <formula1>Yes_No</formula1>
    </dataValidation>
  </dataValidations>
  <hyperlinks>
    <hyperlink ref="G4" location="Instructions!C35" display="Back to Instructions tab"/>
  </hyperlinks>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rgb="FF0070C0"/>
  </sheetPr>
  <dimension ref="A1:L81"/>
  <sheetViews>
    <sheetView zoomScale="80" zoomScaleNormal="80" workbookViewId="0">
      <selection activeCell="F4" sqref="F4"/>
    </sheetView>
  </sheetViews>
  <sheetFormatPr defaultColWidth="9.140625" defaultRowHeight="15" x14ac:dyDescent="0.25"/>
  <cols>
    <col min="1" max="1" width="5" style="406" customWidth="1"/>
    <col min="2" max="2" width="58.140625" style="405" bestFit="1" customWidth="1"/>
    <col min="3" max="3" width="24" style="405" customWidth="1"/>
    <col min="4" max="4" width="21.42578125" style="405" customWidth="1"/>
    <col min="5" max="5" width="19.42578125" style="405" customWidth="1"/>
    <col min="6" max="6" width="21.5703125" style="405" customWidth="1"/>
    <col min="7" max="7" width="9.140625" style="405"/>
    <col min="8" max="8" width="3.5703125" style="405" customWidth="1"/>
    <col min="9" max="16384" width="9.140625" style="405"/>
  </cols>
  <sheetData>
    <row r="1" spans="2:8" ht="15.75" thickBot="1" x14ac:dyDescent="0.3">
      <c r="H1" s="273"/>
    </row>
    <row r="2" spans="2:8" ht="18.75" thickBot="1" x14ac:dyDescent="0.4">
      <c r="B2" s="777" t="str">
        <f>'Version Control'!$B$2</f>
        <v>Title Block</v>
      </c>
      <c r="C2" s="778"/>
      <c r="D2" s="779"/>
      <c r="G2" s="136"/>
      <c r="H2" s="273"/>
    </row>
    <row r="3" spans="2:8" ht="18" customHeight="1" x14ac:dyDescent="0.35">
      <c r="B3" s="446" t="str">
        <f>'Version Control'!$B$3</f>
        <v>Test Report Template Name:</v>
      </c>
      <c r="C3" s="782" t="str">
        <f>'Version Control'!$C$3</f>
        <v xml:space="preserve">Residential Clothes Washer J2  </v>
      </c>
      <c r="D3" s="783"/>
      <c r="G3" s="136"/>
      <c r="H3" s="273"/>
    </row>
    <row r="4" spans="2:8" ht="18" x14ac:dyDescent="0.35">
      <c r="B4" s="447" t="str">
        <f>'Version Control'!$B$4</f>
        <v>Version Number:</v>
      </c>
      <c r="C4" s="784" t="str">
        <f>'Version Control'!$C$4</f>
        <v>v2.3</v>
      </c>
      <c r="D4" s="785"/>
      <c r="F4" s="407" t="s">
        <v>208</v>
      </c>
      <c r="H4" s="273"/>
    </row>
    <row r="5" spans="2:8" ht="18" x14ac:dyDescent="0.35">
      <c r="B5" s="448" t="str">
        <f>'Version Control'!$B$5</f>
        <v xml:space="preserve">Latest Template Revision: </v>
      </c>
      <c r="C5" s="786">
        <f>'Version Control'!$C$5</f>
        <v>42496</v>
      </c>
      <c r="D5" s="787"/>
      <c r="G5" s="136"/>
      <c r="H5" s="273"/>
    </row>
    <row r="6" spans="2:8" ht="18" x14ac:dyDescent="0.35">
      <c r="B6" s="448" t="str">
        <f>'Version Control'!$B$6</f>
        <v>Tab Name:</v>
      </c>
      <c r="C6" s="784" t="str">
        <f ca="1">MID(CELL("filename",A1), FIND("]", CELL("filename", A1))+ 1, 255)</f>
        <v>User Adjustable Adaptive Fill</v>
      </c>
      <c r="D6" s="785"/>
      <c r="G6" s="136"/>
      <c r="H6" s="273"/>
    </row>
    <row r="7" spans="2:8" ht="39.75" customHeight="1" x14ac:dyDescent="0.35">
      <c r="B7" s="541" t="str">
        <f>'Version Control'!$B$7</f>
        <v>File Name:</v>
      </c>
      <c r="C7" s="780" t="str">
        <f ca="1">'Version Control'!$C$7</f>
        <v>Residential Clothes Washer J2 - v2.3.xlsx</v>
      </c>
      <c r="D7" s="781"/>
      <c r="G7" s="136"/>
      <c r="H7" s="273"/>
    </row>
    <row r="8" spans="2:8" ht="18.75" thickBot="1" x14ac:dyDescent="0.4">
      <c r="B8" s="449" t="str">
        <f>'Version Control'!$B$8</f>
        <v xml:space="preserve">Test Completion Date: </v>
      </c>
      <c r="C8" s="760" t="str">
        <f>'Version Control'!$C$8</f>
        <v>[MM/DD/YYYY]</v>
      </c>
      <c r="D8" s="761"/>
      <c r="G8" s="136"/>
      <c r="H8" s="273"/>
    </row>
    <row r="9" spans="2:8" x14ac:dyDescent="0.25">
      <c r="H9" s="273"/>
    </row>
    <row r="10" spans="2:8" ht="15.75" thickBot="1" x14ac:dyDescent="0.3">
      <c r="H10" s="273"/>
    </row>
    <row r="11" spans="2:8" ht="18.75" thickBot="1" x14ac:dyDescent="0.3">
      <c r="B11" s="762" t="s">
        <v>518</v>
      </c>
      <c r="C11" s="763"/>
      <c r="D11" s="763"/>
      <c r="E11" s="763"/>
      <c r="F11" s="764"/>
      <c r="H11" s="273"/>
    </row>
    <row r="12" spans="2:8" ht="15" customHeight="1" x14ac:dyDescent="0.25">
      <c r="B12" s="765" t="s">
        <v>520</v>
      </c>
      <c r="C12" s="766"/>
      <c r="D12" s="766"/>
      <c r="E12" s="766"/>
      <c r="F12" s="767"/>
      <c r="H12" s="273"/>
    </row>
    <row r="13" spans="2:8" ht="15" customHeight="1" x14ac:dyDescent="0.25">
      <c r="B13" s="765"/>
      <c r="C13" s="766"/>
      <c r="D13" s="766"/>
      <c r="E13" s="766"/>
      <c r="F13" s="767"/>
      <c r="H13" s="273"/>
    </row>
    <row r="14" spans="2:8" ht="15.75" customHeight="1" x14ac:dyDescent="0.25">
      <c r="B14" s="765"/>
      <c r="C14" s="766"/>
      <c r="D14" s="766"/>
      <c r="E14" s="766"/>
      <c r="F14" s="767"/>
      <c r="H14" s="273"/>
    </row>
    <row r="15" spans="2:8" ht="16.5" x14ac:dyDescent="0.25">
      <c r="B15" s="768" t="s">
        <v>241</v>
      </c>
      <c r="C15" s="769"/>
      <c r="D15" s="769"/>
      <c r="E15" s="769"/>
      <c r="F15" s="770"/>
      <c r="H15" s="273"/>
    </row>
    <row r="16" spans="2:8" ht="18" customHeight="1" x14ac:dyDescent="0.25">
      <c r="B16" s="771" t="s">
        <v>524</v>
      </c>
      <c r="C16" s="772"/>
      <c r="D16" s="772"/>
      <c r="E16" s="772"/>
      <c r="F16" s="773"/>
      <c r="H16" s="273"/>
    </row>
    <row r="17" spans="2:12" ht="15.75" customHeight="1" thickBot="1" x14ac:dyDescent="0.3">
      <c r="B17" s="774"/>
      <c r="C17" s="775"/>
      <c r="D17" s="775"/>
      <c r="E17" s="775"/>
      <c r="F17" s="776"/>
      <c r="H17" s="273"/>
      <c r="L17" s="629"/>
    </row>
    <row r="18" spans="2:12" ht="15.75" thickBot="1" x14ac:dyDescent="0.3">
      <c r="H18" s="273"/>
    </row>
    <row r="19" spans="2:12" ht="18.75" thickBot="1" x14ac:dyDescent="0.3">
      <c r="B19" s="762" t="s">
        <v>242</v>
      </c>
      <c r="C19" s="763"/>
      <c r="D19" s="763"/>
      <c r="E19" s="763"/>
      <c r="F19" s="764"/>
      <c r="H19" s="273"/>
    </row>
    <row r="20" spans="2:12" s="136" customFormat="1" ht="18" x14ac:dyDescent="0.35">
      <c r="B20" s="431" t="s">
        <v>42</v>
      </c>
      <c r="C20" s="434">
        <f>'General Info &amp; Test Results'!$C$30</f>
        <v>0</v>
      </c>
      <c r="D20" s="432"/>
      <c r="E20" s="139"/>
      <c r="F20" s="140"/>
      <c r="G20" s="139"/>
      <c r="H20" s="251"/>
    </row>
    <row r="21" spans="2:12" s="136" customFormat="1" ht="18" x14ac:dyDescent="0.35">
      <c r="B21" s="320" t="s">
        <v>267</v>
      </c>
      <c r="C21" s="422"/>
      <c r="D21" s="139"/>
      <c r="E21" s="139"/>
      <c r="F21" s="140"/>
      <c r="G21" s="139"/>
      <c r="H21" s="251"/>
    </row>
    <row r="22" spans="2:12" s="136" customFormat="1" ht="18" x14ac:dyDescent="0.35">
      <c r="B22" s="142" t="s">
        <v>316</v>
      </c>
      <c r="C22" s="422">
        <f>'General Info &amp; Test Results'!C32</f>
        <v>0</v>
      </c>
      <c r="D22" s="139"/>
      <c r="E22" s="139"/>
      <c r="F22" s="140"/>
      <c r="G22" s="139"/>
      <c r="H22" s="251"/>
    </row>
    <row r="23" spans="2:12" s="136" customFormat="1" ht="18" x14ac:dyDescent="0.35">
      <c r="B23" s="142" t="s">
        <v>317</v>
      </c>
      <c r="C23" s="422">
        <f>'General Info &amp; Test Results'!C33</f>
        <v>0</v>
      </c>
      <c r="D23" s="139"/>
      <c r="E23" s="139"/>
      <c r="F23" s="140"/>
      <c r="G23" s="139"/>
      <c r="H23" s="251"/>
    </row>
    <row r="24" spans="2:12" s="136" customFormat="1" ht="18" x14ac:dyDescent="0.35">
      <c r="B24" s="137" t="s">
        <v>318</v>
      </c>
      <c r="C24" s="422">
        <f>'General Info &amp; Test Results'!C34</f>
        <v>0</v>
      </c>
      <c r="D24" s="139"/>
      <c r="E24" s="139"/>
      <c r="F24" s="140"/>
      <c r="G24" s="139"/>
      <c r="H24" s="251"/>
    </row>
    <row r="25" spans="2:12" s="136" customFormat="1" ht="18" x14ac:dyDescent="0.35">
      <c r="B25" s="142" t="s">
        <v>319</v>
      </c>
      <c r="C25" s="422">
        <f>'General Info &amp; Test Results'!C35</f>
        <v>0</v>
      </c>
      <c r="D25" s="139"/>
      <c r="E25" s="139"/>
      <c r="F25" s="140"/>
      <c r="G25" s="139"/>
      <c r="H25" s="251"/>
    </row>
    <row r="26" spans="2:12" s="136" customFormat="1" ht="18" x14ac:dyDescent="0.35">
      <c r="B26" s="142" t="s">
        <v>320</v>
      </c>
      <c r="C26" s="422">
        <f>'General Info &amp; Test Results'!C36</f>
        <v>0</v>
      </c>
      <c r="D26" s="139"/>
      <c r="E26" s="139"/>
      <c r="F26" s="140"/>
      <c r="G26" s="139"/>
      <c r="H26" s="251"/>
    </row>
    <row r="27" spans="2:12" s="136" customFormat="1" ht="18" x14ac:dyDescent="0.35">
      <c r="B27" s="142" t="s">
        <v>321</v>
      </c>
      <c r="C27" s="422">
        <f>'General Info &amp; Test Results'!C37</f>
        <v>0</v>
      </c>
      <c r="D27" s="139"/>
      <c r="E27" s="139"/>
      <c r="F27" s="140"/>
      <c r="G27" s="139"/>
      <c r="H27" s="251"/>
    </row>
    <row r="28" spans="2:12" s="136" customFormat="1" ht="18.75" thickBot="1" x14ac:dyDescent="0.4">
      <c r="B28" s="472" t="s">
        <v>322</v>
      </c>
      <c r="C28" s="473">
        <f>'General Info &amp; Test Results'!C38</f>
        <v>0</v>
      </c>
      <c r="D28" s="141"/>
      <c r="E28" s="141"/>
      <c r="F28" s="305"/>
      <c r="G28" s="139"/>
      <c r="H28" s="251"/>
    </row>
    <row r="29" spans="2:12" ht="36" x14ac:dyDescent="0.35">
      <c r="B29" s="408" t="s">
        <v>243</v>
      </c>
      <c r="C29" s="421" t="s">
        <v>97</v>
      </c>
      <c r="D29" s="421" t="s">
        <v>72</v>
      </c>
      <c r="E29" s="435" t="s">
        <v>71</v>
      </c>
      <c r="F29" s="438" t="s">
        <v>481</v>
      </c>
      <c r="H29" s="273"/>
    </row>
    <row r="30" spans="2:12" ht="18" x14ac:dyDescent="0.35">
      <c r="B30" s="411" t="s">
        <v>70</v>
      </c>
      <c r="C30" s="265"/>
      <c r="D30" s="265"/>
      <c r="E30" s="265"/>
      <c r="F30" s="266"/>
      <c r="H30" s="273"/>
    </row>
    <row r="31" spans="2:12" ht="18" x14ac:dyDescent="0.35">
      <c r="B31" s="166" t="s">
        <v>296</v>
      </c>
      <c r="C31" s="409"/>
      <c r="D31" s="406"/>
      <c r="E31" s="406"/>
      <c r="F31" s="410"/>
      <c r="H31" s="273"/>
    </row>
    <row r="32" spans="2:12" ht="18" x14ac:dyDescent="0.35">
      <c r="B32" s="307" t="s">
        <v>75</v>
      </c>
      <c r="C32" s="265"/>
      <c r="D32" s="265"/>
      <c r="E32" s="265"/>
      <c r="F32" s="266"/>
      <c r="H32" s="273"/>
    </row>
    <row r="33" spans="2:8" ht="18" x14ac:dyDescent="0.35">
      <c r="B33" s="307" t="s">
        <v>268</v>
      </c>
      <c r="C33" s="265"/>
      <c r="D33" s="265"/>
      <c r="E33" s="265"/>
      <c r="F33" s="266"/>
      <c r="H33" s="273"/>
    </row>
    <row r="34" spans="2:8" ht="18" x14ac:dyDescent="0.35">
      <c r="B34" s="307" t="s">
        <v>269</v>
      </c>
      <c r="C34" s="265"/>
      <c r="D34" s="265"/>
      <c r="E34" s="265"/>
      <c r="F34" s="266"/>
      <c r="H34" s="273"/>
    </row>
    <row r="35" spans="2:8" ht="18" x14ac:dyDescent="0.35">
      <c r="B35" s="307" t="s">
        <v>270</v>
      </c>
      <c r="C35" s="265"/>
      <c r="D35" s="265"/>
      <c r="E35" s="265"/>
      <c r="F35" s="266"/>
      <c r="H35" s="273"/>
    </row>
    <row r="36" spans="2:8" ht="18" x14ac:dyDescent="0.35">
      <c r="B36" s="307" t="s">
        <v>127</v>
      </c>
      <c r="C36" s="267" t="str">
        <f>IF(C32="","",AVERAGE(C32:C35))</f>
        <v/>
      </c>
      <c r="D36" s="267" t="str">
        <f>IF(D32="","",AVERAGE(D32:D35))</f>
        <v/>
      </c>
      <c r="E36" s="267" t="str">
        <f>IF(E32="","",AVERAGE(E32:E35))</f>
        <v/>
      </c>
      <c r="F36" s="268" t="str">
        <f>IF(F32="","",AVERAGE(F32:F35))</f>
        <v/>
      </c>
      <c r="H36" s="273"/>
    </row>
    <row r="37" spans="2:8" ht="18" x14ac:dyDescent="0.35">
      <c r="B37" s="166" t="s">
        <v>297</v>
      </c>
      <c r="C37" s="409"/>
      <c r="D37" s="406"/>
      <c r="E37" s="406"/>
      <c r="F37" s="410"/>
      <c r="H37" s="273"/>
    </row>
    <row r="38" spans="2:8" ht="18" x14ac:dyDescent="0.35">
      <c r="B38" s="307" t="s">
        <v>271</v>
      </c>
      <c r="C38" s="265"/>
      <c r="D38" s="265"/>
      <c r="E38" s="265"/>
      <c r="F38" s="266"/>
      <c r="H38" s="273"/>
    </row>
    <row r="39" spans="2:8" ht="18" x14ac:dyDescent="0.35">
      <c r="B39" s="307" t="s">
        <v>272</v>
      </c>
      <c r="C39" s="265"/>
      <c r="D39" s="265"/>
      <c r="E39" s="265"/>
      <c r="F39" s="266"/>
      <c r="H39" s="273"/>
    </row>
    <row r="40" spans="2:8" ht="18" x14ac:dyDescent="0.35">
      <c r="B40" s="307" t="s">
        <v>273</v>
      </c>
      <c r="C40" s="265"/>
      <c r="D40" s="265"/>
      <c r="E40" s="265"/>
      <c r="F40" s="266"/>
      <c r="H40" s="273"/>
    </row>
    <row r="41" spans="2:8" ht="18" x14ac:dyDescent="0.35">
      <c r="B41" s="307" t="s">
        <v>274</v>
      </c>
      <c r="C41" s="265"/>
      <c r="D41" s="265"/>
      <c r="E41" s="265"/>
      <c r="F41" s="266"/>
      <c r="H41" s="273"/>
    </row>
    <row r="42" spans="2:8" ht="18" x14ac:dyDescent="0.35">
      <c r="B42" s="307" t="s">
        <v>295</v>
      </c>
      <c r="C42" s="267" t="str">
        <f>IF(C38="","",AVERAGE(C38:C41))</f>
        <v/>
      </c>
      <c r="D42" s="267" t="str">
        <f>IF(D38="","",AVERAGE(D38:D41))</f>
        <v/>
      </c>
      <c r="E42" s="267" t="str">
        <f>IF(E38="","",AVERAGE(E38:E41))</f>
        <v/>
      </c>
      <c r="F42" s="268" t="str">
        <f>IF(F38="","",AVERAGE(F38:F41))</f>
        <v/>
      </c>
      <c r="H42" s="273"/>
    </row>
    <row r="43" spans="2:8" ht="18" x14ac:dyDescent="0.35">
      <c r="B43" s="411" t="s">
        <v>73</v>
      </c>
      <c r="C43" s="265"/>
      <c r="D43" s="265"/>
      <c r="E43" s="265"/>
      <c r="F43" s="266"/>
      <c r="H43" s="273"/>
    </row>
    <row r="44" spans="2:8" ht="18" x14ac:dyDescent="0.35">
      <c r="B44" s="411" t="s">
        <v>74</v>
      </c>
      <c r="C44" s="265"/>
      <c r="D44" s="265"/>
      <c r="E44" s="265"/>
      <c r="F44" s="266"/>
      <c r="H44" s="273"/>
    </row>
    <row r="45" spans="2:8" x14ac:dyDescent="0.25">
      <c r="B45" s="412"/>
      <c r="C45" s="406"/>
      <c r="D45" s="406"/>
      <c r="E45" s="406"/>
      <c r="F45" s="410"/>
      <c r="H45" s="273"/>
    </row>
    <row r="46" spans="2:8" ht="36" x14ac:dyDescent="0.35">
      <c r="B46" s="408" t="s">
        <v>244</v>
      </c>
      <c r="C46" s="421" t="s">
        <v>97</v>
      </c>
      <c r="D46" s="421" t="s">
        <v>72</v>
      </c>
      <c r="E46" s="435" t="s">
        <v>71</v>
      </c>
      <c r="F46" s="438" t="s">
        <v>481</v>
      </c>
      <c r="H46" s="273"/>
    </row>
    <row r="47" spans="2:8" ht="18" x14ac:dyDescent="0.35">
      <c r="B47" s="264" t="s">
        <v>70</v>
      </c>
      <c r="C47" s="265"/>
      <c r="D47" s="265"/>
      <c r="E47" s="265"/>
      <c r="F47" s="266"/>
      <c r="H47" s="273"/>
    </row>
    <row r="48" spans="2:8" ht="18" x14ac:dyDescent="0.35">
      <c r="B48" s="166" t="s">
        <v>296</v>
      </c>
      <c r="C48" s="406"/>
      <c r="D48" s="406"/>
      <c r="E48" s="406"/>
      <c r="F48" s="410"/>
      <c r="H48" s="273"/>
    </row>
    <row r="49" spans="2:8" ht="18" x14ac:dyDescent="0.35">
      <c r="B49" s="307" t="s">
        <v>75</v>
      </c>
      <c r="C49" s="265"/>
      <c r="D49" s="265"/>
      <c r="E49" s="265"/>
      <c r="F49" s="266"/>
      <c r="H49" s="273"/>
    </row>
    <row r="50" spans="2:8" ht="18" x14ac:dyDescent="0.35">
      <c r="B50" s="307" t="s">
        <v>268</v>
      </c>
      <c r="C50" s="265"/>
      <c r="D50" s="265"/>
      <c r="E50" s="265"/>
      <c r="F50" s="266"/>
      <c r="H50" s="273"/>
    </row>
    <row r="51" spans="2:8" ht="18" x14ac:dyDescent="0.35">
      <c r="B51" s="307" t="s">
        <v>269</v>
      </c>
      <c r="C51" s="265"/>
      <c r="D51" s="265"/>
      <c r="E51" s="265"/>
      <c r="F51" s="266"/>
      <c r="H51" s="273"/>
    </row>
    <row r="52" spans="2:8" ht="18" x14ac:dyDescent="0.35">
      <c r="B52" s="307" t="s">
        <v>270</v>
      </c>
      <c r="C52" s="265"/>
      <c r="D52" s="265"/>
      <c r="E52" s="265"/>
      <c r="F52" s="266"/>
      <c r="H52" s="273"/>
    </row>
    <row r="53" spans="2:8" ht="18" x14ac:dyDescent="0.35">
      <c r="B53" s="307" t="s">
        <v>127</v>
      </c>
      <c r="C53" s="267" t="str">
        <f>IF(C49="","",AVERAGE(C49:C52))</f>
        <v/>
      </c>
      <c r="D53" s="267" t="str">
        <f>IF(D49="","",AVERAGE(D49:D52))</f>
        <v/>
      </c>
      <c r="E53" s="267" t="str">
        <f>IF(E49="","",AVERAGE(E49:E52))</f>
        <v/>
      </c>
      <c r="F53" s="268" t="str">
        <f>IF(F49="","",AVERAGE(F49:F52))</f>
        <v/>
      </c>
      <c r="H53" s="273"/>
    </row>
    <row r="54" spans="2:8" ht="18" x14ac:dyDescent="0.35">
      <c r="B54" s="166" t="s">
        <v>297</v>
      </c>
      <c r="C54" s="406"/>
      <c r="D54" s="406"/>
      <c r="E54" s="406"/>
      <c r="F54" s="410"/>
      <c r="H54" s="273"/>
    </row>
    <row r="55" spans="2:8" ht="18" x14ac:dyDescent="0.35">
      <c r="B55" s="307" t="s">
        <v>271</v>
      </c>
      <c r="C55" s="265"/>
      <c r="D55" s="265"/>
      <c r="E55" s="265"/>
      <c r="F55" s="266"/>
      <c r="H55" s="273"/>
    </row>
    <row r="56" spans="2:8" ht="18" x14ac:dyDescent="0.35">
      <c r="B56" s="307" t="s">
        <v>272</v>
      </c>
      <c r="C56" s="265"/>
      <c r="D56" s="265"/>
      <c r="E56" s="265"/>
      <c r="F56" s="266"/>
      <c r="H56" s="273"/>
    </row>
    <row r="57" spans="2:8" ht="18" x14ac:dyDescent="0.35">
      <c r="B57" s="307" t="s">
        <v>273</v>
      </c>
      <c r="C57" s="265"/>
      <c r="D57" s="265"/>
      <c r="E57" s="265"/>
      <c r="F57" s="266"/>
      <c r="H57" s="273"/>
    </row>
    <row r="58" spans="2:8" ht="18" x14ac:dyDescent="0.35">
      <c r="B58" s="307" t="s">
        <v>274</v>
      </c>
      <c r="C58" s="265"/>
      <c r="D58" s="265"/>
      <c r="E58" s="265"/>
      <c r="F58" s="266"/>
      <c r="H58" s="273"/>
    </row>
    <row r="59" spans="2:8" ht="18" x14ac:dyDescent="0.35">
      <c r="B59" s="307" t="s">
        <v>295</v>
      </c>
      <c r="C59" s="267" t="str">
        <f>IF(C55="","",AVERAGE(C55:C58))</f>
        <v/>
      </c>
      <c r="D59" s="267" t="str">
        <f>IF(D55="","",AVERAGE(D55:D58))</f>
        <v/>
      </c>
      <c r="E59" s="267" t="str">
        <f>IF(E55="","",AVERAGE(E55:E58))</f>
        <v/>
      </c>
      <c r="F59" s="268" t="str">
        <f>IF(F55="","",AVERAGE(F55:F58))</f>
        <v/>
      </c>
      <c r="H59" s="273"/>
    </row>
    <row r="60" spans="2:8" ht="18" x14ac:dyDescent="0.35">
      <c r="B60" s="264" t="s">
        <v>73</v>
      </c>
      <c r="C60" s="265"/>
      <c r="D60" s="265"/>
      <c r="E60" s="265"/>
      <c r="F60" s="266"/>
      <c r="H60" s="273"/>
    </row>
    <row r="61" spans="2:8" ht="18.75" thickBot="1" x14ac:dyDescent="0.4">
      <c r="B61" s="269" t="s">
        <v>74</v>
      </c>
      <c r="C61" s="270"/>
      <c r="D61" s="270"/>
      <c r="E61" s="270"/>
      <c r="F61" s="271"/>
      <c r="H61" s="273"/>
    </row>
    <row r="62" spans="2:8" ht="15.75" thickBot="1" x14ac:dyDescent="0.3">
      <c r="H62" s="273"/>
    </row>
    <row r="63" spans="2:8" ht="18.75" thickBot="1" x14ac:dyDescent="0.3">
      <c r="B63" s="762" t="s">
        <v>525</v>
      </c>
      <c r="C63" s="763"/>
      <c r="D63" s="763"/>
      <c r="E63" s="763"/>
      <c r="F63" s="764"/>
      <c r="H63" s="273"/>
    </row>
    <row r="64" spans="2:8" ht="36" x14ac:dyDescent="0.35">
      <c r="B64" s="408"/>
      <c r="C64" s="660" t="s">
        <v>97</v>
      </c>
      <c r="D64" s="660" t="s">
        <v>72</v>
      </c>
      <c r="E64" s="435" t="s">
        <v>71</v>
      </c>
      <c r="F64" s="438" t="s">
        <v>481</v>
      </c>
      <c r="H64" s="273"/>
    </row>
    <row r="65" spans="2:8" ht="18" x14ac:dyDescent="0.35">
      <c r="B65" s="411" t="s">
        <v>70</v>
      </c>
      <c r="C65" s="275" t="str">
        <f>IF(C30="","",AVERAGE(C30, C47))</f>
        <v/>
      </c>
      <c r="D65" s="275" t="str">
        <f t="shared" ref="D65:F65" si="0">IF(D30="","",AVERAGE(D30, D47))</f>
        <v/>
      </c>
      <c r="E65" s="275" t="str">
        <f t="shared" si="0"/>
        <v/>
      </c>
      <c r="F65" s="663" t="str">
        <f t="shared" si="0"/>
        <v/>
      </c>
      <c r="H65" s="273"/>
    </row>
    <row r="66" spans="2:8" ht="18" x14ac:dyDescent="0.35">
      <c r="B66" s="166" t="s">
        <v>296</v>
      </c>
      <c r="C66" s="406"/>
      <c r="D66" s="406"/>
      <c r="E66" s="406"/>
      <c r="F66" s="410"/>
      <c r="H66" s="273"/>
    </row>
    <row r="67" spans="2:8" ht="18" x14ac:dyDescent="0.35">
      <c r="B67" s="307" t="s">
        <v>75</v>
      </c>
      <c r="C67" s="276" t="str">
        <f>IF(C32="","",AVERAGE(C32, C49))</f>
        <v/>
      </c>
      <c r="D67" s="276" t="str">
        <f t="shared" ref="D67:F67" si="1">IF(D32="","",AVERAGE(D32, D49))</f>
        <v/>
      </c>
      <c r="E67" s="276" t="str">
        <f t="shared" si="1"/>
        <v/>
      </c>
      <c r="F67" s="664" t="str">
        <f t="shared" si="1"/>
        <v/>
      </c>
      <c r="H67" s="273"/>
    </row>
    <row r="68" spans="2:8" ht="18" x14ac:dyDescent="0.35">
      <c r="B68" s="307" t="s">
        <v>268</v>
      </c>
      <c r="C68" s="276" t="str">
        <f>IF(C33="","",AVERAGE(C33, C50))</f>
        <v/>
      </c>
      <c r="D68" s="276" t="str">
        <f t="shared" ref="D68:F68" si="2">IF(D33="","",AVERAGE(D33, D50))</f>
        <v/>
      </c>
      <c r="E68" s="276" t="str">
        <f t="shared" si="2"/>
        <v/>
      </c>
      <c r="F68" s="664" t="str">
        <f t="shared" si="2"/>
        <v/>
      </c>
      <c r="H68" s="273"/>
    </row>
    <row r="69" spans="2:8" ht="18" x14ac:dyDescent="0.35">
      <c r="B69" s="307" t="s">
        <v>269</v>
      </c>
      <c r="C69" s="276" t="str">
        <f>IF(C34="","",AVERAGE(C34, C51))</f>
        <v/>
      </c>
      <c r="D69" s="276" t="str">
        <f t="shared" ref="D69:F69" si="3">IF(D34="","",AVERAGE(D34, D51))</f>
        <v/>
      </c>
      <c r="E69" s="276" t="str">
        <f t="shared" si="3"/>
        <v/>
      </c>
      <c r="F69" s="664" t="str">
        <f t="shared" si="3"/>
        <v/>
      </c>
      <c r="H69" s="273"/>
    </row>
    <row r="70" spans="2:8" ht="18" x14ac:dyDescent="0.35">
      <c r="B70" s="307" t="s">
        <v>270</v>
      </c>
      <c r="C70" s="276" t="str">
        <f>IF(C35="","",AVERAGE(C35, C52))</f>
        <v/>
      </c>
      <c r="D70" s="276" t="str">
        <f t="shared" ref="D70:F70" si="4">IF(D35="","",AVERAGE(D35, D52))</f>
        <v/>
      </c>
      <c r="E70" s="276" t="str">
        <f t="shared" si="4"/>
        <v/>
      </c>
      <c r="F70" s="664" t="str">
        <f t="shared" si="4"/>
        <v/>
      </c>
      <c r="H70" s="273"/>
    </row>
    <row r="71" spans="2:8" ht="18" x14ac:dyDescent="0.35">
      <c r="B71" s="307" t="s">
        <v>127</v>
      </c>
      <c r="C71" s="272" t="str">
        <f>IF(C36="","",AVERAGE(C36, C53))</f>
        <v/>
      </c>
      <c r="D71" s="272" t="str">
        <f t="shared" ref="D71:F71" si="5">IF(D36="","",AVERAGE(D36, D53))</f>
        <v/>
      </c>
      <c r="E71" s="272" t="str">
        <f t="shared" si="5"/>
        <v/>
      </c>
      <c r="F71" s="665" t="str">
        <f t="shared" si="5"/>
        <v/>
      </c>
      <c r="H71" s="273"/>
    </row>
    <row r="72" spans="2:8" ht="18" x14ac:dyDescent="0.35">
      <c r="B72" s="166" t="s">
        <v>297</v>
      </c>
      <c r="C72" s="406"/>
      <c r="D72" s="406"/>
      <c r="E72" s="406"/>
      <c r="F72" s="410"/>
      <c r="H72" s="273"/>
    </row>
    <row r="73" spans="2:8" ht="18" x14ac:dyDescent="0.35">
      <c r="B73" s="307" t="s">
        <v>271</v>
      </c>
      <c r="C73" s="275" t="str">
        <f t="shared" ref="C73:C79" si="6">IF(C38="","",AVERAGE(C38, C55))</f>
        <v/>
      </c>
      <c r="D73" s="275" t="str">
        <f t="shared" ref="D73:F73" si="7">IF(D38="","",AVERAGE(D38, D55))</f>
        <v/>
      </c>
      <c r="E73" s="275" t="str">
        <f t="shared" si="7"/>
        <v/>
      </c>
      <c r="F73" s="663" t="str">
        <f t="shared" si="7"/>
        <v/>
      </c>
      <c r="H73" s="273"/>
    </row>
    <row r="74" spans="2:8" ht="18" x14ac:dyDescent="0.35">
      <c r="B74" s="307" t="s">
        <v>272</v>
      </c>
      <c r="C74" s="275" t="str">
        <f t="shared" si="6"/>
        <v/>
      </c>
      <c r="D74" s="275" t="str">
        <f t="shared" ref="D74:F74" si="8">IF(D39="","",AVERAGE(D39, D56))</f>
        <v/>
      </c>
      <c r="E74" s="275" t="str">
        <f t="shared" si="8"/>
        <v/>
      </c>
      <c r="F74" s="663" t="str">
        <f t="shared" si="8"/>
        <v/>
      </c>
      <c r="H74" s="273"/>
    </row>
    <row r="75" spans="2:8" ht="18" x14ac:dyDescent="0.35">
      <c r="B75" s="307" t="s">
        <v>273</v>
      </c>
      <c r="C75" s="275" t="str">
        <f t="shared" si="6"/>
        <v/>
      </c>
      <c r="D75" s="275" t="str">
        <f t="shared" ref="D75:F75" si="9">IF(D40="","",AVERAGE(D40, D57))</f>
        <v/>
      </c>
      <c r="E75" s="275" t="str">
        <f t="shared" si="9"/>
        <v/>
      </c>
      <c r="F75" s="663" t="str">
        <f t="shared" si="9"/>
        <v/>
      </c>
      <c r="H75" s="273"/>
    </row>
    <row r="76" spans="2:8" ht="18" x14ac:dyDescent="0.35">
      <c r="B76" s="307" t="s">
        <v>274</v>
      </c>
      <c r="C76" s="275" t="str">
        <f t="shared" si="6"/>
        <v/>
      </c>
      <c r="D76" s="275" t="str">
        <f t="shared" ref="D76:E76" si="10">IF(D41="","",AVERAGE(D41, D58))</f>
        <v/>
      </c>
      <c r="E76" s="275" t="str">
        <f t="shared" si="10"/>
        <v/>
      </c>
      <c r="F76" s="663" t="str">
        <f>IF(F41="","",AVERAGE(F41, F58))</f>
        <v/>
      </c>
      <c r="H76" s="273"/>
    </row>
    <row r="77" spans="2:8" ht="18" x14ac:dyDescent="0.35">
      <c r="B77" s="307" t="s">
        <v>295</v>
      </c>
      <c r="C77" s="275" t="str">
        <f t="shared" si="6"/>
        <v/>
      </c>
      <c r="D77" s="275" t="str">
        <f t="shared" ref="D77:F77" si="11">IF(D42="","",AVERAGE(D42, D59))</f>
        <v/>
      </c>
      <c r="E77" s="275" t="str">
        <f t="shared" si="11"/>
        <v/>
      </c>
      <c r="F77" s="663" t="str">
        <f t="shared" si="11"/>
        <v/>
      </c>
      <c r="H77" s="273"/>
    </row>
    <row r="78" spans="2:8" ht="18" x14ac:dyDescent="0.35">
      <c r="B78" s="411" t="s">
        <v>73</v>
      </c>
      <c r="C78" s="275" t="str">
        <f t="shared" si="6"/>
        <v/>
      </c>
      <c r="D78" s="275" t="str">
        <f t="shared" ref="D78:F78" si="12">IF(D43="","",AVERAGE(D43, D60))</f>
        <v/>
      </c>
      <c r="E78" s="275" t="str">
        <f t="shared" si="12"/>
        <v/>
      </c>
      <c r="F78" s="663" t="str">
        <f t="shared" si="12"/>
        <v/>
      </c>
      <c r="H78" s="273"/>
    </row>
    <row r="79" spans="2:8" ht="18.75" thickBot="1" x14ac:dyDescent="0.4">
      <c r="B79" s="413" t="s">
        <v>74</v>
      </c>
      <c r="C79" s="277" t="str">
        <f t="shared" si="6"/>
        <v/>
      </c>
      <c r="D79" s="277" t="str">
        <f t="shared" ref="D79:F79" si="13">IF(D44="","",AVERAGE(D44, D61))</f>
        <v/>
      </c>
      <c r="E79" s="277" t="str">
        <f t="shared" si="13"/>
        <v/>
      </c>
      <c r="F79" s="666" t="str">
        <f t="shared" si="13"/>
        <v/>
      </c>
      <c r="H79" s="273"/>
    </row>
    <row r="80" spans="2:8" x14ac:dyDescent="0.25">
      <c r="B80"/>
      <c r="C80"/>
      <c r="D80"/>
      <c r="E80"/>
      <c r="F80"/>
      <c r="H80" s="273"/>
    </row>
    <row r="81" spans="1:8" x14ac:dyDescent="0.25">
      <c r="A81" s="274"/>
      <c r="B81" s="273"/>
      <c r="C81" s="273"/>
      <c r="D81" s="273"/>
      <c r="E81" s="273"/>
      <c r="F81" s="273"/>
      <c r="G81" s="273"/>
      <c r="H81" s="273"/>
    </row>
  </sheetData>
  <sheetProtection password="CA26" sheet="1" objects="1" scenarios="1" selectLockedCells="1"/>
  <mergeCells count="13">
    <mergeCell ref="B2:D2"/>
    <mergeCell ref="C7:D7"/>
    <mergeCell ref="C3:D3"/>
    <mergeCell ref="C4:D4"/>
    <mergeCell ref="C5:D5"/>
    <mergeCell ref="C6:D6"/>
    <mergeCell ref="C8:D8"/>
    <mergeCell ref="B63:F63"/>
    <mergeCell ref="B19:F19"/>
    <mergeCell ref="B11:F11"/>
    <mergeCell ref="B12:F14"/>
    <mergeCell ref="B15:F15"/>
    <mergeCell ref="B16:F17"/>
  </mergeCells>
  <conditionalFormatting sqref="C32:F32 C36:F36 C49:F49 C53:F53 C67:F67 C71:F71">
    <cfRule type="expression" dxfId="10" priority="2444" stopIfTrue="1">
      <formula>OR(AND($C$20&lt;&gt;"Both Manual and User-Adjustable Adaptive",$C$20&lt;&gt;"User-Adjustable Adaptive"),$C$23&lt;&gt;"Yes")</formula>
    </cfRule>
  </conditionalFormatting>
  <conditionalFormatting sqref="C30:F30 C47:F47 C65:F65">
    <cfRule type="expression" dxfId="9" priority="2438" stopIfTrue="1">
      <formula>OR(AND($C$20&lt;&gt;"User-Adjustable Adaptive",$C$20&lt;&gt; "Both Manual and User-Adjustable Adaptive"),$C$22&lt;&gt;"Yes")</formula>
    </cfRule>
  </conditionalFormatting>
  <conditionalFormatting sqref="C33:F33 C50:F50 C68:F68">
    <cfRule type="expression" dxfId="8" priority="2447" stopIfTrue="1">
      <formula>OR(AND($C$20&lt;&gt;"Both Manual and User-Adjustable Adaptive",$C$20&lt;&gt;"User-Adjustable Adaptive"),$C$23&lt;&gt;"Yes",$C$24&lt;2)</formula>
    </cfRule>
  </conditionalFormatting>
  <conditionalFormatting sqref="C34:F34 C51:F51 C69:F69">
    <cfRule type="expression" dxfId="7" priority="2450" stopIfTrue="1">
      <formula>OR(AND($C$29&lt;&gt;"Both Manual and User-Adjustable Adaptive",$C$20&lt;&gt;"User-Adjustable Adaptive"),$C$23&lt;&gt;"Yes",$C$24&lt;3)</formula>
    </cfRule>
  </conditionalFormatting>
  <conditionalFormatting sqref="C35:F35 C52:F52 C70:F70">
    <cfRule type="expression" dxfId="6" priority="2453" stopIfTrue="1">
      <formula>OR(AND($C$20&lt;&gt;"Both Manual and User-Adjustable Adaptive",$C$20&lt;&gt;"User-Adjustable Adaptive"),$C$23&lt;&gt;"Yes",$C$24&lt;4)</formula>
    </cfRule>
  </conditionalFormatting>
  <conditionalFormatting sqref="C38:F38 C42:F42 C55:F55 C59:F59 C73:F73 C77:F77">
    <cfRule type="expression" dxfId="5" priority="2456" stopIfTrue="1">
      <formula>OR(AND($C$20&lt;&gt;"Both Manual and User-Adjustable Adaptive",$C$20&lt;&gt;"User-Adjustable Adaptive"),$C$25&lt;&gt;"Yes")</formula>
    </cfRule>
  </conditionalFormatting>
  <conditionalFormatting sqref="C39:F39 C56:F56 C74:F74">
    <cfRule type="expression" dxfId="4" priority="2462" stopIfTrue="1">
      <formula>OR(AND($C$20&lt;&gt;"Both Manual and User-Adjustable Adaptive",$C$20&lt;&gt;"User-Adjustable Adaptive"),$C$25&lt;&gt;"Yes",$C$26&lt;2)</formula>
    </cfRule>
  </conditionalFormatting>
  <conditionalFormatting sqref="C40:F40 C57:F57 C75:F75">
    <cfRule type="expression" dxfId="3" priority="2465" stopIfTrue="1">
      <formula>OR(AND($C$20&lt;&gt;"Both Manual and User-Adjustable Adaptive",$C$20&lt;&gt;"User-Adjustable Adaptive"),$C$25&lt;&gt;"Yes",$C$26&lt;3)</formula>
    </cfRule>
  </conditionalFormatting>
  <conditionalFormatting sqref="C41:F41 C58:F58 C76:F76">
    <cfRule type="expression" dxfId="2" priority="2468" stopIfTrue="1">
      <formula>OR(AND($C$20&lt;&gt;"Both Manual and User-Adjustable Adaptive",$C$20&lt;&gt;"User-Adjustable Adaptive"),$C$25&lt;&gt;"Yes",$C$26&lt;4)</formula>
    </cfRule>
  </conditionalFormatting>
  <conditionalFormatting sqref="C43:F43 C60:F60 C78:F78">
    <cfRule type="expression" dxfId="1" priority="2471" stopIfTrue="1">
      <formula>OR(AND($C$20&lt;&gt;"Both Manual and User-Adjustable Adaptive",$C$20&lt;&gt;"User-Adjustable Adaptive"),$C$27&lt;&gt;"Yes")</formula>
    </cfRule>
  </conditionalFormatting>
  <conditionalFormatting sqref="C44:F44 C61:F61 C79:F79">
    <cfRule type="expression" dxfId="0" priority="2474" stopIfTrue="1">
      <formula>OR(AND($C$20&lt;&gt;"Both Manual and User-Adjustable Adaptive",$C$20&lt;&gt;"User-Adjustable Adaptive"),$C$28&lt;&gt;"Yes")</formula>
    </cfRule>
  </conditionalFormatting>
  <hyperlinks>
    <hyperlink ref="F4" location="Instructions!C35" display="Back to Instructions tab"/>
  </hyperlinks>
  <pageMargins left="0.7" right="0.7" top="0.75" bottom="0.75" header="0.3" footer="0.3"/>
  <pageSetup orientation="landscape" horizontalDpi="200" verticalDpi="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0070C0"/>
  </sheetPr>
  <dimension ref="A1:G21"/>
  <sheetViews>
    <sheetView zoomScale="80" zoomScaleNormal="80" workbookViewId="0">
      <selection activeCell="E3" sqref="E3"/>
    </sheetView>
  </sheetViews>
  <sheetFormatPr defaultColWidth="9.140625" defaultRowHeight="16.5" x14ac:dyDescent="0.3"/>
  <cols>
    <col min="1" max="1" width="4.28515625" style="395" customWidth="1"/>
    <col min="2" max="2" width="33.85546875" style="395" customWidth="1"/>
    <col min="3" max="3" width="53.42578125" style="395" customWidth="1"/>
    <col min="4" max="4" width="31.5703125" style="395" customWidth="1"/>
    <col min="5" max="5" width="36.42578125" style="395" customWidth="1"/>
    <col min="6" max="6" width="3.85546875" style="395" customWidth="1"/>
    <col min="7" max="7" width="4" style="395" customWidth="1"/>
    <col min="8" max="16384" width="9.140625" style="395"/>
  </cols>
  <sheetData>
    <row r="1" spans="1:7" s="397" customFormat="1" ht="18.75" thickBot="1" x14ac:dyDescent="0.4">
      <c r="G1" s="398"/>
    </row>
    <row r="2" spans="1:7" s="397" customFormat="1" ht="18.75" thickBot="1" x14ac:dyDescent="0.4">
      <c r="B2" s="697" t="str">
        <f>'Version Control'!$B$2</f>
        <v>Title Block</v>
      </c>
      <c r="C2" s="698"/>
      <c r="G2" s="398"/>
    </row>
    <row r="3" spans="1:7" s="397" customFormat="1" ht="18" x14ac:dyDescent="0.35">
      <c r="B3" s="450" t="str">
        <f>'Version Control'!$B$3</f>
        <v>Test Report Template Name:</v>
      </c>
      <c r="C3" s="508" t="str">
        <f>'Version Control'!$C$3</f>
        <v xml:space="preserve">Residential Clothes Washer J2  </v>
      </c>
      <c r="E3" s="404" t="s">
        <v>208</v>
      </c>
      <c r="G3" s="398"/>
    </row>
    <row r="4" spans="1:7" s="397" customFormat="1" ht="18" x14ac:dyDescent="0.35">
      <c r="B4" s="451" t="str">
        <f>'Version Control'!$B$4</f>
        <v>Version Number:</v>
      </c>
      <c r="C4" s="538" t="str">
        <f>'Version Control'!$C$4</f>
        <v>v2.3</v>
      </c>
      <c r="G4" s="398"/>
    </row>
    <row r="5" spans="1:7" s="397" customFormat="1" ht="18" x14ac:dyDescent="0.35">
      <c r="B5" s="452" t="str">
        <f>'Version Control'!$B$5</f>
        <v xml:space="preserve">Latest Template Revision: </v>
      </c>
      <c r="C5" s="453">
        <f>'Version Control'!$C$5</f>
        <v>42496</v>
      </c>
      <c r="G5" s="398"/>
    </row>
    <row r="6" spans="1:7" s="397" customFormat="1" ht="18" x14ac:dyDescent="0.35">
      <c r="B6" s="452" t="str">
        <f>'Version Control'!$B$6</f>
        <v>Tab Name:</v>
      </c>
      <c r="C6" s="538" t="str">
        <f ca="1">MID(CELL("filename",B1), FIND("]", CELL("filename", B1))+ 1, 255)</f>
        <v>Report Sign-Off Block</v>
      </c>
      <c r="G6" s="398"/>
    </row>
    <row r="7" spans="1:7" s="397" customFormat="1" ht="42.75" customHeight="1" x14ac:dyDescent="0.35">
      <c r="B7" s="539" t="str">
        <f>'Version Control'!$B$7</f>
        <v>File Name:</v>
      </c>
      <c r="C7" s="540" t="str">
        <f ca="1">'Version Control'!$C$7</f>
        <v>Residential Clothes Washer J2 - v2.3.xlsx</v>
      </c>
      <c r="G7" s="398"/>
    </row>
    <row r="8" spans="1:7" s="397" customFormat="1" ht="18.75" thickBot="1" x14ac:dyDescent="0.4">
      <c r="B8" s="454" t="str">
        <f>'Version Control'!$B$8</f>
        <v xml:space="preserve">Test Completion Date: </v>
      </c>
      <c r="C8" s="455" t="str">
        <f>'Version Control'!$C$8</f>
        <v>[MM/DD/YYYY]</v>
      </c>
      <c r="G8" s="398"/>
    </row>
    <row r="9" spans="1:7" x14ac:dyDescent="0.3">
      <c r="G9" s="253"/>
    </row>
    <row r="10" spans="1:7" ht="17.25" thickBot="1" x14ac:dyDescent="0.35">
      <c r="G10" s="253"/>
    </row>
    <row r="11" spans="1:7" s="397" customFormat="1" ht="18.75" thickBot="1" x14ac:dyDescent="0.4">
      <c r="A11" s="396"/>
      <c r="B11" s="697" t="s">
        <v>160</v>
      </c>
      <c r="C11" s="708"/>
      <c r="D11" s="708"/>
      <c r="E11" s="698"/>
      <c r="G11" s="398"/>
    </row>
    <row r="12" spans="1:7" s="397" customFormat="1" ht="18" x14ac:dyDescent="0.35">
      <c r="A12" s="396"/>
      <c r="B12" s="792" t="s">
        <v>236</v>
      </c>
      <c r="C12" s="793"/>
      <c r="D12" s="793"/>
      <c r="E12" s="794"/>
      <c r="G12" s="398"/>
    </row>
    <row r="13" spans="1:7" s="397" customFormat="1" ht="18" x14ac:dyDescent="0.35">
      <c r="A13" s="396"/>
      <c r="B13" s="795"/>
      <c r="C13" s="796"/>
      <c r="D13" s="796"/>
      <c r="E13" s="797"/>
      <c r="G13" s="398"/>
    </row>
    <row r="14" spans="1:7" s="397" customFormat="1" ht="18.75" thickBot="1" x14ac:dyDescent="0.4">
      <c r="A14" s="396"/>
      <c r="B14" s="798"/>
      <c r="C14" s="799"/>
      <c r="D14" s="799"/>
      <c r="E14" s="800"/>
      <c r="G14" s="398"/>
    </row>
    <row r="15" spans="1:7" s="397" customFormat="1" ht="18" x14ac:dyDescent="0.35">
      <c r="A15" s="396"/>
      <c r="B15" s="801" t="s">
        <v>161</v>
      </c>
      <c r="C15" s="802"/>
      <c r="D15" s="399" t="s">
        <v>159</v>
      </c>
      <c r="E15" s="400" t="s">
        <v>162</v>
      </c>
      <c r="G15" s="398"/>
    </row>
    <row r="16" spans="1:7" s="397" customFormat="1" ht="18" x14ac:dyDescent="0.35">
      <c r="A16" s="396"/>
      <c r="B16" s="803" t="s">
        <v>163</v>
      </c>
      <c r="C16" s="804"/>
      <c r="D16" s="401" t="str">
        <f>'General Info &amp; Test Results'!C17</f>
        <v>[MM/DD/YYYY]</v>
      </c>
      <c r="E16" s="564" t="s">
        <v>527</v>
      </c>
      <c r="G16" s="398"/>
    </row>
    <row r="17" spans="1:7" s="397" customFormat="1" ht="18" x14ac:dyDescent="0.35">
      <c r="A17" s="396"/>
      <c r="B17" s="805" t="s">
        <v>164</v>
      </c>
      <c r="C17" s="806"/>
      <c r="D17" s="402" t="s">
        <v>526</v>
      </c>
      <c r="E17" s="564" t="s">
        <v>527</v>
      </c>
      <c r="G17" s="398"/>
    </row>
    <row r="18" spans="1:7" s="397" customFormat="1" ht="18" x14ac:dyDescent="0.35">
      <c r="A18" s="396"/>
      <c r="B18" s="788" t="s">
        <v>228</v>
      </c>
      <c r="C18" s="789"/>
      <c r="D18" s="402" t="s">
        <v>526</v>
      </c>
      <c r="E18" s="564" t="s">
        <v>527</v>
      </c>
      <c r="G18" s="398"/>
    </row>
    <row r="19" spans="1:7" s="397" customFormat="1" ht="18.75" thickBot="1" x14ac:dyDescent="0.4">
      <c r="A19" s="396"/>
      <c r="B19" s="790" t="s">
        <v>228</v>
      </c>
      <c r="C19" s="791"/>
      <c r="D19" s="403" t="s">
        <v>526</v>
      </c>
      <c r="E19" s="578" t="s">
        <v>527</v>
      </c>
      <c r="G19" s="398"/>
    </row>
    <row r="20" spans="1:7" x14ac:dyDescent="0.3">
      <c r="G20" s="253"/>
    </row>
    <row r="21" spans="1:7" x14ac:dyDescent="0.3">
      <c r="A21" s="253"/>
      <c r="B21" s="253"/>
      <c r="C21" s="253"/>
      <c r="D21" s="253"/>
      <c r="E21" s="253"/>
      <c r="F21" s="253"/>
      <c r="G21" s="253"/>
    </row>
  </sheetData>
  <sheetProtection password="CA26" sheet="1" objects="1" scenarios="1" selectLockedCells="1"/>
  <mergeCells count="8">
    <mergeCell ref="B18:C18"/>
    <mergeCell ref="B19:C19"/>
    <mergeCell ref="B11:E11"/>
    <mergeCell ref="B2:C2"/>
    <mergeCell ref="B12:E14"/>
    <mergeCell ref="B15:C15"/>
    <mergeCell ref="B16:C16"/>
    <mergeCell ref="B17:C17"/>
  </mergeCells>
  <hyperlinks>
    <hyperlink ref="E3" location="Instructions!C35" display="Back to Instructions tab"/>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H48"/>
  <sheetViews>
    <sheetView zoomScale="90" zoomScaleNormal="90" workbookViewId="0">
      <selection activeCell="F5" sqref="F5"/>
    </sheetView>
  </sheetViews>
  <sheetFormatPr defaultColWidth="9.140625" defaultRowHeight="15" x14ac:dyDescent="0.3"/>
  <cols>
    <col min="1" max="1" width="4.85546875" style="8" customWidth="1"/>
    <col min="2" max="2" width="41.7109375" style="8" customWidth="1"/>
    <col min="3" max="3" width="16.7109375" style="8" customWidth="1"/>
    <col min="4" max="4" width="28.85546875" style="8" customWidth="1"/>
    <col min="5" max="5" width="4.28515625" style="8" customWidth="1"/>
    <col min="6" max="6" width="21.7109375" style="8" bestFit="1" customWidth="1"/>
    <col min="7" max="7" width="4.28515625" style="8" customWidth="1"/>
    <col min="8" max="8" width="4.42578125" style="8" customWidth="1"/>
    <col min="9" max="16384" width="9.140625" style="8"/>
  </cols>
  <sheetData>
    <row r="1" spans="2:8" ht="15.75" thickBot="1" x14ac:dyDescent="0.35">
      <c r="H1" s="255"/>
    </row>
    <row r="2" spans="2:8" ht="15.75" thickBot="1" x14ac:dyDescent="0.35">
      <c r="B2" s="809" t="str">
        <f>'Version Control'!$B$2</f>
        <v>Title Block</v>
      </c>
      <c r="C2" s="810"/>
      <c r="D2" s="811"/>
      <c r="H2" s="255"/>
    </row>
    <row r="3" spans="2:8" ht="15.75" customHeight="1" x14ac:dyDescent="0.3">
      <c r="B3" s="463" t="str">
        <f>'Version Control'!$B$3</f>
        <v>Test Report Template Name:</v>
      </c>
      <c r="C3" s="814" t="str">
        <f>'Version Control'!$C$3</f>
        <v xml:space="preserve">Residential Clothes Washer J2  </v>
      </c>
      <c r="D3" s="815"/>
      <c r="H3" s="255"/>
    </row>
    <row r="4" spans="2:8" x14ac:dyDescent="0.3">
      <c r="B4" s="464" t="str">
        <f>'Version Control'!$B$4</f>
        <v>Version Number:</v>
      </c>
      <c r="C4" s="816" t="str">
        <f>'Version Control'!$C$4</f>
        <v>v2.3</v>
      </c>
      <c r="D4" s="817"/>
      <c r="H4" s="255"/>
    </row>
    <row r="5" spans="2:8" x14ac:dyDescent="0.3">
      <c r="B5" s="465" t="str">
        <f>'Version Control'!$B$5</f>
        <v xml:space="preserve">Latest Template Revision: </v>
      </c>
      <c r="C5" s="818">
        <f>'Version Control'!$C$5</f>
        <v>42496</v>
      </c>
      <c r="D5" s="819"/>
      <c r="F5" s="468" t="s">
        <v>208</v>
      </c>
      <c r="H5" s="255"/>
    </row>
    <row r="6" spans="2:8" x14ac:dyDescent="0.3">
      <c r="B6" s="465" t="str">
        <f>'Version Control'!$B$6</f>
        <v>Tab Name:</v>
      </c>
      <c r="C6" s="816" t="str">
        <f ca="1">MID(CELL("filename",A1), FIND("]", CELL("filename", A1))+ 1, 255)</f>
        <v>Calculations - Metrics</v>
      </c>
      <c r="D6" s="817"/>
      <c r="H6" s="255"/>
    </row>
    <row r="7" spans="2:8" ht="32.25" customHeight="1" x14ac:dyDescent="0.3">
      <c r="B7" s="537" t="str">
        <f>'Version Control'!$B$7</f>
        <v>File Name:</v>
      </c>
      <c r="C7" s="812" t="str">
        <f ca="1">'Version Control'!$C$7</f>
        <v>Residential Clothes Washer J2 - v2.3.xlsx</v>
      </c>
      <c r="D7" s="813"/>
      <c r="H7" s="255"/>
    </row>
    <row r="8" spans="2:8" ht="16.5" customHeight="1" thickBot="1" x14ac:dyDescent="0.35">
      <c r="B8" s="466" t="str">
        <f>'Version Control'!$B$8</f>
        <v xml:space="preserve">Test Completion Date: </v>
      </c>
      <c r="C8" s="807" t="str">
        <f>'Version Control'!$C$8</f>
        <v>[MM/DD/YYYY]</v>
      </c>
      <c r="D8" s="808"/>
      <c r="H8" s="255"/>
    </row>
    <row r="9" spans="2:8" x14ac:dyDescent="0.3">
      <c r="H9" s="255"/>
    </row>
    <row r="10" spans="2:8" ht="15.75" thickBot="1" x14ac:dyDescent="0.35">
      <c r="H10" s="255"/>
    </row>
    <row r="11" spans="2:8" ht="15.75" thickBot="1" x14ac:dyDescent="0.35">
      <c r="B11" s="108" t="s">
        <v>303</v>
      </c>
      <c r="C11" s="369"/>
      <c r="D11" s="12"/>
      <c r="H11" s="255"/>
    </row>
    <row r="12" spans="2:8" ht="15.75" thickBot="1" x14ac:dyDescent="0.35">
      <c r="B12" s="49" t="s">
        <v>282</v>
      </c>
      <c r="C12" s="389" t="e">
        <f>C26/(C27+C30+C31)</f>
        <v>#VALUE!</v>
      </c>
      <c r="D12" s="12" t="s">
        <v>96</v>
      </c>
      <c r="H12" s="255"/>
    </row>
    <row r="13" spans="2:8" ht="15.75" thickBot="1" x14ac:dyDescent="0.35">
      <c r="B13" s="40"/>
      <c r="C13" s="42"/>
      <c r="D13" s="12"/>
      <c r="H13" s="255"/>
    </row>
    <row r="14" spans="2:8" ht="15.75" thickBot="1" x14ac:dyDescent="0.35">
      <c r="B14" s="108" t="s">
        <v>304</v>
      </c>
      <c r="C14" s="369"/>
      <c r="D14" s="12"/>
      <c r="H14" s="255"/>
    </row>
    <row r="15" spans="2:8" ht="15.75" thickBot="1" x14ac:dyDescent="0.35">
      <c r="B15" s="49" t="s">
        <v>283</v>
      </c>
      <c r="C15" s="393" t="e">
        <f>C35/C34</f>
        <v>#VALUE!</v>
      </c>
      <c r="D15" s="12" t="s">
        <v>103</v>
      </c>
      <c r="H15" s="255"/>
    </row>
    <row r="16" spans="2:8" ht="15.75" thickBot="1" x14ac:dyDescent="0.35">
      <c r="H16" s="255"/>
    </row>
    <row r="17" spans="1:8" ht="15.75" thickBot="1" x14ac:dyDescent="0.35">
      <c r="B17" s="103" t="s">
        <v>32</v>
      </c>
      <c r="C17" s="104"/>
      <c r="D17" s="12"/>
      <c r="H17" s="255"/>
    </row>
    <row r="18" spans="1:8" ht="15.75" thickBot="1" x14ac:dyDescent="0.35">
      <c r="B18" s="49" t="s">
        <v>93</v>
      </c>
      <c r="C18" s="256" t="e">
        <f>C38/(C39+C42)</f>
        <v>#VALUE!</v>
      </c>
      <c r="D18" s="12" t="s">
        <v>96</v>
      </c>
      <c r="H18" s="255"/>
    </row>
    <row r="19" spans="1:8" ht="15.75" thickBot="1" x14ac:dyDescent="0.35">
      <c r="B19" s="40"/>
      <c r="C19" s="42"/>
      <c r="D19" s="12"/>
      <c r="H19" s="255"/>
    </row>
    <row r="20" spans="1:8" ht="15.75" thickBot="1" x14ac:dyDescent="0.35">
      <c r="B20" s="103" t="s">
        <v>99</v>
      </c>
      <c r="C20" s="104"/>
      <c r="D20" s="12"/>
      <c r="H20" s="255"/>
    </row>
    <row r="21" spans="1:8" ht="15.75" thickBot="1" x14ac:dyDescent="0.35">
      <c r="B21" s="49" t="s">
        <v>100</v>
      </c>
      <c r="C21" s="394" t="e">
        <f>C46/C45</f>
        <v>#VALUE!</v>
      </c>
      <c r="D21" s="12" t="s">
        <v>103</v>
      </c>
      <c r="H21" s="255"/>
    </row>
    <row r="22" spans="1:8" x14ac:dyDescent="0.3">
      <c r="H22" s="255"/>
    </row>
    <row r="23" spans="1:8" ht="21" x14ac:dyDescent="0.4">
      <c r="B23" s="105" t="s">
        <v>125</v>
      </c>
      <c r="H23" s="255"/>
    </row>
    <row r="24" spans="1:8" ht="15.75" thickBot="1" x14ac:dyDescent="0.35">
      <c r="H24" s="255"/>
    </row>
    <row r="25" spans="1:8" x14ac:dyDescent="0.3">
      <c r="A25" s="127"/>
      <c r="B25" s="36" t="s">
        <v>305</v>
      </c>
      <c r="C25" s="38"/>
      <c r="D25" s="12"/>
      <c r="H25" s="255"/>
    </row>
    <row r="26" spans="1:8" x14ac:dyDescent="0.3">
      <c r="A26" s="127"/>
      <c r="B26" s="48" t="s">
        <v>95</v>
      </c>
      <c r="C26" s="106" t="e">
        <f>'Test Data Inputs'!$C$16</f>
        <v>#VALUE!</v>
      </c>
      <c r="D26" s="8" t="s">
        <v>53</v>
      </c>
      <c r="H26" s="255"/>
    </row>
    <row r="27" spans="1:8" x14ac:dyDescent="0.3">
      <c r="A27" s="127"/>
      <c r="B27" s="39" t="s">
        <v>467</v>
      </c>
      <c r="C27" s="106">
        <f>SUM(C28:C29)</f>
        <v>0</v>
      </c>
      <c r="D27" s="8" t="s">
        <v>88</v>
      </c>
      <c r="H27" s="255"/>
    </row>
    <row r="28" spans="1:8" x14ac:dyDescent="0.3">
      <c r="A28" s="127"/>
      <c r="B28" s="390" t="s">
        <v>468</v>
      </c>
      <c r="C28" s="106" t="str">
        <f>'Calculations - Hot Water Energy'!$C$14</f>
        <v/>
      </c>
      <c r="D28" s="8" t="s">
        <v>88</v>
      </c>
      <c r="H28" s="255"/>
    </row>
    <row r="29" spans="1:8" x14ac:dyDescent="0.3">
      <c r="A29" s="127"/>
      <c r="B29" s="390" t="s">
        <v>469</v>
      </c>
      <c r="C29" s="106" t="str">
        <f>'Calculations - Machine Elec'!$C$14</f>
        <v/>
      </c>
      <c r="D29" s="8" t="s">
        <v>88</v>
      </c>
      <c r="H29" s="255"/>
    </row>
    <row r="30" spans="1:8" x14ac:dyDescent="0.3">
      <c r="A30" s="127"/>
      <c r="B30" s="39" t="s">
        <v>470</v>
      </c>
      <c r="C30" s="106" t="str">
        <f>'Calculations - Dryer Energy'!$C$14</f>
        <v/>
      </c>
      <c r="D30" s="8" t="s">
        <v>88</v>
      </c>
      <c r="H30" s="255"/>
    </row>
    <row r="31" spans="1:8" ht="15.75" thickBot="1" x14ac:dyDescent="0.35">
      <c r="A31" s="127"/>
      <c r="B31" s="13" t="s">
        <v>471</v>
      </c>
      <c r="C31" s="107" t="e">
        <f>'Calculations - Low-Power Mode'!C14</f>
        <v>#VALUE!</v>
      </c>
      <c r="D31" s="8" t="s">
        <v>88</v>
      </c>
      <c r="H31" s="255"/>
    </row>
    <row r="32" spans="1:8" ht="15.75" thickBot="1" x14ac:dyDescent="0.35">
      <c r="H32" s="255"/>
    </row>
    <row r="33" spans="1:8" x14ac:dyDescent="0.3">
      <c r="A33" s="127"/>
      <c r="B33" s="36" t="s">
        <v>306</v>
      </c>
      <c r="C33" s="38"/>
      <c r="D33" s="12"/>
      <c r="H33" s="255"/>
    </row>
    <row r="34" spans="1:8" x14ac:dyDescent="0.3">
      <c r="A34" s="127"/>
      <c r="B34" s="48" t="s">
        <v>95</v>
      </c>
      <c r="C34" s="106" t="e">
        <f>'Test Data Inputs'!$C$16</f>
        <v>#VALUE!</v>
      </c>
      <c r="D34" s="8" t="s">
        <v>53</v>
      </c>
      <c r="H34" s="255"/>
    </row>
    <row r="35" spans="1:8" ht="15.75" thickBot="1" x14ac:dyDescent="0.35">
      <c r="A35" s="127"/>
      <c r="B35" s="13" t="s">
        <v>472</v>
      </c>
      <c r="C35" s="107" t="str">
        <f>'Calculations -Water Consumption'!C14</f>
        <v/>
      </c>
      <c r="D35" s="8" t="s">
        <v>102</v>
      </c>
      <c r="H35" s="255"/>
    </row>
    <row r="36" spans="1:8" ht="15.75" thickBot="1" x14ac:dyDescent="0.35">
      <c r="H36" s="255"/>
    </row>
    <row r="37" spans="1:8" ht="15.75" thickBot="1" x14ac:dyDescent="0.35">
      <c r="B37" s="23" t="s">
        <v>94</v>
      </c>
      <c r="C37" s="25"/>
      <c r="D37" s="12"/>
      <c r="H37" s="255"/>
    </row>
    <row r="38" spans="1:8" x14ac:dyDescent="0.3">
      <c r="B38" s="391" t="s">
        <v>95</v>
      </c>
      <c r="C38" s="392" t="e">
        <f>'Test Data Inputs'!$C$16</f>
        <v>#VALUE!</v>
      </c>
      <c r="D38" s="12" t="s">
        <v>53</v>
      </c>
      <c r="H38" s="255"/>
    </row>
    <row r="39" spans="1:8" x14ac:dyDescent="0.3">
      <c r="B39" s="39" t="s">
        <v>467</v>
      </c>
      <c r="C39" s="106">
        <f>SUM(C40:C41)</f>
        <v>0</v>
      </c>
      <c r="D39" s="12" t="s">
        <v>88</v>
      </c>
      <c r="H39" s="255"/>
    </row>
    <row r="40" spans="1:8" x14ac:dyDescent="0.3">
      <c r="B40" s="390" t="s">
        <v>468</v>
      </c>
      <c r="C40" s="106" t="str">
        <f>'Calculations - Hot Water Energy'!$C$14</f>
        <v/>
      </c>
      <c r="D40" s="12" t="s">
        <v>88</v>
      </c>
      <c r="H40" s="255"/>
    </row>
    <row r="41" spans="1:8" x14ac:dyDescent="0.3">
      <c r="B41" s="390" t="s">
        <v>469</v>
      </c>
      <c r="C41" s="106" t="str">
        <f>'Calculations - Machine Elec'!$C$14</f>
        <v/>
      </c>
      <c r="D41" s="12" t="s">
        <v>88</v>
      </c>
      <c r="H41" s="255"/>
    </row>
    <row r="42" spans="1:8" ht="15.75" thickBot="1" x14ac:dyDescent="0.35">
      <c r="B42" s="13" t="s">
        <v>470</v>
      </c>
      <c r="C42" s="107" t="str">
        <f>'Calculations - Dryer Energy'!$C$14</f>
        <v/>
      </c>
      <c r="D42" s="12" t="s">
        <v>88</v>
      </c>
      <c r="H42" s="255"/>
    </row>
    <row r="43" spans="1:8" ht="15.75" thickBot="1" x14ac:dyDescent="0.35">
      <c r="H43" s="255"/>
    </row>
    <row r="44" spans="1:8" x14ac:dyDescent="0.3">
      <c r="B44" s="36" t="s">
        <v>101</v>
      </c>
      <c r="C44" s="38"/>
      <c r="D44" s="12"/>
      <c r="H44" s="255"/>
    </row>
    <row r="45" spans="1:8" x14ac:dyDescent="0.3">
      <c r="B45" s="48" t="s">
        <v>95</v>
      </c>
      <c r="C45" s="111" t="e">
        <f>'Test Data Inputs'!$C$16</f>
        <v>#VALUE!</v>
      </c>
      <c r="D45" s="12" t="s">
        <v>53</v>
      </c>
      <c r="H45" s="255"/>
    </row>
    <row r="46" spans="1:8" ht="15.75" thickBot="1" x14ac:dyDescent="0.35">
      <c r="B46" s="49" t="s">
        <v>473</v>
      </c>
      <c r="C46" s="107" t="str">
        <f>'Calculations -Water Consumption'!C17</f>
        <v/>
      </c>
      <c r="D46" s="12" t="s">
        <v>102</v>
      </c>
      <c r="H46" s="255"/>
    </row>
    <row r="47" spans="1:8" x14ac:dyDescent="0.3">
      <c r="H47" s="255"/>
    </row>
    <row r="48" spans="1:8" x14ac:dyDescent="0.3">
      <c r="A48" s="255"/>
      <c r="B48" s="255"/>
      <c r="C48" s="255"/>
      <c r="D48" s="255"/>
      <c r="E48" s="255"/>
      <c r="F48" s="255"/>
      <c r="G48" s="255"/>
      <c r="H48" s="255"/>
    </row>
  </sheetData>
  <sheetProtection password="CA26" sheet="1" objects="1" scenarios="1" selectLockedCells="1"/>
  <mergeCells count="7">
    <mergeCell ref="C8:D8"/>
    <mergeCell ref="B2:D2"/>
    <mergeCell ref="C7:D7"/>
    <mergeCell ref="C3:D3"/>
    <mergeCell ref="C4:D4"/>
    <mergeCell ref="C5:D5"/>
    <mergeCell ref="C6:D6"/>
  </mergeCells>
  <hyperlinks>
    <hyperlink ref="F5" location="Instructions!C35" display="Back to Instructions tab"/>
  </hyperlinks>
  <pageMargins left="0.7" right="0.7" top="0.75" bottom="0.75" header="0.3" footer="0.3"/>
  <pageSetup orientation="landscape" horizontalDpi="200" verticalDpi="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DocumentType xmlns="fa504290-48b0-421f-a269-8aa9478176e6"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4902EE12A29B44EA38DDA9853BB1AA8" ma:contentTypeVersion="5" ma:contentTypeDescription="Create a new document." ma:contentTypeScope="" ma:versionID="c8dae7b82d2d0f0a3fd97d37d92f2969">
  <xsd:schema xmlns:xsd="http://www.w3.org/2001/XMLSchema" xmlns:xs="http://www.w3.org/2001/XMLSchema" xmlns:p="http://schemas.microsoft.com/office/2006/metadata/properties" xmlns:ns2="fa504290-48b0-421f-a269-8aa9478176e6" targetNamespace="http://schemas.microsoft.com/office/2006/metadata/properties" ma:root="true" ma:fieldsID="9fc31efdddfdbff76d94c40b5652f649" ns2:_="">
    <xsd:import namespace="fa504290-48b0-421f-a269-8aa9478176e6"/>
    <xsd:element name="properties">
      <xsd:complexType>
        <xsd:sequence>
          <xsd:element name="documentManagement">
            <xsd:complexType>
              <xsd:all>
                <xsd:element ref="ns2:DocumentTyp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a504290-48b0-421f-a269-8aa9478176e6" elementFormDefault="qualified">
    <xsd:import namespace="http://schemas.microsoft.com/office/2006/documentManagement/types"/>
    <xsd:import namespace="http://schemas.microsoft.com/office/infopath/2007/PartnerControls"/>
    <xsd:element name="DocumentType" ma:index="8" nillable="true" ma:displayName="Document Type" ma:description="Please select the type of document you are uploading." ma:format="Dropdown" ma:internalName="DocumentType">
      <xsd:simpleType>
        <xsd:restriction base="dms:Choice">
          <xsd:enumeration value="Company/Client Information"/>
          <xsd:enumeration value="Correspondence"/>
          <xsd:enumeration value="Engagement Letter/Contract/Agreement"/>
          <xsd:enumeration value="Engagement Summary"/>
          <xsd:enumeration value="Financial Models"/>
          <xsd:enumeration value="Frequently Asked Question"/>
          <xsd:enumeration value="Methodology/Approach"/>
          <xsd:enumeration value="Policy/Procedure"/>
          <xsd:enumeration value="Presentation"/>
          <xsd:enumeration value="Proposal"/>
          <xsd:enumeration value="Qualifications/Statement of Qualifications"/>
          <xsd:enumeration value="Research"/>
          <xsd:enumeration value="Statement of Work"/>
          <xsd:enumeration value="Template/Example"/>
          <xsd:enumeration value="Training Materials"/>
          <xsd:enumeration value="Valuation Reports"/>
          <xsd:enumeration value="White Papers and Thought Leadership"/>
          <xsd:enumeration value="Work Product - Deliverable"/>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EB4FBC7-32F1-44DE-93D8-0FF2209142FA}">
  <ds:schemaRefs>
    <ds:schemaRef ds:uri="http://www.w3.org/XML/1998/namespace"/>
    <ds:schemaRef ds:uri="http://schemas.openxmlformats.org/package/2006/metadata/core-properties"/>
    <ds:schemaRef ds:uri="http://purl.org/dc/dcmitype/"/>
    <ds:schemaRef ds:uri="fa504290-48b0-421f-a269-8aa9478176e6"/>
    <ds:schemaRef ds:uri="http://schemas.microsoft.com/office/2006/documentManagement/types"/>
    <ds:schemaRef ds:uri="http://purl.org/dc/elements/1.1/"/>
    <ds:schemaRef ds:uri="http://schemas.microsoft.com/office/2006/metadata/properties"/>
    <ds:schemaRef ds:uri="http://schemas.microsoft.com/office/infopath/2007/PartnerControls"/>
    <ds:schemaRef ds:uri="http://purl.org/dc/terms/"/>
  </ds:schemaRefs>
</ds:datastoreItem>
</file>

<file path=customXml/itemProps2.xml><?xml version="1.0" encoding="utf-8"?>
<ds:datastoreItem xmlns:ds="http://schemas.openxmlformats.org/officeDocument/2006/customXml" ds:itemID="{725A5BAB-FF01-4703-A594-A51480CC0937}">
  <ds:schemaRefs>
    <ds:schemaRef ds:uri="http://schemas.microsoft.com/sharepoint/v3/contenttype/forms"/>
  </ds:schemaRefs>
</ds:datastoreItem>
</file>

<file path=customXml/itemProps3.xml><?xml version="1.0" encoding="utf-8"?>
<ds:datastoreItem xmlns:ds="http://schemas.openxmlformats.org/officeDocument/2006/customXml" ds:itemID="{685FA937-0E61-473A-96CC-65971250400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a504290-48b0-421f-a269-8aa9478176e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20</vt:i4>
      </vt:variant>
    </vt:vector>
  </HeadingPairs>
  <TitlesOfParts>
    <vt:vector size="38" baseType="lpstr">
      <vt:lpstr>Instructions</vt:lpstr>
      <vt:lpstr>General Info &amp; Test Results</vt:lpstr>
      <vt:lpstr>Setup &amp; Instrumentation</vt:lpstr>
      <vt:lpstr>Photos</vt:lpstr>
      <vt:lpstr>Test Conditions</vt:lpstr>
      <vt:lpstr>Test Data Inputs</vt:lpstr>
      <vt:lpstr>User Adjustable Adaptive Fill</vt:lpstr>
      <vt:lpstr>Report Sign-Off Block</vt:lpstr>
      <vt:lpstr>Calculations - Metrics</vt:lpstr>
      <vt:lpstr>Calculations - Low-Power Mode</vt:lpstr>
      <vt:lpstr>Calculations -Water Consumption</vt:lpstr>
      <vt:lpstr>Calculations - Dryer Energy</vt:lpstr>
      <vt:lpstr>Calculations - Machine Elec</vt:lpstr>
      <vt:lpstr>Calculations - Hot Water Energy</vt:lpstr>
      <vt:lpstr>Calculations - RMC</vt:lpstr>
      <vt:lpstr>Tables</vt:lpstr>
      <vt:lpstr>Drop-Downs</vt:lpstr>
      <vt:lpstr>Version Control</vt:lpstr>
      <vt:lpstr>Favg_adaptive</vt:lpstr>
      <vt:lpstr>FillControl</vt:lpstr>
      <vt:lpstr>Fmax_adaptive</vt:lpstr>
      <vt:lpstr>Fmax_manual</vt:lpstr>
      <vt:lpstr>Fmin_adaptive</vt:lpstr>
      <vt:lpstr>Fmin_manual</vt:lpstr>
      <vt:lpstr>LotNumber</vt:lpstr>
      <vt:lpstr>LowPowerModes</vt:lpstr>
      <vt:lpstr>ProductClasses</vt:lpstr>
      <vt:lpstr>TUFc</vt:lpstr>
      <vt:lpstr>TUFh</vt:lpstr>
      <vt:lpstr>TUFm</vt:lpstr>
      <vt:lpstr>TUFw</vt:lpstr>
      <vt:lpstr>TUFww</vt:lpstr>
      <vt:lpstr>UniformTemp</vt:lpstr>
      <vt:lpstr>WarmColdCycles</vt:lpstr>
      <vt:lpstr>WarmWarmCycles</vt:lpstr>
      <vt:lpstr>WaterTemp</vt:lpstr>
      <vt:lpstr>Yes_No</vt:lpstr>
      <vt:lpstr>Yes_Yes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Timothy Sutherland</dc:creator>
  <cp:lastModifiedBy>Carlisle</cp:lastModifiedBy>
  <dcterms:created xsi:type="dcterms:W3CDTF">2012-06-20T12:41:24Z</dcterms:created>
  <dcterms:modified xsi:type="dcterms:W3CDTF">2016-05-06T15:43:57Z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0x01010034902EE12A29B44EA38DDA9853BB1AA8</vt:lpwstr>
  </property>
</Properties>
</file>