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oe\dfsfr\HOME_FORS2\Nay.Chehab\My Documents\WPCC\"/>
    </mc:Choice>
  </mc:AlternateContent>
  <bookViews>
    <workbookView xWindow="0" yWindow="0" windowWidth="12540" windowHeight="5295" firstSheet="1" activeTab="2"/>
  </bookViews>
  <sheets>
    <sheet name="Sheet3 (2)" sheetId="3" state="hidden" r:id="rId1"/>
    <sheet name="Instructions" sheetId="7" r:id="rId2"/>
    <sheet name="EVSE Reimbursement Tool" sheetId="6" r:id="rId3"/>
  </sheets>
  <definedNames>
    <definedName name="_xlnm.Print_Area" localSheetId="2">'EVSE Reimbursement Tool'!$A$1:$L$16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1" i="6" l="1"/>
  <c r="J7" i="6" l="1"/>
  <c r="K7" i="6" s="1"/>
  <c r="J10" i="6"/>
  <c r="K10" i="6" s="1"/>
  <c r="L10" i="6" l="1"/>
  <c r="L7" i="6"/>
  <c r="J11" i="6"/>
  <c r="K11" i="6" s="1"/>
  <c r="J9" i="6"/>
  <c r="K9" i="6" s="1"/>
  <c r="J8" i="6"/>
  <c r="K8" i="6" s="1"/>
  <c r="J6" i="6"/>
  <c r="K6" i="6" s="1"/>
  <c r="J5" i="6"/>
  <c r="K5" i="6" s="1"/>
  <c r="J4" i="6"/>
  <c r="K4" i="6" l="1"/>
  <c r="L4" i="6" s="1"/>
  <c r="L9" i="6"/>
  <c r="L8" i="6"/>
  <c r="L6" i="6"/>
  <c r="L5" i="6"/>
  <c r="K21" i="3" l="1"/>
  <c r="L21" i="3"/>
  <c r="K20" i="3"/>
  <c r="L20" i="3"/>
  <c r="K19" i="3"/>
  <c r="L17" i="3"/>
</calcChain>
</file>

<file path=xl/sharedStrings.xml><?xml version="1.0" encoding="utf-8"?>
<sst xmlns="http://schemas.openxmlformats.org/spreadsheetml/2006/main" count="99" uniqueCount="87">
  <si>
    <t>Installation Cost per EVSE *</t>
  </si>
  <si>
    <t>Hardware Cost per EVSE**</t>
  </si>
  <si>
    <t>Electricity Cost per EVSE per Day</t>
  </si>
  <si>
    <t>Total Biweekly fee per Employee per EVSE</t>
  </si>
  <si>
    <t>$300-1,000</t>
  </si>
  <si>
    <t>$1,000-3,000</t>
  </si>
  <si>
    <t>$500-1,000</t>
  </si>
  <si>
    <t>$1,200-1,700</t>
  </si>
  <si>
    <t>$1,700-2,700</t>
  </si>
  <si>
    <t>$3,000-6,000</t>
  </si>
  <si>
    <t>DCFC</t>
  </si>
  <si>
    <t>$10,000-40,000</t>
  </si>
  <si>
    <t xml:space="preserve">40 year model, have the equipment replaced 3 times. </t>
  </si>
  <si>
    <t>Just look at first 10 years, only pay for the 25% of the installation.</t>
  </si>
  <si>
    <t>Cost report cite</t>
  </si>
  <si>
    <t>O&amp;M Cost per EVSE per Day</t>
  </si>
  <si>
    <t>Hardware, page 12, installation page 18</t>
  </si>
  <si>
    <t>Hardware, Figure 5, page 12; average range from Fig 7 page 18</t>
  </si>
  <si>
    <t>$1,000-4,000</t>
  </si>
  <si>
    <t>Hardware, Figure 5, page 12, installation page 18</t>
  </si>
  <si>
    <t>$8,500-20,000</t>
  </si>
  <si>
    <t xml:space="preserve">Level 1 EVSE, Level 2 EVSE &amp; DCFC Scenario </t>
  </si>
  <si>
    <t>* Installation lifetime 30 or 45 years; assumes no major electrical service upgrade is needed</t>
  </si>
  <si>
    <t>Hardware, page 12; installation page 19</t>
  </si>
  <si>
    <t>$300-800</t>
  </si>
  <si>
    <t>Hardware page 10+12 , installation page 18</t>
  </si>
  <si>
    <t>** Hardware lifetime 10 years; with single port charging cord</t>
  </si>
  <si>
    <t>Basic Pedestal Level 2 EVSE</t>
  </si>
  <si>
    <t xml:space="preserve">Basic Wall Mount Level 2 EVSE </t>
  </si>
  <si>
    <t>Basic Pedestal Level 1 EVSE</t>
  </si>
  <si>
    <t>Basic Wall Mount Level 1 EVSE</t>
  </si>
  <si>
    <t>Pedestal Level 2 with minimal networked features</t>
  </si>
  <si>
    <t>Pedestal Level 2 with advanced networked features</t>
  </si>
  <si>
    <t>Demand charges: $0-2,000/month</t>
  </si>
  <si>
    <t>Network fee: $100-900/month</t>
  </si>
  <si>
    <t>Service Fees on GSA schedule as of July 2016</t>
  </si>
  <si>
    <t>Notes</t>
  </si>
  <si>
    <t>Source</t>
  </si>
  <si>
    <t>Assumes no major electrical service upgrade is needed</t>
  </si>
  <si>
    <t>Assumes single port cordset</t>
  </si>
  <si>
    <t xml:space="preserve">Average U.S. one-way commute </t>
  </si>
  <si>
    <t>2009 National Highway Transportation Survey, nhts.ornl.gov</t>
  </si>
  <si>
    <t>Assumes 10 working days per biweekly period</t>
  </si>
  <si>
    <t>Average commercial customer price; assumes no demand charges.</t>
  </si>
  <si>
    <t>Installation lifetime (years)</t>
  </si>
  <si>
    <t>Hardware lifetime (years)</t>
  </si>
  <si>
    <t>Commute distance (miles)</t>
  </si>
  <si>
    <t>PEV Efficiency (miles/kWh)</t>
  </si>
  <si>
    <t>Electricity Price (cents/kWh)</t>
  </si>
  <si>
    <t>Billing period (days)</t>
  </si>
  <si>
    <t>Average monthly service fee on GSA Schedule, July 2016</t>
  </si>
  <si>
    <t>Electric utilities have estimated the lifetime of installing new electric infrastructure and distribution service to EVSE as 40 years (Southern California Edison, October 2014, Prepared Testimony in Support of Southern California Edison Company’s Charge Ready Application: Volume 02 – Phase 1 Charge Ready and Market Education Pilot), 50 years (San Diego Gas &amp; Electric, April 2014, Prepared Direct Testimony of Jonathan B. Atun Chapter 4: on Behalf of San Diego Gas &amp; Electric Comp) and 44 years (Pacific Gas &amp; Electric Company, February 2015, Pacific Gas &amp; Electric Company Electric Vehicle Infrastructure and Education Program Prepared Testimony).</t>
  </si>
  <si>
    <t>U.S. Department of Energy, November 2015, Costs Associated with Non-Residential Electric Vehicle Supply Equipment, http://www.afdc.energy.gov/uploads/publication/evse_cost_report_2015.pdf.</t>
  </si>
  <si>
    <t xml:space="preserve">Scenario informed by pricing on GSA Schedule, costs reported in GSA Office of Fleet Management's 2014 Electric Vehicle Pilot, and "Costs Associated with Non-Residential Electric Vehicle Supply Equipment," http://www.afdc.energy.gov/uploads/publication/evse_cost_report_2015.pdf </t>
  </si>
  <si>
    <t>For more information, see: Workplace Charging Management Policies: Sharing, http://energy.gov/eere/vehicles/workplace-charging-management-policies-sharing</t>
  </si>
  <si>
    <t>Energy Information Administration, 2015, www.eia.gov/electricity/monthly/epm_table_grapher.cfm</t>
  </si>
  <si>
    <t>Idaho National Laboratory, June 2014, Workplace Charging Case Study:
Charging Station Utilization at a Work Site with AC Level 1, AC Level 2, and DC Fast Charging Units, https://avt.inl.gov/sites/default/files/pdf/EVProj/WorkplaceEVSEUtilizationAtFacebookJun2014.pdf</t>
  </si>
  <si>
    <t xml:space="preserve">Idaho National Laboratory found that a DCFC EVSE at a workplace in California was typically used between 2-6 times per workday </t>
  </si>
  <si>
    <t xml:space="preserve">Electric Vehicle Supply Equipment (EVSE) Reimbursement Tool to Support Federal Agency Implementation of Workplace Charging </t>
  </si>
  <si>
    <t>Assumptions</t>
  </si>
  <si>
    <t>Level 1 EVSE authorized users charging per day</t>
  </si>
  <si>
    <t>Level 2 EVSE authorized users charging per day</t>
  </si>
  <si>
    <t>DCFC EVSE authorized users charging per day</t>
  </si>
  <si>
    <t>Hardware cost (dollars)</t>
  </si>
  <si>
    <t>Installation cost (dollars)</t>
  </si>
  <si>
    <t>--</t>
  </si>
  <si>
    <t>Electricity Cost per Employee per Day</t>
  </si>
  <si>
    <t>Example Scenarios: 
Level 1 EVSE, Level 2 EVSE 
&amp; DCFC EVSE</t>
  </si>
  <si>
    <t>Assumes a policy is in place to limit authorized user charging to half day session so two PEVs can charge in one workday at Level 2 EVSE</t>
  </si>
  <si>
    <t>Assumes policy is to have one authorized user charge per day at Level 1 EVSE</t>
  </si>
  <si>
    <t>Fee only considered for networked EVSE</t>
  </si>
  <si>
    <t>Networked EVSE service fee (dollars/year)</t>
  </si>
  <si>
    <t>Networked Pedestal Level 2 EVSE</t>
  </si>
  <si>
    <t>Networked DCFC EVSE</t>
  </si>
  <si>
    <t>Daily fee per Employee</t>
  </si>
  <si>
    <t>Total Biweekly fee per Employee</t>
  </si>
  <si>
    <t>Installation Cost to Reimburse per EVSE</t>
  </si>
  <si>
    <t>Hardware Cost to Reimburse per EVSE</t>
  </si>
  <si>
    <t>Agencies may choose to obtain reimbursement for additional service fees for provision of EVSE</t>
  </si>
  <si>
    <t>Additional service fees (dollars/year)</t>
  </si>
  <si>
    <t xml:space="preserve">Instructions for Electric Vehicle Supply Equipment (EVSE) Reimbursement Tool to Support Federal Agency Implementation of Workplace Charging </t>
  </si>
  <si>
    <t xml:space="preserve"> U.S. Department of Energy, www.fueleconomy.gov</t>
  </si>
  <si>
    <t>Average efficiency of 2015 PEV models</t>
  </si>
  <si>
    <t>Enter cost in scenario table</t>
  </si>
  <si>
    <r>
      <t xml:space="preserve">Fixing America’s Surface Transportation Act (FAST Act) authorizes the General Services Administration (GSA) and other Federal agencies to install, operate and maintain plug-in electric vehicle (PEV) charging stations for privately owned PEVs in parking areas used by Federal employees and authorized users, and requires the collection of fees to recover these costs. The provision of PEV charging stations at the workplace can reduce greenhouse gas (GHG) emissions by encouraging the displacement of commuters’ petroleum fuel with lower-emission electricity.  Executive Order 13693 section 7(f) instructs the Federal government to consider the development of policies to promote sustainable commuting and work related travel practices including workplace vehicle charging for Federal employees, where consistent with agency authority and Federal appropriations law.
This tool supports the implementation of Executive Order 13693 by providing an approach for a uniform fee for the use of existing and new hard-wired electric vehicle supply (EVSE) with cordsets including AC Level 1 EVSE, AC Level 2 EVSE, or direct current (DC) fast charging EVSE, for the purposes of seeking reimbursement under the FAST Act. The sampe costs and associated reimbursement fees shown in this tool should be used for the purposes of preliminary investigation of establishing a workplace charging program and not as a tool for estimating the cost of an individual project.
By editing the </t>
    </r>
    <r>
      <rPr>
        <u/>
        <sz val="11"/>
        <color theme="1"/>
        <rFont val="Calibri"/>
        <family val="2"/>
        <scheme val="minor"/>
      </rPr>
      <t>yellow cells</t>
    </r>
    <r>
      <rPr>
        <sz val="11"/>
        <color theme="1"/>
        <rFont val="Calibri"/>
        <family val="2"/>
        <scheme val="minor"/>
      </rPr>
      <t xml:space="preserve"> this tool, Federal agencies can modify variables such as hardware cost, installation cost, number of expected users, and service fees to estimate the total biweekly or daily fees that they will need to assess each authorized user based on their specific charging scenario. 
</t>
    </r>
  </si>
  <si>
    <r>
      <t xml:space="preserve">Basic Wall Mount Level 2 EVSE </t>
    </r>
    <r>
      <rPr>
        <i/>
        <sz val="10"/>
        <color theme="1"/>
        <rFont val="Calibri"/>
        <family val="2"/>
        <scheme val="minor"/>
      </rPr>
      <t>installed  before 12/04/15, or installed primarily for use by Federal agency fleet vehicles or installed pursuant to appropriations for the purpose of installing EVSE</t>
    </r>
  </si>
  <si>
    <r>
      <t xml:space="preserve">Networked Pedestal Level 2 EVSE </t>
    </r>
    <r>
      <rPr>
        <i/>
        <sz val="10"/>
        <color theme="1"/>
        <rFont val="Calibri"/>
        <family val="2"/>
        <scheme val="minor"/>
      </rPr>
      <t>installed  before 12/04/15, or installed primarily for use by Federal agency fleet vehicles or installed pursuant to appropriations for the purpose of installing EVSE</t>
    </r>
  </si>
</sst>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6" formatCode="&quot;$&quot;#,##0_);[Red]\(&quot;$&quot;#,##0\)"/>
    <numFmt numFmtId="8" formatCode="&quot;$&quot;#,##0.00_);[Red]\(&quot;$&quot;#,##0.00\)"/>
    <numFmt numFmtId="44" formatCode="_(&quot;$&quot;* #,##0.00_);_(&quot;$&quot;* \(#,##0.00\);_(&quot;$&quot;* &quot;-&quot;??_);_(@_)"/>
    <numFmt numFmtId="164" formatCode="&quot;$&quot;#,##0.00"/>
    <numFmt numFmtId="165" formatCode="&quot;$&quot;#,##0.0000"/>
  </numFmts>
  <fonts count="10" x14ac:knownFonts="1">
    <font>
      <sz val="11"/>
      <color theme="1"/>
      <name val="Calibri"/>
      <family val="2"/>
      <scheme val="minor"/>
    </font>
    <font>
      <sz val="10"/>
      <color theme="1"/>
      <name val="Calibri"/>
      <family val="2"/>
      <scheme val="minor"/>
    </font>
    <font>
      <sz val="10"/>
      <name val="Calibri"/>
      <family val="2"/>
      <scheme val="minor"/>
    </font>
    <font>
      <sz val="11"/>
      <color theme="1"/>
      <name val="Calibri"/>
      <family val="2"/>
      <scheme val="minor"/>
    </font>
    <font>
      <sz val="9"/>
      <color theme="1"/>
      <name val="Calibri"/>
      <family val="2"/>
      <scheme val="minor"/>
    </font>
    <font>
      <b/>
      <sz val="11"/>
      <color theme="1"/>
      <name val="Calibri"/>
      <family val="2"/>
      <scheme val="minor"/>
    </font>
    <font>
      <b/>
      <sz val="13"/>
      <name val="Calibri"/>
      <family val="2"/>
      <scheme val="minor"/>
    </font>
    <font>
      <i/>
      <sz val="10"/>
      <color theme="1"/>
      <name val="Calibri"/>
      <family val="2"/>
      <scheme val="minor"/>
    </font>
    <font>
      <sz val="9"/>
      <name val="Calibri"/>
      <family val="2"/>
      <scheme val="minor"/>
    </font>
    <font>
      <u/>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4" tint="0.79998168889431442"/>
        <bgColor indexed="64"/>
      </patternFill>
    </fill>
  </fills>
  <borders count="22">
    <border>
      <left/>
      <right/>
      <top/>
      <bottom/>
      <diagonal/>
    </border>
    <border>
      <left style="thick">
        <color indexed="64"/>
      </left>
      <right/>
      <top/>
      <bottom style="thick">
        <color indexed="64"/>
      </bottom>
      <diagonal/>
    </border>
    <border>
      <left/>
      <right style="thick">
        <color indexed="64"/>
      </right>
      <top/>
      <bottom style="thick">
        <color indexed="64"/>
      </bottom>
      <diagonal/>
    </border>
    <border>
      <left style="thick">
        <color indexed="64"/>
      </left>
      <right style="thick">
        <color indexed="64"/>
      </right>
      <top style="thick">
        <color indexed="64"/>
      </top>
      <bottom/>
      <diagonal/>
    </border>
    <border>
      <left style="thick">
        <color indexed="64"/>
      </left>
      <right style="thick">
        <color indexed="64"/>
      </right>
      <top/>
      <bottom style="thick">
        <color indexed="64"/>
      </bottom>
      <diagonal/>
    </border>
    <border>
      <left style="thick">
        <color indexed="64"/>
      </left>
      <right style="thick">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s>
  <cellStyleXfs count="2">
    <xf numFmtId="0" fontId="0" fillId="0" borderId="0"/>
    <xf numFmtId="44" fontId="3" fillId="0" borderId="0" applyFont="0" applyFill="0" applyBorder="0" applyAlignment="0" applyProtection="0"/>
  </cellStyleXfs>
  <cellXfs count="56">
    <xf numFmtId="0" fontId="0" fillId="0" borderId="0" xfId="0"/>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2" xfId="0" applyFont="1" applyBorder="1" applyAlignment="1">
      <alignment vertical="center" wrapText="1"/>
    </xf>
    <xf numFmtId="6" fontId="1" fillId="0" borderId="2" xfId="0" applyNumberFormat="1" applyFont="1" applyBorder="1" applyAlignment="1">
      <alignment horizontal="left" vertical="center" wrapText="1"/>
    </xf>
    <xf numFmtId="0" fontId="1" fillId="0" borderId="5" xfId="0" applyFont="1" applyFill="1" applyBorder="1" applyAlignment="1">
      <alignment horizontal="center" vertical="center" wrapText="1"/>
    </xf>
    <xf numFmtId="0" fontId="2" fillId="0" borderId="2" xfId="0" applyFont="1" applyBorder="1" applyAlignment="1">
      <alignment vertical="center" wrapText="1"/>
    </xf>
    <xf numFmtId="0" fontId="1" fillId="0" borderId="0" xfId="0" applyFont="1"/>
    <xf numFmtId="8" fontId="1" fillId="2" borderId="2" xfId="0" applyNumberFormat="1" applyFont="1" applyFill="1" applyBorder="1" applyAlignment="1">
      <alignment horizontal="left" vertical="center" wrapText="1"/>
    </xf>
    <xf numFmtId="0" fontId="1" fillId="2" borderId="2" xfId="0" applyFont="1" applyFill="1" applyBorder="1" applyAlignment="1">
      <alignment vertical="center" wrapText="1"/>
    </xf>
    <xf numFmtId="1" fontId="0" fillId="0" borderId="0" xfId="0" applyNumberFormat="1"/>
    <xf numFmtId="0" fontId="0" fillId="0" borderId="0" xfId="0" applyBorder="1"/>
    <xf numFmtId="0" fontId="4" fillId="0" borderId="0" xfId="0" applyFont="1" applyBorder="1" applyAlignment="1">
      <alignment wrapText="1"/>
    </xf>
    <xf numFmtId="0" fontId="4" fillId="0" borderId="0" xfId="0" applyFont="1" applyAlignment="1">
      <alignment wrapText="1"/>
    </xf>
    <xf numFmtId="0" fontId="4" fillId="0" borderId="0" xfId="0" applyFont="1" applyFill="1" applyBorder="1" applyAlignment="1">
      <alignment wrapText="1"/>
    </xf>
    <xf numFmtId="0" fontId="8" fillId="3" borderId="6" xfId="0" applyFont="1" applyFill="1" applyBorder="1" applyAlignment="1">
      <alignment horizontal="right" wrapText="1"/>
    </xf>
    <xf numFmtId="0" fontId="8" fillId="3" borderId="13" xfId="0" applyFont="1" applyFill="1" applyBorder="1" applyAlignment="1">
      <alignment horizontal="right" wrapText="1"/>
    </xf>
    <xf numFmtId="0" fontId="5" fillId="4" borderId="7" xfId="0" applyFont="1" applyFill="1" applyBorder="1"/>
    <xf numFmtId="0" fontId="5" fillId="4" borderId="8" xfId="0" applyFont="1" applyFill="1" applyBorder="1"/>
    <xf numFmtId="0" fontId="5" fillId="4" borderId="9" xfId="0" applyFont="1" applyFill="1" applyBorder="1"/>
    <xf numFmtId="0" fontId="4" fillId="4" borderId="10" xfId="0" applyFont="1" applyFill="1" applyBorder="1" applyAlignment="1">
      <alignment wrapText="1"/>
    </xf>
    <xf numFmtId="0" fontId="4" fillId="4" borderId="6" xfId="0" applyFont="1" applyFill="1" applyBorder="1" applyAlignment="1">
      <alignment wrapText="1"/>
    </xf>
    <xf numFmtId="0" fontId="4" fillId="4" borderId="11" xfId="0" applyFont="1" applyFill="1" applyBorder="1" applyAlignment="1">
      <alignment wrapText="1"/>
    </xf>
    <xf numFmtId="164" fontId="1" fillId="4" borderId="6" xfId="1" applyNumberFormat="1" applyFont="1" applyFill="1" applyBorder="1" applyAlignment="1">
      <alignment horizontal="right" wrapText="1"/>
    </xf>
    <xf numFmtId="0" fontId="4" fillId="4" borderId="12" xfId="0" applyFont="1" applyFill="1" applyBorder="1" applyAlignment="1">
      <alignment wrapText="1"/>
    </xf>
    <xf numFmtId="0" fontId="4" fillId="4" borderId="13" xfId="0" applyFont="1" applyFill="1" applyBorder="1" applyAlignment="1">
      <alignment wrapText="1"/>
    </xf>
    <xf numFmtId="0" fontId="4" fillId="4" borderId="14" xfId="0" applyFont="1" applyFill="1" applyBorder="1" applyAlignment="1">
      <alignment wrapText="1"/>
    </xf>
    <xf numFmtId="44" fontId="5" fillId="4" borderId="8" xfId="1" applyFont="1" applyFill="1" applyBorder="1" applyAlignment="1">
      <alignment horizontal="center" vertical="center" wrapText="1"/>
    </xf>
    <xf numFmtId="44" fontId="5" fillId="4" borderId="9" xfId="1" applyFont="1" applyFill="1" applyBorder="1" applyAlignment="1">
      <alignment horizontal="center" vertical="center" wrapText="1"/>
    </xf>
    <xf numFmtId="0" fontId="1" fillId="4" borderId="10" xfId="0" applyFont="1" applyFill="1" applyBorder="1" applyAlignment="1">
      <alignment horizontal="center" wrapText="1"/>
    </xf>
    <xf numFmtId="0" fontId="1" fillId="4" borderId="6" xfId="0" applyFont="1" applyFill="1" applyBorder="1" applyAlignment="1">
      <alignment wrapText="1"/>
    </xf>
    <xf numFmtId="164" fontId="2" fillId="4" borderId="11" xfId="0" applyNumberFormat="1" applyFont="1" applyFill="1" applyBorder="1" applyAlignment="1">
      <alignment horizontal="right"/>
    </xf>
    <xf numFmtId="0" fontId="1" fillId="4" borderId="19" xfId="0" applyFont="1" applyFill="1" applyBorder="1" applyAlignment="1">
      <alignment wrapText="1"/>
    </xf>
    <xf numFmtId="0" fontId="1" fillId="4" borderId="18" xfId="0" applyFont="1" applyFill="1" applyBorder="1" applyAlignment="1">
      <alignment horizontal="center" wrapText="1"/>
    </xf>
    <xf numFmtId="0" fontId="1" fillId="4" borderId="12" xfId="0" applyFont="1" applyFill="1" applyBorder="1" applyAlignment="1">
      <alignment horizontal="center" wrapText="1"/>
    </xf>
    <xf numFmtId="0" fontId="1" fillId="4" borderId="13" xfId="0" applyFont="1" applyFill="1" applyBorder="1" applyAlignment="1">
      <alignment wrapText="1"/>
    </xf>
    <xf numFmtId="164" fontId="1" fillId="4" borderId="13" xfId="1" applyNumberFormat="1" applyFont="1" applyFill="1" applyBorder="1" applyAlignment="1">
      <alignment horizontal="right" wrapText="1"/>
    </xf>
    <xf numFmtId="164" fontId="2" fillId="4" borderId="14" xfId="0" applyNumberFormat="1" applyFont="1" applyFill="1" applyBorder="1" applyAlignment="1">
      <alignment horizontal="right"/>
    </xf>
    <xf numFmtId="0" fontId="4" fillId="3" borderId="6" xfId="0" applyFont="1" applyFill="1" applyBorder="1" applyAlignment="1">
      <alignment horizontal="right" wrapText="1"/>
    </xf>
    <xf numFmtId="164" fontId="1" fillId="3" borderId="6" xfId="1" applyNumberFormat="1" applyFont="1" applyFill="1" applyBorder="1" applyAlignment="1">
      <alignment horizontal="right" wrapText="1"/>
    </xf>
    <xf numFmtId="0" fontId="4" fillId="3" borderId="6" xfId="0" quotePrefix="1" applyFont="1" applyFill="1" applyBorder="1" applyAlignment="1">
      <alignment horizontal="right"/>
    </xf>
    <xf numFmtId="164" fontId="4" fillId="3" borderId="6" xfId="1" applyNumberFormat="1" applyFont="1" applyFill="1" applyBorder="1" applyAlignment="1">
      <alignment horizontal="right" wrapText="1"/>
    </xf>
    <xf numFmtId="0" fontId="6" fillId="4" borderId="20" xfId="0" applyFont="1" applyFill="1" applyBorder="1" applyAlignment="1">
      <alignment horizontal="center" wrapText="1"/>
    </xf>
    <xf numFmtId="0" fontId="0" fillId="4" borderId="21" xfId="0" applyFill="1" applyBorder="1" applyAlignment="1">
      <alignment wrapText="1"/>
    </xf>
    <xf numFmtId="165" fontId="4" fillId="3" borderId="6" xfId="1" applyNumberFormat="1" applyFont="1" applyFill="1" applyBorder="1" applyAlignment="1">
      <alignment horizontal="right" wrapText="1"/>
    </xf>
    <xf numFmtId="164" fontId="2" fillId="3" borderId="6" xfId="1" applyNumberFormat="1" applyFont="1" applyFill="1" applyBorder="1" applyAlignment="1">
      <alignment horizontal="right" wrapText="1"/>
    </xf>
    <xf numFmtId="164" fontId="2" fillId="3" borderId="19" xfId="1" applyNumberFormat="1" applyFont="1" applyFill="1" applyBorder="1" applyAlignment="1">
      <alignment horizontal="right" wrapText="1"/>
    </xf>
    <xf numFmtId="164" fontId="1" fillId="3" borderId="19" xfId="1" applyNumberFormat="1" applyFont="1" applyFill="1" applyBorder="1" applyAlignment="1">
      <alignment horizontal="right" wrapText="1"/>
    </xf>
    <xf numFmtId="164" fontId="1" fillId="3" borderId="13" xfId="1" applyNumberFormat="1" applyFont="1" applyFill="1" applyBorder="1" applyAlignment="1">
      <alignment horizontal="right"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5" fillId="4" borderId="7"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6" fillId="4" borderId="15" xfId="0" applyFont="1" applyFill="1" applyBorder="1" applyAlignment="1">
      <alignment horizontal="center" wrapText="1"/>
    </xf>
    <xf numFmtId="0" fontId="6" fillId="4" borderId="16" xfId="0" applyFont="1" applyFill="1" applyBorder="1" applyAlignment="1">
      <alignment horizontal="center"/>
    </xf>
    <xf numFmtId="0" fontId="6" fillId="4" borderId="17" xfId="0" applyFont="1" applyFill="1" applyBorder="1" applyAlignment="1">
      <alignment horizont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zoomScale="130" zoomScaleNormal="130" workbookViewId="0">
      <selection activeCell="F18" sqref="F18"/>
    </sheetView>
  </sheetViews>
  <sheetFormatPr defaultRowHeight="15" x14ac:dyDescent="0.25"/>
  <cols>
    <col min="1" max="1" width="9.140625" customWidth="1"/>
    <col min="2" max="2" width="33" customWidth="1"/>
    <col min="3" max="7" width="15.42578125" customWidth="1"/>
    <col min="8" max="8" width="4.28515625" customWidth="1"/>
  </cols>
  <sheetData>
    <row r="1" spans="1:8" ht="65.25" thickTop="1" thickBot="1" x14ac:dyDescent="0.3">
      <c r="A1" s="49" t="s">
        <v>21</v>
      </c>
      <c r="B1" s="50"/>
      <c r="C1" s="1" t="s">
        <v>0</v>
      </c>
      <c r="D1" s="1" t="s">
        <v>1</v>
      </c>
      <c r="E1" s="1" t="s">
        <v>15</v>
      </c>
      <c r="F1" s="1" t="s">
        <v>2</v>
      </c>
      <c r="G1" s="1" t="s">
        <v>3</v>
      </c>
      <c r="H1" s="5" t="s">
        <v>14</v>
      </c>
    </row>
    <row r="2" spans="1:8" ht="16.5" thickTop="1" thickBot="1" x14ac:dyDescent="0.3">
      <c r="A2" s="2">
        <v>1</v>
      </c>
      <c r="B2" s="3" t="s">
        <v>30</v>
      </c>
      <c r="C2" s="3" t="s">
        <v>4</v>
      </c>
      <c r="D2" s="6" t="s">
        <v>24</v>
      </c>
      <c r="E2" s="8">
        <v>0</v>
      </c>
      <c r="F2" s="8"/>
      <c r="G2" s="9"/>
      <c r="H2" s="7" t="s">
        <v>25</v>
      </c>
    </row>
    <row r="3" spans="1:8" ht="16.5" thickTop="1" thickBot="1" x14ac:dyDescent="0.3">
      <c r="A3" s="2">
        <v>2</v>
      </c>
      <c r="B3" s="3" t="s">
        <v>29</v>
      </c>
      <c r="C3" s="3" t="s">
        <v>5</v>
      </c>
      <c r="D3" s="4">
        <v>1500</v>
      </c>
      <c r="E3" s="8">
        <v>0</v>
      </c>
      <c r="F3" s="8"/>
      <c r="G3" s="9"/>
      <c r="H3" s="7" t="s">
        <v>16</v>
      </c>
    </row>
    <row r="4" spans="1:8" ht="16.5" thickTop="1" thickBot="1" x14ac:dyDescent="0.3">
      <c r="A4" s="2">
        <v>3</v>
      </c>
      <c r="B4" s="3" t="s">
        <v>28</v>
      </c>
      <c r="C4" s="3" t="s">
        <v>4</v>
      </c>
      <c r="D4" s="3" t="s">
        <v>6</v>
      </c>
      <c r="E4" s="8">
        <v>0</v>
      </c>
      <c r="F4" s="8"/>
      <c r="G4" s="9"/>
      <c r="H4" s="7" t="s">
        <v>19</v>
      </c>
    </row>
    <row r="5" spans="1:8" ht="16.5" thickTop="1" thickBot="1" x14ac:dyDescent="0.3">
      <c r="A5" s="2">
        <v>4</v>
      </c>
      <c r="B5" s="3" t="s">
        <v>27</v>
      </c>
      <c r="C5" s="6" t="s">
        <v>18</v>
      </c>
      <c r="D5" s="3" t="s">
        <v>7</v>
      </c>
      <c r="E5" s="8">
        <v>0</v>
      </c>
      <c r="F5" s="8"/>
      <c r="G5" s="9"/>
      <c r="H5" s="7" t="s">
        <v>17</v>
      </c>
    </row>
    <row r="6" spans="1:8" ht="27" thickTop="1" thickBot="1" x14ac:dyDescent="0.3">
      <c r="A6" s="2">
        <v>5</v>
      </c>
      <c r="B6" s="3" t="s">
        <v>31</v>
      </c>
      <c r="C6" s="6" t="s">
        <v>18</v>
      </c>
      <c r="D6" s="3" t="s">
        <v>8</v>
      </c>
      <c r="E6" s="8"/>
      <c r="F6" s="8"/>
      <c r="G6" s="9"/>
      <c r="H6" s="7" t="s">
        <v>17</v>
      </c>
    </row>
    <row r="7" spans="1:8" ht="27" thickTop="1" thickBot="1" x14ac:dyDescent="0.3">
      <c r="A7" s="2">
        <v>6</v>
      </c>
      <c r="B7" s="3" t="s">
        <v>32</v>
      </c>
      <c r="C7" s="6" t="s">
        <v>18</v>
      </c>
      <c r="D7" s="3" t="s">
        <v>9</v>
      </c>
      <c r="E7" s="8"/>
      <c r="F7" s="8"/>
      <c r="G7" s="9"/>
      <c r="H7" s="7" t="s">
        <v>17</v>
      </c>
    </row>
    <row r="8" spans="1:8" ht="16.5" thickTop="1" thickBot="1" x14ac:dyDescent="0.3">
      <c r="A8" s="2">
        <v>7</v>
      </c>
      <c r="B8" s="3" t="s">
        <v>10</v>
      </c>
      <c r="C8" s="3" t="s">
        <v>20</v>
      </c>
      <c r="D8" s="3" t="s">
        <v>11</v>
      </c>
      <c r="E8" s="8"/>
      <c r="F8" s="8"/>
      <c r="G8" s="9"/>
      <c r="H8" s="7" t="s">
        <v>23</v>
      </c>
    </row>
    <row r="9" spans="1:8" ht="15.75" thickTop="1" x14ac:dyDescent="0.25">
      <c r="E9" t="s">
        <v>34</v>
      </c>
    </row>
    <row r="10" spans="1:8" x14ac:dyDescent="0.25">
      <c r="E10" t="s">
        <v>33</v>
      </c>
    </row>
    <row r="12" spans="1:8" x14ac:dyDescent="0.25">
      <c r="A12" t="s">
        <v>22</v>
      </c>
    </row>
    <row r="13" spans="1:8" x14ac:dyDescent="0.25">
      <c r="A13" t="s">
        <v>26</v>
      </c>
    </row>
    <row r="15" spans="1:8" x14ac:dyDescent="0.25">
      <c r="G15" t="s">
        <v>35</v>
      </c>
    </row>
    <row r="16" spans="1:8" x14ac:dyDescent="0.25">
      <c r="B16" t="s">
        <v>12</v>
      </c>
    </row>
    <row r="17" spans="2:12" x14ac:dyDescent="0.25">
      <c r="B17" t="s">
        <v>13</v>
      </c>
      <c r="L17" s="10">
        <f>(K19+L20+L21)/3</f>
        <v>423.16666666666669</v>
      </c>
    </row>
    <row r="18" spans="2:12" x14ac:dyDescent="0.25">
      <c r="L18" s="10"/>
    </row>
    <row r="19" spans="2:12" x14ac:dyDescent="0.25">
      <c r="G19">
        <v>1</v>
      </c>
      <c r="H19">
        <v>268</v>
      </c>
      <c r="I19">
        <v>520</v>
      </c>
      <c r="J19">
        <v>415</v>
      </c>
      <c r="K19" s="10">
        <f>(H19+I19+J19)/3</f>
        <v>401</v>
      </c>
    </row>
    <row r="20" spans="2:12" x14ac:dyDescent="0.25">
      <c r="G20">
        <v>2</v>
      </c>
      <c r="H20">
        <v>479</v>
      </c>
      <c r="I20">
        <v>964</v>
      </c>
      <c r="K20" s="10">
        <f>(H20+I20)/2</f>
        <v>721.5</v>
      </c>
      <c r="L20" s="10">
        <f>K20/2</f>
        <v>360.75</v>
      </c>
    </row>
    <row r="21" spans="2:12" x14ac:dyDescent="0.25">
      <c r="G21">
        <v>3</v>
      </c>
      <c r="H21">
        <v>675</v>
      </c>
      <c r="I21">
        <v>1356</v>
      </c>
      <c r="K21" s="10">
        <f>(H21+I21)/2</f>
        <v>1015.5</v>
      </c>
      <c r="L21" s="10">
        <f>K21/2</f>
        <v>507.75</v>
      </c>
    </row>
  </sheetData>
  <mergeCells count="1">
    <mergeCell ref="A1:B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A7" sqref="A7"/>
    </sheetView>
  </sheetViews>
  <sheetFormatPr defaultRowHeight="15" x14ac:dyDescent="0.25"/>
  <cols>
    <col min="1" max="1" width="178" customWidth="1"/>
  </cols>
  <sheetData>
    <row r="1" spans="1:1" ht="18" thickBot="1" x14ac:dyDescent="0.35">
      <c r="A1" s="42" t="s">
        <v>80</v>
      </c>
    </row>
    <row r="2" spans="1:1" ht="210.75" thickBot="1" x14ac:dyDescent="0.3">
      <c r="A2" s="43" t="s">
        <v>84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26"/>
  <sheetViews>
    <sheetView tabSelected="1" topLeftCell="D1" zoomScaleNormal="100" workbookViewId="0">
      <selection activeCell="K14" sqref="K14"/>
    </sheetView>
  </sheetViews>
  <sheetFormatPr defaultRowHeight="15" x14ac:dyDescent="0.25"/>
  <cols>
    <col min="1" max="1" width="15.28515625" customWidth="1"/>
    <col min="2" max="2" width="7.42578125" customWidth="1"/>
    <col min="3" max="3" width="21.5703125" customWidth="1"/>
    <col min="4" max="4" width="62.140625" customWidth="1"/>
    <col min="5" max="5" width="2.28515625" customWidth="1"/>
    <col min="6" max="6" width="3.5703125" customWidth="1"/>
    <col min="7" max="7" width="27.42578125" customWidth="1"/>
    <col min="8" max="9" width="12.42578125" customWidth="1"/>
    <col min="10" max="10" width="13.42578125" customWidth="1"/>
    <col min="11" max="11" width="15" customWidth="1"/>
    <col min="12" max="12" width="10.5703125" customWidth="1"/>
  </cols>
  <sheetData>
    <row r="1" spans="1:12" ht="18" thickBot="1" x14ac:dyDescent="0.35">
      <c r="A1" s="53" t="s">
        <v>58</v>
      </c>
      <c r="B1" s="54"/>
      <c r="C1" s="54"/>
      <c r="D1" s="54"/>
      <c r="E1" s="54"/>
      <c r="F1" s="54"/>
      <c r="G1" s="54"/>
      <c r="H1" s="54"/>
      <c r="I1" s="54"/>
      <c r="J1" s="54"/>
      <c r="K1" s="54"/>
      <c r="L1" s="55"/>
    </row>
    <row r="2" spans="1:12" ht="15.75" thickBot="1" x14ac:dyDescent="0.3"/>
    <row r="3" spans="1:12" ht="60" x14ac:dyDescent="0.25">
      <c r="A3" s="17" t="s">
        <v>59</v>
      </c>
      <c r="B3" s="18"/>
      <c r="C3" s="18" t="s">
        <v>36</v>
      </c>
      <c r="D3" s="19" t="s">
        <v>37</v>
      </c>
      <c r="F3" s="51" t="s">
        <v>67</v>
      </c>
      <c r="G3" s="52"/>
      <c r="H3" s="27" t="s">
        <v>76</v>
      </c>
      <c r="I3" s="27" t="s">
        <v>77</v>
      </c>
      <c r="J3" s="27" t="s">
        <v>66</v>
      </c>
      <c r="K3" s="27" t="s">
        <v>75</v>
      </c>
      <c r="L3" s="28" t="s">
        <v>74</v>
      </c>
    </row>
    <row r="4" spans="1:12" ht="48.75" x14ac:dyDescent="0.25">
      <c r="A4" s="20" t="s">
        <v>64</v>
      </c>
      <c r="B4" s="40" t="s">
        <v>65</v>
      </c>
      <c r="C4" s="21" t="s">
        <v>83</v>
      </c>
      <c r="D4" s="22" t="s">
        <v>53</v>
      </c>
      <c r="F4" s="29">
        <v>1</v>
      </c>
      <c r="G4" s="30" t="s">
        <v>30</v>
      </c>
      <c r="H4" s="39">
        <v>1000</v>
      </c>
      <c r="I4" s="45">
        <v>500</v>
      </c>
      <c r="J4" s="23">
        <f t="shared" ref="J4:J11" si="0">($B$8/$B$9)*$B$10</f>
        <v>0.45385714285714279</v>
      </c>
      <c r="K4" s="23">
        <f>(10*J4)+((I4*4)/($B$7*26)+(H4/($B$6*26)))+($B$12/26)</f>
        <v>13.192417582417582</v>
      </c>
      <c r="L4" s="31">
        <f>K4/10</f>
        <v>1.3192417582417582</v>
      </c>
    </row>
    <row r="5" spans="1:12" ht="48.75" x14ac:dyDescent="0.25">
      <c r="A5" s="20" t="s">
        <v>63</v>
      </c>
      <c r="B5" s="40" t="s">
        <v>65</v>
      </c>
      <c r="C5" s="21" t="s">
        <v>83</v>
      </c>
      <c r="D5" s="22" t="s">
        <v>53</v>
      </c>
      <c r="F5" s="29">
        <v>2</v>
      </c>
      <c r="G5" s="30" t="s">
        <v>29</v>
      </c>
      <c r="H5" s="39">
        <v>2000</v>
      </c>
      <c r="I5" s="39">
        <v>1500</v>
      </c>
      <c r="J5" s="23">
        <f t="shared" si="0"/>
        <v>0.45385714285714279</v>
      </c>
      <c r="K5" s="23">
        <f>(10*J5)+((I5*4)/($B$7*26)+(H5/($B$6*26)))+($B$12/26)</f>
        <v>29.53857142857143</v>
      </c>
      <c r="L5" s="31">
        <f t="shared" ref="L5:L10" si="1">K5/10</f>
        <v>2.9538571428571432</v>
      </c>
    </row>
    <row r="6" spans="1:12" ht="108.75" x14ac:dyDescent="0.25">
      <c r="A6" s="20" t="s">
        <v>44</v>
      </c>
      <c r="B6" s="38">
        <v>40</v>
      </c>
      <c r="C6" s="21" t="s">
        <v>38</v>
      </c>
      <c r="D6" s="22" t="s">
        <v>51</v>
      </c>
      <c r="F6" s="29">
        <v>3</v>
      </c>
      <c r="G6" s="30" t="s">
        <v>28</v>
      </c>
      <c r="H6" s="39">
        <v>1000</v>
      </c>
      <c r="I6" s="39">
        <v>1000</v>
      </c>
      <c r="J6" s="23">
        <f t="shared" si="0"/>
        <v>0.45385714285714279</v>
      </c>
      <c r="K6" s="23">
        <f>(((10*J6)+((I6*4)/($B$7*26)+(H6/($B$6*26))))/$B$15)+($B$12/26)</f>
        <v>10.442362637362638</v>
      </c>
      <c r="L6" s="31">
        <f t="shared" si="1"/>
        <v>1.0442362637362639</v>
      </c>
    </row>
    <row r="7" spans="1:12" ht="95.25" customHeight="1" x14ac:dyDescent="0.25">
      <c r="A7" s="20" t="s">
        <v>45</v>
      </c>
      <c r="B7" s="38">
        <v>10</v>
      </c>
      <c r="C7" s="21" t="s">
        <v>39</v>
      </c>
      <c r="D7" s="22" t="s">
        <v>52</v>
      </c>
      <c r="F7" s="29">
        <v>4</v>
      </c>
      <c r="G7" s="32" t="s">
        <v>85</v>
      </c>
      <c r="H7" s="39">
        <v>0</v>
      </c>
      <c r="I7" s="39">
        <v>0</v>
      </c>
      <c r="J7" s="23">
        <f t="shared" si="0"/>
        <v>0.45385714285714279</v>
      </c>
      <c r="K7" s="23">
        <f>(((10*J7)+((I7*4)/($B$7*26)+(H7/($B$6*26))))/$B$15)+($B$12/26)</f>
        <v>2.2692857142857141</v>
      </c>
      <c r="L7" s="31">
        <f t="shared" si="1"/>
        <v>0.22692857142857142</v>
      </c>
    </row>
    <row r="8" spans="1:12" ht="24.75" x14ac:dyDescent="0.25">
      <c r="A8" s="20" t="s">
        <v>46</v>
      </c>
      <c r="B8" s="38">
        <v>12</v>
      </c>
      <c r="C8" s="21" t="s">
        <v>40</v>
      </c>
      <c r="D8" s="22" t="s">
        <v>41</v>
      </c>
      <c r="F8" s="29">
        <v>5</v>
      </c>
      <c r="G8" s="30" t="s">
        <v>27</v>
      </c>
      <c r="H8" s="45">
        <v>2500</v>
      </c>
      <c r="I8" s="39">
        <v>2300</v>
      </c>
      <c r="J8" s="23">
        <f t="shared" si="0"/>
        <v>0.45385714285714279</v>
      </c>
      <c r="K8" s="23">
        <f>(((10*J8)+((I8*4)/($B$7*26)+(H8/($B$6*26))))/$B$15)+($B$12/26)</f>
        <v>21.163516483516485</v>
      </c>
      <c r="L8" s="31">
        <f>K8/10</f>
        <v>2.1163516483516487</v>
      </c>
    </row>
    <row r="9" spans="1:12" ht="24.75" x14ac:dyDescent="0.25">
      <c r="A9" s="20" t="s">
        <v>47</v>
      </c>
      <c r="B9" s="38">
        <v>2.8</v>
      </c>
      <c r="C9" s="21" t="s">
        <v>82</v>
      </c>
      <c r="D9" s="22" t="s">
        <v>81</v>
      </c>
      <c r="F9" s="29">
        <v>6</v>
      </c>
      <c r="G9" s="30" t="s">
        <v>72</v>
      </c>
      <c r="H9" s="45">
        <v>2500</v>
      </c>
      <c r="I9" s="39">
        <v>4500</v>
      </c>
      <c r="J9" s="23">
        <f t="shared" si="0"/>
        <v>0.45385714285714279</v>
      </c>
      <c r="K9" s="23">
        <f>(((10*J9)+((I9*4)/($B$7*26)+(H9/($B$6*26))))/$B$15)+($B$11/26)+($B$12/26)</f>
        <v>47.317362637362635</v>
      </c>
      <c r="L9" s="31">
        <f t="shared" si="1"/>
        <v>4.7317362637362637</v>
      </c>
    </row>
    <row r="10" spans="1:12" ht="95.25" customHeight="1" x14ac:dyDescent="0.25">
      <c r="A10" s="20" t="s">
        <v>48</v>
      </c>
      <c r="B10" s="44">
        <v>0.10589999999999999</v>
      </c>
      <c r="C10" s="21" t="s">
        <v>43</v>
      </c>
      <c r="D10" s="22" t="s">
        <v>55</v>
      </c>
      <c r="F10" s="33">
        <v>7</v>
      </c>
      <c r="G10" s="32" t="s">
        <v>86</v>
      </c>
      <c r="H10" s="46">
        <v>0</v>
      </c>
      <c r="I10" s="47">
        <v>0</v>
      </c>
      <c r="J10" s="23">
        <f t="shared" si="0"/>
        <v>0.45385714285714279</v>
      </c>
      <c r="K10" s="23">
        <f>(((10*J10)+((I10*4)/($B$7*26)+(H10/($B$6*26))))/$B$15)+($B$11/26)+($B$12/26)</f>
        <v>11.500054945054945</v>
      </c>
      <c r="L10" s="31">
        <f t="shared" si="1"/>
        <v>1.1500054945054945</v>
      </c>
    </row>
    <row r="11" spans="1:12" ht="37.5" thickBot="1" x14ac:dyDescent="0.3">
      <c r="A11" s="20" t="s">
        <v>71</v>
      </c>
      <c r="B11" s="41">
        <v>240</v>
      </c>
      <c r="C11" s="21" t="s">
        <v>70</v>
      </c>
      <c r="D11" s="22" t="s">
        <v>50</v>
      </c>
      <c r="E11" s="11"/>
      <c r="F11" s="34">
        <v>8</v>
      </c>
      <c r="G11" s="35" t="s">
        <v>73</v>
      </c>
      <c r="H11" s="48">
        <v>14250</v>
      </c>
      <c r="I11" s="48">
        <v>25000</v>
      </c>
      <c r="J11" s="36">
        <f t="shared" si="0"/>
        <v>0.45385714285714279</v>
      </c>
      <c r="K11" s="36">
        <f>(((10*J11)+((I11*4)/($B$7*26)+(H11/($B$6*26))))/$B$16)+($B$11/26)+($B$12/26)</f>
        <v>109.94473901098901</v>
      </c>
      <c r="L11" s="37">
        <f>K11/10</f>
        <v>10.994473901098901</v>
      </c>
    </row>
    <row r="12" spans="1:12" ht="48.75" x14ac:dyDescent="0.25">
      <c r="A12" s="20" t="s">
        <v>79</v>
      </c>
      <c r="B12" s="41">
        <v>0</v>
      </c>
      <c r="C12" s="21" t="s">
        <v>78</v>
      </c>
      <c r="D12" s="22"/>
      <c r="E12" s="12"/>
    </row>
    <row r="13" spans="1:12" ht="24.75" x14ac:dyDescent="0.25">
      <c r="A13" s="20" t="s">
        <v>49</v>
      </c>
      <c r="B13" s="38">
        <v>10</v>
      </c>
      <c r="C13" s="21" t="s">
        <v>42</v>
      </c>
      <c r="D13" s="22"/>
      <c r="E13" s="12"/>
    </row>
    <row r="14" spans="1:12" ht="48.75" x14ac:dyDescent="0.25">
      <c r="A14" s="20" t="s">
        <v>60</v>
      </c>
      <c r="B14" s="15">
        <v>1</v>
      </c>
      <c r="C14" s="21" t="s">
        <v>69</v>
      </c>
      <c r="D14" s="22"/>
      <c r="E14" s="14"/>
    </row>
    <row r="15" spans="1:12" ht="72.75" x14ac:dyDescent="0.25">
      <c r="A15" s="20" t="s">
        <v>61</v>
      </c>
      <c r="B15" s="15">
        <v>2</v>
      </c>
      <c r="C15" s="21" t="s">
        <v>68</v>
      </c>
      <c r="D15" s="22" t="s">
        <v>54</v>
      </c>
      <c r="E15" s="14"/>
    </row>
    <row r="16" spans="1:12" ht="73.5" thickBot="1" x14ac:dyDescent="0.3">
      <c r="A16" s="24" t="s">
        <v>62</v>
      </c>
      <c r="B16" s="16">
        <v>4</v>
      </c>
      <c r="C16" s="25" t="s">
        <v>57</v>
      </c>
      <c r="D16" s="26" t="s">
        <v>56</v>
      </c>
      <c r="E16" s="12"/>
    </row>
    <row r="17" spans="1:9" x14ac:dyDescent="0.25">
      <c r="A17" s="13"/>
      <c r="B17" s="13"/>
      <c r="C17" s="13"/>
      <c r="D17" s="13"/>
      <c r="E17" s="12"/>
    </row>
    <row r="18" spans="1:9" x14ac:dyDescent="0.25">
      <c r="E18" s="12"/>
    </row>
    <row r="19" spans="1:9" x14ac:dyDescent="0.25">
      <c r="E19" s="12"/>
    </row>
    <row r="20" spans="1:9" x14ac:dyDescent="0.25">
      <c r="E20" s="12"/>
    </row>
    <row r="21" spans="1:9" x14ac:dyDescent="0.25">
      <c r="E21" s="12"/>
    </row>
    <row r="22" spans="1:9" x14ac:dyDescent="0.25">
      <c r="E22" s="12"/>
    </row>
    <row r="23" spans="1:9" x14ac:dyDescent="0.25">
      <c r="E23" s="12"/>
    </row>
    <row r="24" spans="1:9" x14ac:dyDescent="0.25">
      <c r="E24" s="13"/>
    </row>
    <row r="26" spans="1:9" x14ac:dyDescent="0.25">
      <c r="F26" s="13"/>
      <c r="G26" s="13"/>
      <c r="H26" s="13"/>
      <c r="I26" s="13"/>
    </row>
  </sheetData>
  <mergeCells count="2">
    <mergeCell ref="F3:G3"/>
    <mergeCell ref="A1:L1"/>
  </mergeCells>
  <pageMargins left="0.25" right="0.25" top="0.75" bottom="0.75" header="0.3" footer="0.3"/>
  <pageSetup scale="6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Sheet3 (2)</vt:lpstr>
      <vt:lpstr>Instructions</vt:lpstr>
      <vt:lpstr>EVSE Reimbursement Tool</vt:lpstr>
      <vt:lpstr>'EVSE Reimbursement Tool'!Print_Area</vt:lpstr>
    </vt:vector>
  </TitlesOfParts>
  <Company>White House Communications Agency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Olexsak, Sarah J. EOP/CEQ</dc:creator>
  <cp:lastModifiedBy>DOEUSER</cp:lastModifiedBy>
  <cp:lastPrinted>2016-07-21T22:56:17Z</cp:lastPrinted>
  <dcterms:created xsi:type="dcterms:W3CDTF">2016-06-21T15:59:58Z</dcterms:created>
  <dcterms:modified xsi:type="dcterms:W3CDTF">2016-10-18T17:18:30Z</dcterms:modified>
</cp:coreProperties>
</file>